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DieseArbeitsmappe"/>
  <workbookProtection workbookPassword="F2B5" lockStructure="1"/>
  <bookViews>
    <workbookView xWindow="-15" yWindow="-15" windowWidth="14400" windowHeight="13935"/>
  </bookViews>
  <sheets>
    <sheet name="Willkommen" sheetId="1" r:id="rId1"/>
    <sheet name="Rohdaten" sheetId="2" r:id="rId2"/>
    <sheet name="Flugrechner" sheetId="7" r:id="rId3"/>
    <sheet name="Factsheet" sheetId="3" r:id="rId4"/>
    <sheet name="Berechnungen" sheetId="4" r:id="rId5"/>
    <sheet name="Primärenergiefaktoren" sheetId="6" state="hidden" r:id="rId6"/>
    <sheet name="Listen" sheetId="8" state="hidden" r:id="rId7"/>
    <sheet name="Flughafen-Liste" sheetId="9" state="hidden" r:id="rId8"/>
  </sheets>
  <definedNames>
    <definedName name="_xlnm.Print_Area" localSheetId="3">Factsheet!$B$3:$E$66</definedName>
    <definedName name="_xlnm.Print_Area" localSheetId="1">Rohdaten!$A$1:$K$145</definedName>
    <definedName name="_xlnm.Print_Area" localSheetId="0">Willkommen!$A$1:$L$32</definedName>
    <definedName name="Z_4AC5976F_35B3_460A_A140_4FE376F07F35_.wvu.Cols" localSheetId="4" hidden="1">Berechnungen!$H:$I</definedName>
    <definedName name="Z_4AC5976F_35B3_460A_A140_4FE376F07F35_.wvu.Cols" localSheetId="2" hidden="1">Flugrechner!$H:$W</definedName>
    <definedName name="Z_4AC5976F_35B3_460A_A140_4FE376F07F35_.wvu.Cols" localSheetId="5" hidden="1">Primärenergiefaktoren!$E:$E</definedName>
    <definedName name="Z_4AC5976F_35B3_460A_A140_4FE376F07F35_.wvu.Cols" localSheetId="1" hidden="1">Rohdaten!$L:$N</definedName>
  </definedNames>
  <calcPr calcId="145621"/>
  <customWorkbookViews>
    <customWorkbookView name="Daniel - Persönliche Ansicht" guid="{4AC5976F-35B3-460A-A140-4FE376F07F35}" mergeInterval="0" personalView="1" maximized="1" windowWidth="952" windowHeight="919" activeSheetId="1"/>
  </customWorkbookViews>
  <fileRecoveryPr autoRecover="0"/>
</workbook>
</file>

<file path=xl/calcChain.xml><?xml version="1.0" encoding="utf-8"?>
<calcChain xmlns="http://schemas.openxmlformats.org/spreadsheetml/2006/main">
  <c r="D41" i="2" l="1"/>
  <c r="C41" i="2"/>
  <c r="F41" i="2"/>
  <c r="N10" i="4" s="1"/>
  <c r="F40" i="2"/>
  <c r="F38" i="2"/>
  <c r="F36" i="2"/>
  <c r="C9" i="4" l="1"/>
  <c r="C17" i="4"/>
  <c r="C10" i="4"/>
  <c r="C18" i="4"/>
  <c r="F31" i="2" l="1"/>
  <c r="G31" i="2" s="1"/>
  <c r="F24" i="2"/>
  <c r="G24" i="2" s="1"/>
  <c r="G38" i="2" l="1"/>
  <c r="L39" i="2"/>
  <c r="L32" i="2"/>
  <c r="L25" i="2"/>
  <c r="F90" i="2" l="1"/>
  <c r="F81" i="2" l="1"/>
  <c r="F144" i="2" l="1"/>
  <c r="G142" i="2"/>
  <c r="F135" i="2"/>
  <c r="G135" i="2" s="1"/>
  <c r="F22" i="2"/>
  <c r="G144" i="2" l="1"/>
  <c r="F140" i="2"/>
  <c r="G81" i="2"/>
  <c r="F83" i="2"/>
  <c r="G83" i="2" s="1"/>
  <c r="G22" i="2"/>
  <c r="C58" i="4" l="1"/>
  <c r="C51" i="4"/>
  <c r="G140" i="2"/>
  <c r="C16" i="4" l="1"/>
  <c r="C8" i="4"/>
  <c r="J26" i="4" l="1"/>
  <c r="I26" i="4" s="1"/>
  <c r="F59" i="2"/>
  <c r="E26" i="4" l="1"/>
  <c r="G59" i="2"/>
  <c r="B62" i="6"/>
  <c r="B61" i="6" l="1"/>
  <c r="F26" i="4" s="1"/>
  <c r="H26" i="4" s="1"/>
  <c r="G40" i="2" l="1"/>
  <c r="F84" i="2"/>
  <c r="G84" i="2" s="1"/>
  <c r="G41" i="2" l="1"/>
  <c r="F141" i="2"/>
  <c r="F33" i="2"/>
  <c r="G33" i="2" s="1"/>
  <c r="F26" i="2"/>
  <c r="F20" i="2" s="1"/>
  <c r="G20" i="2" l="1"/>
  <c r="G26" i="2"/>
  <c r="F123" i="2"/>
  <c r="F118" i="2"/>
  <c r="F113" i="2"/>
  <c r="F108" i="2"/>
  <c r="F103" i="2"/>
  <c r="F98" i="2"/>
  <c r="G98" i="2" s="1"/>
  <c r="F104" i="2" l="1"/>
  <c r="G104" i="2" s="1"/>
  <c r="G108" i="2"/>
  <c r="F99" i="2"/>
  <c r="G99" i="2" s="1"/>
  <c r="G103" i="2"/>
  <c r="F114" i="2"/>
  <c r="G114" i="2" s="1"/>
  <c r="G118" i="2"/>
  <c r="F119" i="2"/>
  <c r="G119" i="2" s="1"/>
  <c r="G123" i="2"/>
  <c r="F109" i="2"/>
  <c r="G109" i="2" s="1"/>
  <c r="G113" i="2"/>
  <c r="F94" i="2"/>
  <c r="G94" i="2" s="1"/>
  <c r="F64" i="2"/>
  <c r="G64" i="2" s="1"/>
  <c r="F54" i="2"/>
  <c r="G54" i="2" s="1"/>
  <c r="F49" i="2"/>
  <c r="G49" i="2" s="1"/>
  <c r="I15" i="4" l="1"/>
  <c r="I14" i="4"/>
  <c r="I13" i="4"/>
  <c r="I12" i="4"/>
  <c r="J65" i="4"/>
  <c r="I65" i="4" s="1"/>
  <c r="I66" i="4" s="1"/>
  <c r="J66" i="4" s="1"/>
  <c r="J62" i="4"/>
  <c r="I62" i="4" s="1"/>
  <c r="J61" i="4"/>
  <c r="I61" i="4" s="1"/>
  <c r="J58" i="4"/>
  <c r="I58" i="4" s="1"/>
  <c r="I59" i="4" s="1"/>
  <c r="J59" i="4" s="1"/>
  <c r="J55" i="4"/>
  <c r="I55" i="4" s="1"/>
  <c r="I56" i="4" s="1"/>
  <c r="J56" i="4" s="1"/>
  <c r="J52" i="4"/>
  <c r="I52" i="4" s="1"/>
  <c r="J50" i="4"/>
  <c r="I50" i="4" s="1"/>
  <c r="J51" i="4"/>
  <c r="I51" i="4" s="1"/>
  <c r="J49" i="4"/>
  <c r="I49" i="4" s="1"/>
  <c r="J48" i="4"/>
  <c r="I48" i="4" s="1"/>
  <c r="J47" i="4"/>
  <c r="I47" i="4" s="1"/>
  <c r="J42" i="4"/>
  <c r="I42" i="4" s="1"/>
  <c r="J41" i="4"/>
  <c r="I41" i="4" s="1"/>
  <c r="J40" i="4"/>
  <c r="I40" i="4" s="1"/>
  <c r="J39" i="4"/>
  <c r="I39" i="4" s="1"/>
  <c r="J38" i="4"/>
  <c r="I38" i="4" s="1"/>
  <c r="J35" i="4"/>
  <c r="I35" i="4" s="1"/>
  <c r="J34" i="4"/>
  <c r="I34" i="4" s="1"/>
  <c r="J33" i="4"/>
  <c r="I33" i="4" s="1"/>
  <c r="J32" i="4"/>
  <c r="I32" i="4" s="1"/>
  <c r="J27" i="4"/>
  <c r="I27" i="4" s="1"/>
  <c r="J25" i="4"/>
  <c r="I25" i="4" s="1"/>
  <c r="J24" i="4"/>
  <c r="I24" i="4" s="1"/>
  <c r="J9" i="4"/>
  <c r="I9" i="4" s="1"/>
  <c r="J8" i="4"/>
  <c r="I8" i="4" s="1"/>
  <c r="B38" i="6"/>
  <c r="B45" i="6"/>
  <c r="B55" i="6"/>
  <c r="N39" i="4" l="1"/>
  <c r="B16" i="6"/>
  <c r="B15" i="6"/>
  <c r="B14" i="6"/>
  <c r="B13" i="6"/>
  <c r="B12" i="6"/>
  <c r="E62" i="4" l="1"/>
  <c r="E61" i="4"/>
  <c r="F61" i="4" s="1"/>
  <c r="H61" i="4" s="1"/>
  <c r="E52" i="4"/>
  <c r="E49" i="4"/>
  <c r="E48" i="4"/>
  <c r="E47" i="4"/>
  <c r="E42" i="4"/>
  <c r="E41" i="4"/>
  <c r="F41" i="4" s="1"/>
  <c r="H41" i="4" s="1"/>
  <c r="E40" i="4"/>
  <c r="E39" i="4"/>
  <c r="E38" i="4"/>
  <c r="E35" i="4"/>
  <c r="E34" i="4"/>
  <c r="E33" i="4"/>
  <c r="E32" i="4"/>
  <c r="L50" i="7"/>
  <c r="F50" i="7" s="1"/>
  <c r="L49" i="7"/>
  <c r="F49" i="7" s="1"/>
  <c r="L48" i="7"/>
  <c r="F48" i="7" s="1"/>
  <c r="L47" i="7"/>
  <c r="F47" i="7" s="1"/>
  <c r="L46" i="7"/>
  <c r="F46" i="7" s="1"/>
  <c r="L45" i="7"/>
  <c r="F45" i="7" s="1"/>
  <c r="L44" i="7"/>
  <c r="F44" i="7" s="1"/>
  <c r="L43" i="7"/>
  <c r="F43" i="7" s="1"/>
  <c r="L42" i="7"/>
  <c r="F42" i="7" s="1"/>
  <c r="L41" i="7"/>
  <c r="F41" i="7" s="1"/>
  <c r="L40" i="7"/>
  <c r="F40" i="7" s="1"/>
  <c r="L39" i="7"/>
  <c r="F39" i="7" s="1"/>
  <c r="L38" i="7"/>
  <c r="F38" i="7" s="1"/>
  <c r="L37" i="7"/>
  <c r="F37" i="7" s="1"/>
  <c r="L36" i="7"/>
  <c r="F36" i="7" s="1"/>
  <c r="L35" i="7"/>
  <c r="F35" i="7" s="1"/>
  <c r="L34" i="7"/>
  <c r="F34" i="7" s="1"/>
  <c r="L33" i="7"/>
  <c r="F33" i="7" s="1"/>
  <c r="L32" i="7"/>
  <c r="F32" i="7" s="1"/>
  <c r="L31" i="7"/>
  <c r="F31" i="7" s="1"/>
  <c r="L30" i="7"/>
  <c r="F30" i="7" s="1"/>
  <c r="L29" i="7"/>
  <c r="F29" i="7" s="1"/>
  <c r="L28" i="7"/>
  <c r="F28" i="7" s="1"/>
  <c r="L27" i="7"/>
  <c r="F27" i="7" s="1"/>
  <c r="L26" i="7"/>
  <c r="F26" i="7" s="1"/>
  <c r="L25" i="7"/>
  <c r="F25" i="7" s="1"/>
  <c r="L24" i="7"/>
  <c r="F24" i="7" s="1"/>
  <c r="L23" i="7"/>
  <c r="F23" i="7" s="1"/>
  <c r="L22" i="7"/>
  <c r="F22" i="7" s="1"/>
  <c r="L21" i="7"/>
  <c r="F21" i="7" s="1"/>
  <c r="L19" i="7"/>
  <c r="F19" i="7" s="1"/>
  <c r="L18" i="7"/>
  <c r="F18" i="7" s="1"/>
  <c r="L17" i="7"/>
  <c r="F17" i="7" s="1"/>
  <c r="L16" i="7"/>
  <c r="F16" i="7" s="1"/>
  <c r="L15" i="7"/>
  <c r="F15" i="7" s="1"/>
  <c r="L14" i="7"/>
  <c r="F14" i="7" s="1"/>
  <c r="L13" i="7"/>
  <c r="F13" i="7" s="1"/>
  <c r="L12" i="7"/>
  <c r="F12" i="7" s="1"/>
  <c r="L11" i="7"/>
  <c r="F11" i="7" s="1"/>
  <c r="L10" i="7"/>
  <c r="F10" i="7" s="1"/>
  <c r="L9" i="7"/>
  <c r="F9" i="7" s="1"/>
  <c r="E27" i="4" l="1"/>
  <c r="F27" i="4" s="1"/>
  <c r="H27" i="4" s="1"/>
  <c r="E25" i="4"/>
  <c r="F25" i="4" s="1"/>
  <c r="H25" i="4" s="1"/>
  <c r="E24" i="4"/>
  <c r="F24" i="4" s="1"/>
  <c r="H24" i="4" s="1"/>
  <c r="B35" i="6"/>
  <c r="F38" i="4" s="1"/>
  <c r="H38" i="4" s="1"/>
  <c r="B59" i="6" l="1"/>
  <c r="F29" i="2" l="1"/>
  <c r="F27" i="2" s="1"/>
  <c r="B43" i="6"/>
  <c r="G29" i="2" l="1"/>
  <c r="G27" i="2"/>
  <c r="B42" i="6"/>
  <c r="B41" i="6" s="1"/>
  <c r="B34" i="6"/>
  <c r="B33" i="6"/>
  <c r="B32" i="6"/>
  <c r="B31" i="6"/>
  <c r="B26" i="6"/>
  <c r="B25" i="6"/>
  <c r="B24" i="6"/>
  <c r="B23" i="6"/>
  <c r="B22" i="6"/>
  <c r="B46" i="6"/>
  <c r="E9" i="4" l="1"/>
  <c r="B58" i="6"/>
  <c r="B60" i="6" s="1"/>
  <c r="B44" i="6" s="1"/>
  <c r="B57" i="6"/>
  <c r="F62" i="4" s="1"/>
  <c r="B54" i="6"/>
  <c r="F52" i="4" s="1"/>
  <c r="H52" i="4" s="1"/>
  <c r="B53" i="6"/>
  <c r="B52" i="6"/>
  <c r="B51" i="6"/>
  <c r="F49" i="4" s="1"/>
  <c r="H49" i="4" s="1"/>
  <c r="B50" i="6"/>
  <c r="B49" i="6"/>
  <c r="F48" i="4" s="1"/>
  <c r="H48" i="4" s="1"/>
  <c r="B48" i="6"/>
  <c r="F47" i="4" s="1"/>
  <c r="H47" i="4" s="1"/>
  <c r="B40" i="6"/>
  <c r="B39" i="6"/>
  <c r="F42" i="4" s="1"/>
  <c r="H42" i="4" s="1"/>
  <c r="B37" i="6"/>
  <c r="F40" i="4" s="1"/>
  <c r="H40" i="4" s="1"/>
  <c r="B36" i="6"/>
  <c r="F39" i="4" s="1"/>
  <c r="H39" i="4" s="1"/>
  <c r="B29" i="6"/>
  <c r="B30" i="6" s="1"/>
  <c r="B28" i="6"/>
  <c r="B27" i="6"/>
  <c r="B20" i="6"/>
  <c r="F35" i="4" s="1"/>
  <c r="H35" i="4" s="1"/>
  <c r="B19" i="6"/>
  <c r="F34" i="4" s="1"/>
  <c r="H34" i="4" s="1"/>
  <c r="B18" i="6"/>
  <c r="F33" i="4" s="1"/>
  <c r="H33" i="4" s="1"/>
  <c r="B17" i="6"/>
  <c r="F32" i="4" s="1"/>
  <c r="H32" i="4" l="1"/>
  <c r="I45" i="4" s="1"/>
  <c r="J45" i="4" s="1"/>
  <c r="E17" i="4"/>
  <c r="F17" i="4" s="1"/>
  <c r="F9" i="4"/>
  <c r="F63" i="4"/>
  <c r="H62" i="4"/>
  <c r="B21" i="6"/>
  <c r="B65" i="6"/>
  <c r="H9" i="4" l="1"/>
  <c r="I63" i="4"/>
  <c r="J63" i="4" s="1"/>
  <c r="C59" i="3"/>
  <c r="O38" i="4"/>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I50" i="7"/>
  <c r="O50" i="7" s="1"/>
  <c r="I49" i="7"/>
  <c r="O49" i="7" s="1"/>
  <c r="I48" i="7"/>
  <c r="O48" i="7" s="1"/>
  <c r="I47" i="7"/>
  <c r="I46" i="7"/>
  <c r="I45" i="7"/>
  <c r="O45" i="7" s="1"/>
  <c r="I44" i="7"/>
  <c r="O44" i="7" s="1"/>
  <c r="I43" i="7"/>
  <c r="O43" i="7" s="1"/>
  <c r="I42" i="7"/>
  <c r="I41" i="7"/>
  <c r="I40" i="7"/>
  <c r="O40" i="7" s="1"/>
  <c r="I39" i="7"/>
  <c r="O39" i="7" s="1"/>
  <c r="I38" i="7"/>
  <c r="O38" i="7" s="1"/>
  <c r="I37" i="7"/>
  <c r="I36" i="7"/>
  <c r="I35" i="7"/>
  <c r="O35" i="7" s="1"/>
  <c r="I34" i="7"/>
  <c r="O34" i="7" s="1"/>
  <c r="I33" i="7"/>
  <c r="O33" i="7" s="1"/>
  <c r="I32" i="7"/>
  <c r="I31" i="7"/>
  <c r="I30" i="7"/>
  <c r="O30" i="7" s="1"/>
  <c r="I29" i="7"/>
  <c r="O29" i="7" s="1"/>
  <c r="I28" i="7"/>
  <c r="O28" i="7" s="1"/>
  <c r="I27" i="7"/>
  <c r="I26" i="7"/>
  <c r="I25" i="7"/>
  <c r="I24" i="7"/>
  <c r="O24" i="7" s="1"/>
  <c r="I23" i="7"/>
  <c r="O23" i="7" s="1"/>
  <c r="I22" i="7"/>
  <c r="I21" i="7"/>
  <c r="I20" i="7"/>
  <c r="I19" i="7"/>
  <c r="O19" i="7" s="1"/>
  <c r="I18" i="7"/>
  <c r="O18" i="7" s="1"/>
  <c r="I17" i="7"/>
  <c r="I16" i="7"/>
  <c r="I15" i="7"/>
  <c r="I14" i="7"/>
  <c r="O14" i="7" s="1"/>
  <c r="I13" i="7"/>
  <c r="O13" i="7" s="1"/>
  <c r="I12" i="7"/>
  <c r="I11" i="7"/>
  <c r="I10" i="7"/>
  <c r="I9" i="7"/>
  <c r="O9" i="7" s="1"/>
  <c r="I8" i="7"/>
  <c r="I7" i="7"/>
  <c r="H50" i="7"/>
  <c r="H49" i="7"/>
  <c r="H48" i="7"/>
  <c r="M48" i="7" s="1"/>
  <c r="H47" i="7"/>
  <c r="N47" i="7" s="1"/>
  <c r="H46" i="7"/>
  <c r="H45" i="7"/>
  <c r="H44" i="7"/>
  <c r="H43" i="7"/>
  <c r="M43" i="7" s="1"/>
  <c r="H42" i="7"/>
  <c r="N42" i="7" s="1"/>
  <c r="H41" i="7"/>
  <c r="H40" i="7"/>
  <c r="H39" i="7"/>
  <c r="H38" i="7"/>
  <c r="M38" i="7" s="1"/>
  <c r="H37" i="7"/>
  <c r="N37" i="7" s="1"/>
  <c r="H36" i="7"/>
  <c r="H35" i="7"/>
  <c r="H34" i="7"/>
  <c r="H33" i="7"/>
  <c r="M33" i="7" s="1"/>
  <c r="H32" i="7"/>
  <c r="N32" i="7" s="1"/>
  <c r="H31" i="7"/>
  <c r="H30" i="7"/>
  <c r="H29" i="7"/>
  <c r="H28" i="7"/>
  <c r="M28" i="7" s="1"/>
  <c r="H27" i="7"/>
  <c r="N27" i="7" s="1"/>
  <c r="H26" i="7"/>
  <c r="H25" i="7"/>
  <c r="H24" i="7"/>
  <c r="H23" i="7"/>
  <c r="M23" i="7" s="1"/>
  <c r="H22" i="7"/>
  <c r="N22" i="7" s="1"/>
  <c r="H21" i="7"/>
  <c r="H20" i="7"/>
  <c r="H19" i="7"/>
  <c r="H18" i="7"/>
  <c r="M18" i="7" s="1"/>
  <c r="H17" i="7"/>
  <c r="N17" i="7" s="1"/>
  <c r="H16" i="7"/>
  <c r="H15" i="7"/>
  <c r="H14" i="7"/>
  <c r="H13" i="7"/>
  <c r="M13" i="7" s="1"/>
  <c r="H12" i="7"/>
  <c r="N12" i="7" s="1"/>
  <c r="H11" i="7"/>
  <c r="H10" i="7"/>
  <c r="H9" i="7"/>
  <c r="H8" i="7"/>
  <c r="H7" i="7"/>
  <c r="M5" i="7"/>
  <c r="L5" i="7"/>
  <c r="N38" i="4" l="1"/>
  <c r="M8" i="7"/>
  <c r="O8" i="7"/>
  <c r="M14" i="7"/>
  <c r="M24" i="7"/>
  <c r="M34" i="7"/>
  <c r="M44" i="7"/>
  <c r="O10" i="7"/>
  <c r="M9" i="7"/>
  <c r="M19" i="7"/>
  <c r="M29" i="7"/>
  <c r="M39" i="7"/>
  <c r="M49" i="7"/>
  <c r="O15" i="7"/>
  <c r="O25" i="7"/>
  <c r="M11" i="7"/>
  <c r="M16" i="7"/>
  <c r="M21" i="7"/>
  <c r="M26" i="7"/>
  <c r="M31" i="7"/>
  <c r="M36" i="7"/>
  <c r="M41" i="7"/>
  <c r="M46" i="7"/>
  <c r="O12" i="7"/>
  <c r="O17" i="7"/>
  <c r="O22" i="7"/>
  <c r="O27" i="7"/>
  <c r="O32" i="7"/>
  <c r="O37" i="7"/>
  <c r="O42" i="7"/>
  <c r="O47" i="7"/>
  <c r="O20" i="7"/>
  <c r="O7" i="7"/>
  <c r="N7" i="7"/>
  <c r="M10" i="7"/>
  <c r="M15" i="7"/>
  <c r="M20" i="7"/>
  <c r="M25" i="7"/>
  <c r="M30" i="7"/>
  <c r="M35" i="7"/>
  <c r="M40" i="7"/>
  <c r="M45" i="7"/>
  <c r="M50" i="7"/>
  <c r="O11" i="7"/>
  <c r="O16" i="7"/>
  <c r="O21" i="7"/>
  <c r="O26" i="7"/>
  <c r="O31" i="7"/>
  <c r="O36" i="7"/>
  <c r="O41" i="7"/>
  <c r="O46" i="7"/>
  <c r="M7" i="7"/>
  <c r="M12" i="7"/>
  <c r="M17" i="7"/>
  <c r="M22" i="7"/>
  <c r="M27" i="7"/>
  <c r="M32" i="7"/>
  <c r="M37" i="7"/>
  <c r="M42" i="7"/>
  <c r="M47" i="7"/>
  <c r="N8" i="7"/>
  <c r="N13" i="7"/>
  <c r="N18" i="7"/>
  <c r="N23" i="7"/>
  <c r="N28" i="7"/>
  <c r="N33" i="7"/>
  <c r="N38" i="7"/>
  <c r="N43" i="7"/>
  <c r="N48" i="7"/>
  <c r="N9" i="7"/>
  <c r="N14" i="7"/>
  <c r="N19" i="7"/>
  <c r="N24" i="7"/>
  <c r="N29" i="7"/>
  <c r="N34" i="7"/>
  <c r="N39" i="7"/>
  <c r="N44" i="7"/>
  <c r="N49" i="7"/>
  <c r="N10" i="7"/>
  <c r="N15" i="7"/>
  <c r="N20" i="7"/>
  <c r="N25" i="7"/>
  <c r="N30" i="7"/>
  <c r="N35" i="7"/>
  <c r="N40" i="7"/>
  <c r="N45" i="7"/>
  <c r="N50" i="7"/>
  <c r="N11" i="7"/>
  <c r="N16" i="7"/>
  <c r="N21" i="7"/>
  <c r="N26" i="7"/>
  <c r="N31" i="7"/>
  <c r="N36" i="7"/>
  <c r="N41" i="7"/>
  <c r="N46" i="7"/>
  <c r="P12" i="7" l="1"/>
  <c r="P37" i="7"/>
  <c r="P32" i="7"/>
  <c r="P27" i="7"/>
  <c r="P47" i="7"/>
  <c r="P22" i="7"/>
  <c r="Q42" i="7"/>
  <c r="Q17" i="7"/>
  <c r="P7" i="7"/>
  <c r="P42" i="7"/>
  <c r="Q27" i="7"/>
  <c r="P17" i="7"/>
  <c r="Q30" i="7"/>
  <c r="P30" i="7"/>
  <c r="Q24" i="7"/>
  <c r="P24" i="7"/>
  <c r="Q50" i="7"/>
  <c r="P50" i="7"/>
  <c r="Q25" i="7"/>
  <c r="P25" i="7"/>
  <c r="Q44" i="7"/>
  <c r="P44" i="7"/>
  <c r="Q19" i="7"/>
  <c r="P19" i="7"/>
  <c r="Q38" i="7"/>
  <c r="P38" i="7"/>
  <c r="Q13" i="7"/>
  <c r="P13" i="7"/>
  <c r="Q37" i="7"/>
  <c r="Q12" i="7"/>
  <c r="Q49" i="7"/>
  <c r="P49" i="7"/>
  <c r="P31" i="7"/>
  <c r="Q31" i="7"/>
  <c r="P26" i="7"/>
  <c r="Q26" i="7"/>
  <c r="P45" i="7"/>
  <c r="Q45" i="7"/>
  <c r="P20" i="7"/>
  <c r="Q20" i="7"/>
  <c r="Q39" i="7"/>
  <c r="P39" i="7"/>
  <c r="Q14" i="7"/>
  <c r="P14" i="7"/>
  <c r="Q33" i="7"/>
  <c r="P33" i="7"/>
  <c r="Q8" i="7"/>
  <c r="P8" i="7"/>
  <c r="Q47" i="7"/>
  <c r="Q22" i="7"/>
  <c r="P11" i="7"/>
  <c r="Q11" i="7"/>
  <c r="Q43" i="7"/>
  <c r="P43" i="7"/>
  <c r="P46" i="7"/>
  <c r="Q46" i="7"/>
  <c r="P21" i="7"/>
  <c r="Q21" i="7"/>
  <c r="Q40" i="7"/>
  <c r="P40" i="7"/>
  <c r="Q15" i="7"/>
  <c r="P15" i="7"/>
  <c r="Q34" i="7"/>
  <c r="P34" i="7"/>
  <c r="Q9" i="7"/>
  <c r="P9" i="7"/>
  <c r="Q28" i="7"/>
  <c r="P28" i="7"/>
  <c r="Q32" i="7"/>
  <c r="R32" i="7" s="1"/>
  <c r="S32" i="7" s="1"/>
  <c r="Q7" i="7"/>
  <c r="P36" i="7"/>
  <c r="Q36" i="7"/>
  <c r="Q18" i="7"/>
  <c r="P18" i="7"/>
  <c r="P41" i="7"/>
  <c r="Q41" i="7"/>
  <c r="P16" i="7"/>
  <c r="Q16" i="7"/>
  <c r="Q35" i="7"/>
  <c r="P35" i="7"/>
  <c r="Q10" i="7"/>
  <c r="P10" i="7"/>
  <c r="P29" i="7"/>
  <c r="Q29" i="7"/>
  <c r="Q48" i="7"/>
  <c r="P48" i="7"/>
  <c r="Q23" i="7"/>
  <c r="P23" i="7"/>
  <c r="B6" i="3"/>
  <c r="B5" i="3"/>
  <c r="F129" i="2"/>
  <c r="G129" i="2" s="1"/>
  <c r="G36" i="2" l="1"/>
  <c r="F34" i="2"/>
  <c r="E10" i="4" s="1"/>
  <c r="R47" i="7"/>
  <c r="S47" i="7" s="1"/>
  <c r="E8" i="4"/>
  <c r="F8" i="4" s="1"/>
  <c r="E65" i="4"/>
  <c r="F65" i="4" s="1"/>
  <c r="R22" i="7"/>
  <c r="S22" i="7" s="1"/>
  <c r="R17" i="7"/>
  <c r="S17" i="7" s="1"/>
  <c r="R27" i="7"/>
  <c r="S27" i="7" s="1"/>
  <c r="R42" i="7"/>
  <c r="S42" i="7" s="1"/>
  <c r="R37" i="7"/>
  <c r="S37" i="7" s="1"/>
  <c r="T32" i="7"/>
  <c r="U32" i="7" s="1"/>
  <c r="R48" i="7"/>
  <c r="S48" i="7" s="1"/>
  <c r="R9" i="7"/>
  <c r="S9" i="7" s="1"/>
  <c r="R11" i="7"/>
  <c r="S11" i="7" s="1"/>
  <c r="R13" i="7"/>
  <c r="S13" i="7" s="1"/>
  <c r="R18" i="7"/>
  <c r="S18" i="7" s="1"/>
  <c r="R34" i="7"/>
  <c r="S34" i="7" s="1"/>
  <c r="R43" i="7"/>
  <c r="S43" i="7" s="1"/>
  <c r="R14" i="7"/>
  <c r="S14" i="7" s="1"/>
  <c r="R20" i="7"/>
  <c r="S20" i="7" s="1"/>
  <c r="R38" i="7"/>
  <c r="S38" i="7" s="1"/>
  <c r="R7" i="7"/>
  <c r="S7" i="7" s="1"/>
  <c r="R36" i="7"/>
  <c r="S36" i="7" s="1"/>
  <c r="R33" i="7"/>
  <c r="S33" i="7" s="1"/>
  <c r="R23" i="7"/>
  <c r="S23" i="7" s="1"/>
  <c r="R29" i="7"/>
  <c r="S29" i="7" s="1"/>
  <c r="R28" i="7"/>
  <c r="S28" i="7" s="1"/>
  <c r="R8" i="7"/>
  <c r="S8" i="7" s="1"/>
  <c r="R31" i="7"/>
  <c r="S31" i="7" s="1"/>
  <c r="R25" i="7"/>
  <c r="S25" i="7" s="1"/>
  <c r="R12" i="7"/>
  <c r="S12" i="7" s="1"/>
  <c r="R10" i="7"/>
  <c r="S10" i="7" s="1"/>
  <c r="R16" i="7"/>
  <c r="S16" i="7" s="1"/>
  <c r="R15" i="7"/>
  <c r="S15" i="7" s="1"/>
  <c r="R21" i="7"/>
  <c r="S21" i="7" s="1"/>
  <c r="R39" i="7"/>
  <c r="S39" i="7" s="1"/>
  <c r="R45" i="7"/>
  <c r="S45" i="7" s="1"/>
  <c r="R19" i="7"/>
  <c r="S19" i="7" s="1"/>
  <c r="R24" i="7"/>
  <c r="S24" i="7" s="1"/>
  <c r="R50" i="7"/>
  <c r="S50" i="7" s="1"/>
  <c r="R35" i="7"/>
  <c r="S35" i="7" s="1"/>
  <c r="R41" i="7"/>
  <c r="S41" i="7" s="1"/>
  <c r="R40" i="7"/>
  <c r="S40" i="7" s="1"/>
  <c r="R46" i="7"/>
  <c r="S46" i="7" s="1"/>
  <c r="R26" i="7"/>
  <c r="S26" i="7" s="1"/>
  <c r="R49" i="7"/>
  <c r="S49" i="7" s="1"/>
  <c r="R44" i="7"/>
  <c r="S44" i="7" s="1"/>
  <c r="R30" i="7"/>
  <c r="S30" i="7" s="1"/>
  <c r="G34" i="2" l="1"/>
  <c r="M10" i="4"/>
  <c r="L10" i="4" s="1"/>
  <c r="J10" i="4" s="1"/>
  <c r="F10" i="4"/>
  <c r="F66" i="4"/>
  <c r="H65" i="4"/>
  <c r="T47" i="7"/>
  <c r="T22" i="7"/>
  <c r="V22" i="7" s="1"/>
  <c r="E16" i="4"/>
  <c r="F16" i="4" s="1"/>
  <c r="H8" i="4" s="1"/>
  <c r="T27" i="7"/>
  <c r="V27" i="7" s="1"/>
  <c r="T17" i="7"/>
  <c r="V17" i="7" s="1"/>
  <c r="T14" i="7"/>
  <c r="U14" i="7" s="1"/>
  <c r="T30" i="7"/>
  <c r="U30" i="7" s="1"/>
  <c r="T21" i="7"/>
  <c r="U21" i="7" s="1"/>
  <c r="V32" i="7"/>
  <c r="W32" i="7" s="1"/>
  <c r="G32" i="7" s="1"/>
  <c r="T49" i="7"/>
  <c r="U49" i="7" s="1"/>
  <c r="T46" i="7"/>
  <c r="V46" i="7" s="1"/>
  <c r="T8" i="7"/>
  <c r="V8" i="7" s="1"/>
  <c r="T38" i="7"/>
  <c r="U38" i="7" s="1"/>
  <c r="T40" i="7"/>
  <c r="U40" i="7" s="1"/>
  <c r="T18" i="7"/>
  <c r="U18" i="7" s="1"/>
  <c r="T37" i="7"/>
  <c r="T44" i="7"/>
  <c r="V44" i="7" s="1"/>
  <c r="T24" i="7"/>
  <c r="V24" i="7" s="1"/>
  <c r="T23" i="7"/>
  <c r="V23" i="7" s="1"/>
  <c r="T13" i="7"/>
  <c r="V13" i="7" s="1"/>
  <c r="T42" i="7"/>
  <c r="T26" i="7"/>
  <c r="T45" i="7"/>
  <c r="T10" i="7"/>
  <c r="T11" i="7"/>
  <c r="T41" i="7"/>
  <c r="T50" i="7"/>
  <c r="T19" i="7"/>
  <c r="T39" i="7"/>
  <c r="T15" i="7"/>
  <c r="T25" i="7"/>
  <c r="T28" i="7"/>
  <c r="T36" i="7"/>
  <c r="T43" i="7"/>
  <c r="T9" i="7"/>
  <c r="T12" i="7"/>
  <c r="T35" i="7"/>
  <c r="T16" i="7"/>
  <c r="U22" i="7"/>
  <c r="T31" i="7"/>
  <c r="T29" i="7"/>
  <c r="T33" i="7"/>
  <c r="T20" i="7"/>
  <c r="T34" i="7"/>
  <c r="T48" i="7"/>
  <c r="U47" i="7"/>
  <c r="V47" i="7"/>
  <c r="T7" i="7"/>
  <c r="F125" i="2"/>
  <c r="G125" i="2" s="1"/>
  <c r="E51" i="4"/>
  <c r="F51" i="4" s="1"/>
  <c r="H51" i="4" s="1"/>
  <c r="E50" i="4"/>
  <c r="F50" i="4" s="1"/>
  <c r="H50" i="4" s="1"/>
  <c r="I53" i="4" l="1"/>
  <c r="J53" i="4" s="1"/>
  <c r="C60" i="3"/>
  <c r="O39" i="4"/>
  <c r="I10" i="4"/>
  <c r="E18" i="4"/>
  <c r="F18" i="4" s="1"/>
  <c r="U17" i="7"/>
  <c r="U27" i="7"/>
  <c r="U46" i="7"/>
  <c r="W46" i="7" s="1"/>
  <c r="G46" i="7" s="1"/>
  <c r="V30" i="7"/>
  <c r="W30" i="7" s="1"/>
  <c r="G30" i="7" s="1"/>
  <c r="V21" i="7"/>
  <c r="W21" i="7" s="1"/>
  <c r="G21" i="7" s="1"/>
  <c r="E55" i="4"/>
  <c r="F55" i="4" s="1"/>
  <c r="N36" i="4"/>
  <c r="V14" i="7"/>
  <c r="W14" i="7" s="1"/>
  <c r="G14" i="7" s="1"/>
  <c r="V40" i="7"/>
  <c r="W40" i="7" s="1"/>
  <c r="G40" i="7" s="1"/>
  <c r="U8" i="7"/>
  <c r="W8" i="7" s="1"/>
  <c r="F53" i="4"/>
  <c r="U24" i="7"/>
  <c r="W24" i="7" s="1"/>
  <c r="G24" i="7" s="1"/>
  <c r="V49" i="7"/>
  <c r="W49" i="7" s="1"/>
  <c r="G49" i="7" s="1"/>
  <c r="V38" i="7"/>
  <c r="W38" i="7" s="1"/>
  <c r="G38" i="7" s="1"/>
  <c r="V18" i="7"/>
  <c r="W18" i="7" s="1"/>
  <c r="G18" i="7" s="1"/>
  <c r="U44" i="7"/>
  <c r="W44" i="7" s="1"/>
  <c r="G44" i="7" s="1"/>
  <c r="U13" i="7"/>
  <c r="W13" i="7" s="1"/>
  <c r="G13" i="7" s="1"/>
  <c r="W17" i="7"/>
  <c r="G17" i="7" s="1"/>
  <c r="W47" i="7"/>
  <c r="G47" i="7" s="1"/>
  <c r="U23" i="7"/>
  <c r="W23" i="7" s="1"/>
  <c r="G23" i="7" s="1"/>
  <c r="V42" i="7"/>
  <c r="U42" i="7"/>
  <c r="V37" i="7"/>
  <c r="U37" i="7"/>
  <c r="U11" i="7"/>
  <c r="V11" i="7"/>
  <c r="U26" i="7"/>
  <c r="V26" i="7"/>
  <c r="V20" i="7"/>
  <c r="U20" i="7"/>
  <c r="W22" i="7"/>
  <c r="G22" i="7" s="1"/>
  <c r="U36" i="7"/>
  <c r="V36" i="7"/>
  <c r="V15" i="7"/>
  <c r="U15" i="7"/>
  <c r="U31" i="7"/>
  <c r="V31" i="7"/>
  <c r="U9" i="7"/>
  <c r="V9" i="7"/>
  <c r="V39" i="7"/>
  <c r="U39" i="7"/>
  <c r="U45" i="7"/>
  <c r="V45" i="7"/>
  <c r="V35" i="7"/>
  <c r="U35" i="7"/>
  <c r="U50" i="7"/>
  <c r="V50" i="7"/>
  <c r="V33" i="7"/>
  <c r="U33" i="7"/>
  <c r="U16" i="7"/>
  <c r="V16" i="7"/>
  <c r="V48" i="7"/>
  <c r="U48" i="7"/>
  <c r="V29" i="7"/>
  <c r="U29" i="7"/>
  <c r="V28" i="7"/>
  <c r="U28" i="7"/>
  <c r="V19" i="7"/>
  <c r="U19" i="7"/>
  <c r="V43" i="7"/>
  <c r="U43" i="7"/>
  <c r="U25" i="7"/>
  <c r="V25" i="7"/>
  <c r="U7" i="7"/>
  <c r="V7" i="7"/>
  <c r="U34" i="7"/>
  <c r="V34" i="7"/>
  <c r="U12" i="7"/>
  <c r="V12" i="7"/>
  <c r="W27" i="7"/>
  <c r="G27" i="7" s="1"/>
  <c r="U41" i="7"/>
  <c r="V41" i="7"/>
  <c r="V10" i="7"/>
  <c r="U10" i="7"/>
  <c r="F82" i="2"/>
  <c r="G82" i="2" s="1"/>
  <c r="F91" i="2"/>
  <c r="F131" i="2"/>
  <c r="H10" i="4" l="1"/>
  <c r="I11" i="4" s="1"/>
  <c r="J11" i="4" s="1"/>
  <c r="F19" i="4"/>
  <c r="G8" i="7"/>
  <c r="L8" i="7"/>
  <c r="F8" i="7" s="1"/>
  <c r="G59" i="3"/>
  <c r="G60" i="3"/>
  <c r="C56" i="3"/>
  <c r="O35" i="4"/>
  <c r="E58" i="4"/>
  <c r="F58" i="4" s="1"/>
  <c r="G131" i="2"/>
  <c r="G90" i="2"/>
  <c r="E43" i="4"/>
  <c r="F43" i="4" s="1"/>
  <c r="E44" i="4"/>
  <c r="F44" i="4" s="1"/>
  <c r="G91" i="2"/>
  <c r="F56" i="4"/>
  <c r="H55" i="4"/>
  <c r="N35" i="4"/>
  <c r="F11" i="4"/>
  <c r="N37" i="4"/>
  <c r="E36" i="4"/>
  <c r="F36" i="4" s="1"/>
  <c r="E37" i="4"/>
  <c r="F37" i="4" s="1"/>
  <c r="W31" i="7"/>
  <c r="G31" i="7" s="1"/>
  <c r="W50" i="7"/>
  <c r="G50" i="7" s="1"/>
  <c r="W34" i="7"/>
  <c r="G34" i="7" s="1"/>
  <c r="W41" i="7"/>
  <c r="G41" i="7" s="1"/>
  <c r="W37" i="7"/>
  <c r="G37" i="7" s="1"/>
  <c r="W43" i="7"/>
  <c r="G43" i="7" s="1"/>
  <c r="W48" i="7"/>
  <c r="G48" i="7" s="1"/>
  <c r="W39" i="7"/>
  <c r="G39" i="7" s="1"/>
  <c r="W42" i="7"/>
  <c r="G42" i="7" s="1"/>
  <c r="W29" i="7"/>
  <c r="G29" i="7" s="1"/>
  <c r="W35" i="7"/>
  <c r="G35" i="7" s="1"/>
  <c r="W15" i="7"/>
  <c r="G15" i="7" s="1"/>
  <c r="W20" i="7"/>
  <c r="G20" i="7" s="1"/>
  <c r="W9" i="7"/>
  <c r="G9" i="7" s="1"/>
  <c r="W12" i="7"/>
  <c r="G12" i="7" s="1"/>
  <c r="W10" i="7"/>
  <c r="G10" i="7" s="1"/>
  <c r="W7" i="7"/>
  <c r="G7" i="7" s="1"/>
  <c r="W19" i="7"/>
  <c r="G19" i="7" s="1"/>
  <c r="W33" i="7"/>
  <c r="G33" i="7" s="1"/>
  <c r="W25" i="7"/>
  <c r="G25" i="7" s="1"/>
  <c r="W28" i="7"/>
  <c r="G28" i="7" s="1"/>
  <c r="W45" i="7"/>
  <c r="G45" i="7" s="1"/>
  <c r="W36" i="7"/>
  <c r="G36" i="7" s="1"/>
  <c r="W26" i="7"/>
  <c r="G26" i="7" s="1"/>
  <c r="W16" i="7"/>
  <c r="G16" i="7" s="1"/>
  <c r="W11" i="7"/>
  <c r="G11" i="7" s="1"/>
  <c r="F20" i="4" l="1"/>
  <c r="C53" i="3"/>
  <c r="G56" i="3"/>
  <c r="F12" i="4"/>
  <c r="O32" i="4"/>
  <c r="C57" i="3"/>
  <c r="O36" i="4"/>
  <c r="F45" i="4"/>
  <c r="O34" i="4" s="1"/>
  <c r="N32" i="4"/>
  <c r="F59" i="4"/>
  <c r="H58" i="4"/>
  <c r="C2" i="7"/>
  <c r="L20" i="7"/>
  <c r="F20" i="7" s="1"/>
  <c r="L7" i="7"/>
  <c r="F7" i="7" s="1"/>
  <c r="C3" i="7" s="1"/>
  <c r="G53" i="3" l="1"/>
  <c r="G57" i="3"/>
  <c r="C58" i="3"/>
  <c r="G58" i="3" s="1"/>
  <c r="O37" i="4"/>
  <c r="C55" i="3"/>
  <c r="G55" i="3" s="1"/>
  <c r="N34" i="4"/>
  <c r="F69" i="2"/>
  <c r="G69" i="2" s="1"/>
  <c r="F75" i="2" l="1"/>
  <c r="F74" i="2"/>
  <c r="E28" i="4" l="1"/>
  <c r="F28" i="4" s="1"/>
  <c r="H28" i="4" s="1"/>
  <c r="G74" i="2"/>
  <c r="J29" i="4"/>
  <c r="I29" i="4" s="1"/>
  <c r="G75" i="2"/>
  <c r="E29" i="4"/>
  <c r="F29" i="4" s="1"/>
  <c r="H29" i="4" s="1"/>
  <c r="J28" i="4" l="1"/>
  <c r="I28" i="4" s="1"/>
  <c r="I30" i="4" s="1"/>
  <c r="J30" i="4" s="1"/>
  <c r="F30" i="4"/>
  <c r="F67" i="4" l="1"/>
  <c r="F69" i="4" s="1"/>
  <c r="C61" i="3" s="1"/>
  <c r="D53" i="3" s="1"/>
  <c r="O33" i="4"/>
  <c r="C54" i="3"/>
  <c r="G54" i="3" s="1"/>
  <c r="N33" i="4" l="1"/>
  <c r="I69" i="4" s="1"/>
  <c r="J69" i="4" s="1"/>
  <c r="D54" i="3"/>
  <c r="D59" i="3"/>
  <c r="D58" i="3"/>
  <c r="D56" i="3"/>
  <c r="D60" i="3"/>
  <c r="D55" i="3"/>
  <c r="D57" i="3"/>
  <c r="D61" i="3" l="1"/>
  <c r="H8" i="8"/>
  <c r="B70" i="4" s="1"/>
  <c r="B62" i="3" s="1"/>
  <c r="F70" i="4"/>
  <c r="B42" i="3" l="1"/>
  <c r="F71" i="4"/>
  <c r="B39" i="3" s="1"/>
  <c r="C62" i="3"/>
  <c r="B14" i="3" l="1"/>
  <c r="C63" i="3"/>
</calcChain>
</file>

<file path=xl/comments1.xml><?xml version="1.0" encoding="utf-8"?>
<comments xmlns="http://schemas.openxmlformats.org/spreadsheetml/2006/main">
  <authors>
    <author>Sarah Klink</author>
  </authors>
  <commentList>
    <comment ref="G6" authorId="0">
      <text>
        <r>
          <rPr>
            <b/>
            <sz val="9"/>
            <color indexed="81"/>
            <rFont val="Segoe UI"/>
            <family val="2"/>
          </rPr>
          <t>Sarah Klink:</t>
        </r>
        <r>
          <rPr>
            <sz val="9"/>
            <color indexed="81"/>
            <rFont val="Segoe UI"/>
            <family val="2"/>
          </rPr>
          <t xml:space="preserve">
Annahme Flug Europa =&lt; 500 km; Annahme International &gt; 500 km</t>
        </r>
      </text>
    </comment>
  </commentList>
</comments>
</file>

<file path=xl/comments2.xml><?xml version="1.0" encoding="utf-8"?>
<comments xmlns="http://schemas.openxmlformats.org/spreadsheetml/2006/main">
  <authors>
    <author>Daniel</author>
  </authors>
  <commentList>
    <comment ref="I11" authorId="0">
      <text>
        <r>
          <rPr>
            <b/>
            <sz val="8"/>
            <color indexed="81"/>
            <rFont val="Tahoma"/>
            <family val="2"/>
          </rPr>
          <t>Daniel:</t>
        </r>
        <r>
          <rPr>
            <sz val="8"/>
            <color indexed="81"/>
            <rFont val="Tahoma"/>
            <family val="2"/>
          </rPr>
          <t xml:space="preserve">
gewichtet nach Primärenergieverbrauch pro Verbrauch (Scope A + Scope B)</t>
        </r>
      </text>
    </comment>
  </commentList>
</comments>
</file>

<file path=xl/sharedStrings.xml><?xml version="1.0" encoding="utf-8"?>
<sst xmlns="http://schemas.openxmlformats.org/spreadsheetml/2006/main" count="50922" uniqueCount="24384">
  <si>
    <t>Mobilität</t>
  </si>
  <si>
    <t>Gastronomie</t>
  </si>
  <si>
    <t>Give-Aways</t>
  </si>
  <si>
    <t>Übernachtungen</t>
  </si>
  <si>
    <t>Papier</t>
  </si>
  <si>
    <t>Wasser</t>
  </si>
  <si>
    <t>Verbrauch</t>
  </si>
  <si>
    <t>Einheit</t>
  </si>
  <si>
    <t xml:space="preserve">Berechnungen </t>
  </si>
  <si>
    <t>Durchschnittliches Hotel</t>
  </si>
  <si>
    <t>kWh</t>
  </si>
  <si>
    <t>Angabe fehlt</t>
  </si>
  <si>
    <t>Anzahl</t>
  </si>
  <si>
    <t>kg</t>
  </si>
  <si>
    <t>Textilien</t>
  </si>
  <si>
    <t>Metall</t>
  </si>
  <si>
    <t>Glas</t>
  </si>
  <si>
    <t>Plastik</t>
  </si>
  <si>
    <t>Holz</t>
  </si>
  <si>
    <t>Anzahl Teilnehmer</t>
  </si>
  <si>
    <t>Anfahrtsweg mit ÖV</t>
  </si>
  <si>
    <t>Anfahrtsweg zu Fuss/ mit dem Fahrrad</t>
  </si>
  <si>
    <t>Anfahrtsweg mit dem Auto</t>
  </si>
  <si>
    <t>Allgemeine Angaben</t>
  </si>
  <si>
    <t>Name Event</t>
  </si>
  <si>
    <t>Hinweis</t>
  </si>
  <si>
    <t>Zeitdauer</t>
  </si>
  <si>
    <t>Anleitung</t>
  </si>
  <si>
    <t>m3</t>
  </si>
  <si>
    <t>Eventtyp</t>
  </si>
  <si>
    <t>Geschirr Mehrweg</t>
  </si>
  <si>
    <t>Geschirr Einweg</t>
  </si>
  <si>
    <t>Anzahl Gesamtpersonen</t>
  </si>
  <si>
    <t>Prozentsatz Personen, die übernachten</t>
  </si>
  <si>
    <t xml:space="preserve">Wein </t>
  </si>
  <si>
    <t>Bier</t>
  </si>
  <si>
    <t>Soft-Drinks</t>
  </si>
  <si>
    <t>Kaffee</t>
  </si>
  <si>
    <t>Liter</t>
  </si>
  <si>
    <t>Gläser/ Becher Mehrweg</t>
  </si>
  <si>
    <t>Gläser/ Becher Einweg</t>
  </si>
  <si>
    <t>Rezyklierter Abfall (PET, Glas, Papier, …)</t>
  </si>
  <si>
    <t>Restmüll</t>
  </si>
  <si>
    <t>Datum Event</t>
  </si>
  <si>
    <t>Verantwortliche Person</t>
  </si>
  <si>
    <t>Kommentar (Datenquellen, …)</t>
  </si>
  <si>
    <t>Listen</t>
  </si>
  <si>
    <t>Quelle</t>
  </si>
  <si>
    <t>Menge</t>
  </si>
  <si>
    <t>Heizöl</t>
  </si>
  <si>
    <t>Scope A (direkter Energieverbrauch)</t>
  </si>
  <si>
    <t>Scope B (indirekter Energieverbrauch)</t>
  </si>
  <si>
    <t>Scope C (weiterer indirekter Energieverbrauch)</t>
  </si>
  <si>
    <t>Heizung/Wärme/Kühlung/Strom</t>
  </si>
  <si>
    <t>Primärenergie (kWh)</t>
  </si>
  <si>
    <t>Total Heizung/Wärme/Kühlung/Strom</t>
  </si>
  <si>
    <t>Total Mobilität</t>
  </si>
  <si>
    <t>Total Gastronomie</t>
  </si>
  <si>
    <t>Warme Mahlzeiten - vegetarisch</t>
  </si>
  <si>
    <t>Warme Mahlzeiten - mit Fleisch</t>
  </si>
  <si>
    <t>Kalte Mahlzeiten - vegetarisch</t>
  </si>
  <si>
    <t>#</t>
  </si>
  <si>
    <t>Kalte Mahlzeiten - mit Fleisch</t>
  </si>
  <si>
    <t>Total Give-Aways</t>
  </si>
  <si>
    <t>Total Übernachtungen</t>
  </si>
  <si>
    <t>Total Papier</t>
  </si>
  <si>
    <t>Total Wasser</t>
  </si>
  <si>
    <t>Total Primärenergieverbrauch (Scope A, B, C)</t>
  </si>
  <si>
    <t>Total direkter Primärenergieverbrauch</t>
  </si>
  <si>
    <t>Total indirekter Primärenergieverbrauch</t>
  </si>
  <si>
    <t>Total weiterer indirekter Primärenergieverbrauch</t>
  </si>
  <si>
    <t>Total Primärenergieverbrauch (Scope A, B, C) mit Sicherheitsmarge</t>
  </si>
  <si>
    <t>Wert</t>
  </si>
  <si>
    <t>Heizung</t>
  </si>
  <si>
    <t>Primärenergiefaktor</t>
  </si>
  <si>
    <t>kWh/kWh</t>
  </si>
  <si>
    <t>kWh/#</t>
  </si>
  <si>
    <t>kWh/Liter</t>
  </si>
  <si>
    <t>kWh/kg</t>
  </si>
  <si>
    <t>kWh/m3</t>
  </si>
  <si>
    <t>Start</t>
  </si>
  <si>
    <t>LAT</t>
  </si>
  <si>
    <t>LON</t>
  </si>
  <si>
    <t>Ziel</t>
  </si>
  <si>
    <t>MUC</t>
  </si>
  <si>
    <t>RLG</t>
  </si>
  <si>
    <t>ZRH</t>
  </si>
  <si>
    <t>QDU</t>
  </si>
  <si>
    <t>BEG</t>
  </si>
  <si>
    <t>HAM</t>
  </si>
  <si>
    <t>Hinflug</t>
  </si>
  <si>
    <t>Hin- und Rückflug</t>
  </si>
  <si>
    <t>Strategie</t>
  </si>
  <si>
    <t>hoch</t>
  </si>
  <si>
    <t>Anteil in %</t>
  </si>
  <si>
    <t>Total</t>
  </si>
  <si>
    <t>Gesamtverbrauch an Primärenergie</t>
  </si>
  <si>
    <t>Kompensation</t>
  </si>
  <si>
    <t>Detaillierte Auswertung auf dem Tab "Flugrechner"</t>
  </si>
  <si>
    <t>Genauigkeit der Daten</t>
  </si>
  <si>
    <t>mittel</t>
  </si>
  <si>
    <t>tief</t>
  </si>
  <si>
    <t>h</t>
  </si>
  <si>
    <t>%</t>
  </si>
  <si>
    <t>Anschlussleistung</t>
  </si>
  <si>
    <t>*</t>
  </si>
  <si>
    <t>=</t>
  </si>
  <si>
    <t>Fläche</t>
  </si>
  <si>
    <t>Stromverbrauch</t>
  </si>
  <si>
    <t>Strecke mit dem Auto</t>
  </si>
  <si>
    <t>Strecke mit ÖV</t>
  </si>
  <si>
    <t>Strecke zu Fuss/ mit dem Fahrrad</t>
  </si>
  <si>
    <t>Strecke mit dem Flugzeug</t>
  </si>
  <si>
    <t>Durchschnittsdistanz Auto Hin- und Rückweg</t>
  </si>
  <si>
    <t>Durchschnittsdistanz ÖV Hin- und Rückweg</t>
  </si>
  <si>
    <t>Durchschnittsdistanz zu Fuss/ mit dem Fahrrad Hin- und Rückweg</t>
  </si>
  <si>
    <t>Durchschnittsdistanz Flugzeug Hin- und Rückweg</t>
  </si>
  <si>
    <t>Anzahl Personen Auto</t>
  </si>
  <si>
    <t>Anzahl Personen ÖV</t>
  </si>
  <si>
    <t>Anzahl Personen zu Fuss/ mit dem Fahrrad</t>
  </si>
  <si>
    <t>Anzahl Personen Flugzeug</t>
  </si>
  <si>
    <t>Ja</t>
  </si>
  <si>
    <t>Nein</t>
  </si>
  <si>
    <t>Anzahl Übernachtungen</t>
  </si>
  <si>
    <t>Gewicht pro Flyer, Printout, Drucksachen</t>
  </si>
  <si>
    <t>Anzahl Blätter Papier (Flyer, Printouts, Drucksachen)</t>
  </si>
  <si>
    <t>Gewicht Textilien pro Give-away</t>
  </si>
  <si>
    <t>Total Gewicht Textilien</t>
  </si>
  <si>
    <t>Total Gewicht Metall</t>
  </si>
  <si>
    <t>Total Gewicht Glas</t>
  </si>
  <si>
    <t>Total Gewicht Plastik</t>
  </si>
  <si>
    <t>Total Gewicht Papier</t>
  </si>
  <si>
    <t>Total Gewicht Holz</t>
  </si>
  <si>
    <t>Gewicht Metall pro Give-away</t>
  </si>
  <si>
    <t>Gewicht Glas pro Give-away</t>
  </si>
  <si>
    <t>Gewicht Plastik pro Give-away</t>
  </si>
  <si>
    <t>Gewicht Papier pro Give-away</t>
  </si>
  <si>
    <t>Gewicht Holz pro Give-away</t>
  </si>
  <si>
    <t>Anzahl Gesamtpersonen (Teilnehmer, Organisatoren, Zuschauer …)</t>
  </si>
  <si>
    <t>Ein Give-away enthält die angegebenen Mengen pro Teilnehmer</t>
  </si>
  <si>
    <t>Geschirr Einweg/ Mehrweg</t>
  </si>
  <si>
    <t>Entsorgung und Recycling</t>
  </si>
  <si>
    <t>Genauigkeit der Bilanz</t>
  </si>
  <si>
    <t>Annahmen/ Hinweis</t>
  </si>
  <si>
    <r>
      <t>Fläche (m</t>
    </r>
    <r>
      <rPr>
        <vertAlign val="superscript"/>
        <sz val="10"/>
        <color theme="1"/>
        <rFont val="Arial"/>
        <family val="2"/>
      </rPr>
      <t>2</t>
    </r>
    <r>
      <rPr>
        <sz val="10"/>
        <color theme="1"/>
        <rFont val="Arial"/>
        <family val="2"/>
      </rPr>
      <t>)</t>
    </r>
  </si>
  <si>
    <t>Total Entsorgung und Recycling</t>
  </si>
  <si>
    <t>ID</t>
  </si>
  <si>
    <t>Name</t>
  </si>
  <si>
    <t>City</t>
  </si>
  <si>
    <t>Country</t>
  </si>
  <si>
    <t>IATA/FAA</t>
  </si>
  <si>
    <t>ICAO</t>
  </si>
  <si>
    <t>Latitude</t>
  </si>
  <si>
    <t>Longitude</t>
  </si>
  <si>
    <t>Altitude</t>
  </si>
  <si>
    <t>Timezone</t>
  </si>
  <si>
    <t>DST</t>
  </si>
  <si>
    <t>Goroka</t>
  </si>
  <si>
    <t>Papua New Guinea</t>
  </si>
  <si>
    <t>GKA</t>
  </si>
  <si>
    <t>AYGA</t>
  </si>
  <si>
    <t>U</t>
  </si>
  <si>
    <t>Madang</t>
  </si>
  <si>
    <t>MAG</t>
  </si>
  <si>
    <t>AYMD</t>
  </si>
  <si>
    <t>Mount Hagen</t>
  </si>
  <si>
    <t>HGU</t>
  </si>
  <si>
    <t>AYMH</t>
  </si>
  <si>
    <t>Nadzab</t>
  </si>
  <si>
    <t>LAE</t>
  </si>
  <si>
    <t>AYNZ</t>
  </si>
  <si>
    <t>Port Moresby Jacksons Intl</t>
  </si>
  <si>
    <t>Port Moresby</t>
  </si>
  <si>
    <t>POM</t>
  </si>
  <si>
    <t>AYPY</t>
  </si>
  <si>
    <t>Wewak Intl</t>
  </si>
  <si>
    <t>Wewak</t>
  </si>
  <si>
    <t>WWK</t>
  </si>
  <si>
    <t>AYWK</t>
  </si>
  <si>
    <t>Narsarsuaq</t>
  </si>
  <si>
    <t>Narssarssuaq</t>
  </si>
  <si>
    <t>Greenland</t>
  </si>
  <si>
    <t>UAK</t>
  </si>
  <si>
    <t>BGBW</t>
  </si>
  <si>
    <t>E</t>
  </si>
  <si>
    <t>Nuuk</t>
  </si>
  <si>
    <t>Godthaab</t>
  </si>
  <si>
    <t>GOH</t>
  </si>
  <si>
    <t>BGGH</t>
  </si>
  <si>
    <t>Sondre Stromfjord</t>
  </si>
  <si>
    <t>Sondrestrom</t>
  </si>
  <si>
    <t>SFJ</t>
  </si>
  <si>
    <t>BGSF</t>
  </si>
  <si>
    <t>Thule Air Base</t>
  </si>
  <si>
    <t>Thule</t>
  </si>
  <si>
    <t>THU</t>
  </si>
  <si>
    <t>BGTL</t>
  </si>
  <si>
    <t>Akureyri</t>
  </si>
  <si>
    <t>Iceland</t>
  </si>
  <si>
    <t>AEY</t>
  </si>
  <si>
    <t>BIAR</t>
  </si>
  <si>
    <t>N</t>
  </si>
  <si>
    <t>Egilsstadir</t>
  </si>
  <si>
    <t>EGS</t>
  </si>
  <si>
    <t>BIEG</t>
  </si>
  <si>
    <t>Hornafjordur</t>
  </si>
  <si>
    <t>Hofn</t>
  </si>
  <si>
    <t>HFN</t>
  </si>
  <si>
    <t>BIHN</t>
  </si>
  <si>
    <t>Husavik</t>
  </si>
  <si>
    <t>HZK</t>
  </si>
  <si>
    <t>BIHU</t>
  </si>
  <si>
    <t>Isafjordur</t>
  </si>
  <si>
    <t>IFJ</t>
  </si>
  <si>
    <t>BIIS</t>
  </si>
  <si>
    <t>Keflavik International Airport</t>
  </si>
  <si>
    <t>Keflavik</t>
  </si>
  <si>
    <t>KEF</t>
  </si>
  <si>
    <t>BIKF</t>
  </si>
  <si>
    <t>Patreksfjordur</t>
  </si>
  <si>
    <t>PFJ</t>
  </si>
  <si>
    <t>BIPA</t>
  </si>
  <si>
    <t>Reykjavik</t>
  </si>
  <si>
    <t>RKV</t>
  </si>
  <si>
    <t>BIRK</t>
  </si>
  <si>
    <t>Siglufjordur</t>
  </si>
  <si>
    <t>SIJ</t>
  </si>
  <si>
    <t>BISI</t>
  </si>
  <si>
    <t>Vestmannaeyjar</t>
  </si>
  <si>
    <t>VEY</t>
  </si>
  <si>
    <t>BIVM</t>
  </si>
  <si>
    <t>Sault Ste Marie</t>
  </si>
  <si>
    <t>Sault Sainte Marie</t>
  </si>
  <si>
    <t>Canada</t>
  </si>
  <si>
    <t>YAM</t>
  </si>
  <si>
    <t>CYAM</t>
  </si>
  <si>
    <t>A</t>
  </si>
  <si>
    <t>Winnipeg St Andrews</t>
  </si>
  <si>
    <t>Winnipeg</t>
  </si>
  <si>
    <t>YAV</t>
  </si>
  <si>
    <t>CYAV</t>
  </si>
  <si>
    <t>Shearwater</t>
  </si>
  <si>
    <t>Halifax</t>
  </si>
  <si>
    <t>YAW</t>
  </si>
  <si>
    <t>CYAW</t>
  </si>
  <si>
    <t>St Anthony</t>
  </si>
  <si>
    <t>St. Anthony</t>
  </si>
  <si>
    <t>YAY</t>
  </si>
  <si>
    <t>CYAY</t>
  </si>
  <si>
    <t>Tofino</t>
  </si>
  <si>
    <t>YAZ</t>
  </si>
  <si>
    <t>CYAZ</t>
  </si>
  <si>
    <t>Kugaaruk</t>
  </si>
  <si>
    <t>Pelly Bay</t>
  </si>
  <si>
    <t>YBB</t>
  </si>
  <si>
    <t>CYBB</t>
  </si>
  <si>
    <t>Baie Comeau</t>
  </si>
  <si>
    <t>YBC</t>
  </si>
  <si>
    <t>CYBC</t>
  </si>
  <si>
    <t>Bagotville</t>
  </si>
  <si>
    <t>YBG</t>
  </si>
  <si>
    <t>CYBG</t>
  </si>
  <si>
    <t>Baker Lake</t>
  </si>
  <si>
    <t>YBK</t>
  </si>
  <si>
    <t>CYBK</t>
  </si>
  <si>
    <t>Campbell River</t>
  </si>
  <si>
    <t>YBL</t>
  </si>
  <si>
    <t>CYBL</t>
  </si>
  <si>
    <t>Brandon Muni</t>
  </si>
  <si>
    <t>Brandon</t>
  </si>
  <si>
    <t>YBR</t>
  </si>
  <si>
    <t>CYBR</t>
  </si>
  <si>
    <t>Cambridge Bay</t>
  </si>
  <si>
    <t>YCB</t>
  </si>
  <si>
    <t>CYCB</t>
  </si>
  <si>
    <t>Nanaimo</t>
  </si>
  <si>
    <t>YCD</t>
  </si>
  <si>
    <t>CYCD</t>
  </si>
  <si>
    <t>Castlegar</t>
  </si>
  <si>
    <t>YCG</t>
  </si>
  <si>
    <t>CYCG</t>
  </si>
  <si>
    <t>Miramichi</t>
  </si>
  <si>
    <t>Chatham</t>
  </si>
  <si>
    <t>YCH</t>
  </si>
  <si>
    <t>CYCH</t>
  </si>
  <si>
    <t>Charlo</t>
  </si>
  <si>
    <t>YCL</t>
  </si>
  <si>
    <t>CYCL</t>
  </si>
  <si>
    <t>Kugluktuk</t>
  </si>
  <si>
    <t>Coppermine</t>
  </si>
  <si>
    <t>YCO</t>
  </si>
  <si>
    <t>CYCO</t>
  </si>
  <si>
    <t>Coronation</t>
  </si>
  <si>
    <t>YCT</t>
  </si>
  <si>
    <t>CYCT</t>
  </si>
  <si>
    <t>Chilliwack</t>
  </si>
  <si>
    <t>YCW</t>
  </si>
  <si>
    <t>CYCW</t>
  </si>
  <si>
    <t>Clyde River</t>
  </si>
  <si>
    <t>YCY</t>
  </si>
  <si>
    <t>CYCY</t>
  </si>
  <si>
    <t>Fairmont Hot Springs</t>
  </si>
  <si>
    <t>Coral Harbour</t>
  </si>
  <si>
    <t>YZS</t>
  </si>
  <si>
    <t>CYCZ</t>
  </si>
  <si>
    <t>Dawson City</t>
  </si>
  <si>
    <t>Dawson</t>
  </si>
  <si>
    <t>YDA</t>
  </si>
  <si>
    <t>CYDA</t>
  </si>
  <si>
    <t>Burwash</t>
  </si>
  <si>
    <t>YDB</t>
  </si>
  <si>
    <t>CYDB</t>
  </si>
  <si>
    <t>Princeton</t>
  </si>
  <si>
    <t>YDC</t>
  </si>
  <si>
    <t>CYDC</t>
  </si>
  <si>
    <t>Deer Lake</t>
  </si>
  <si>
    <t>YDF</t>
  </si>
  <si>
    <t>CYDF</t>
  </si>
  <si>
    <t>Dease Lake</t>
  </si>
  <si>
    <t>YDL</t>
  </si>
  <si>
    <t>CYDL</t>
  </si>
  <si>
    <t>Dauphin Barker</t>
  </si>
  <si>
    <t>Dauphin</t>
  </si>
  <si>
    <t>YDN</t>
  </si>
  <si>
    <t>CYDN</t>
  </si>
  <si>
    <t>Dawson Creek</t>
  </si>
  <si>
    <t>YDQ</t>
  </si>
  <si>
    <t>CYDQ</t>
  </si>
  <si>
    <t>Edmonton Intl</t>
  </si>
  <si>
    <t>Edmonton</t>
  </si>
  <si>
    <t>YEG</t>
  </si>
  <si>
    <t>CYEG</t>
  </si>
  <si>
    <t>Arviat</t>
  </si>
  <si>
    <t>Eskimo Point</t>
  </si>
  <si>
    <t>YEK</t>
  </si>
  <si>
    <t>CYEK</t>
  </si>
  <si>
    <t>Estevan</t>
  </si>
  <si>
    <t>YEN</t>
  </si>
  <si>
    <t>CYEN</t>
  </si>
  <si>
    <t>Edson</t>
  </si>
  <si>
    <t>YET</t>
  </si>
  <si>
    <t>CYET</t>
  </si>
  <si>
    <t>Eureka</t>
  </si>
  <si>
    <t>YEU</t>
  </si>
  <si>
    <t>CYEU</t>
  </si>
  <si>
    <t>Inuvik Mike Zubko</t>
  </si>
  <si>
    <t>Inuvik</t>
  </si>
  <si>
    <t>YEV</t>
  </si>
  <si>
    <t>CYEV</t>
  </si>
  <si>
    <t>Iqaluit</t>
  </si>
  <si>
    <t>YFB</t>
  </si>
  <si>
    <t>CYFB</t>
  </si>
  <si>
    <t>Fredericton</t>
  </si>
  <si>
    <t>YFC</t>
  </si>
  <si>
    <t>CYFC</t>
  </si>
  <si>
    <t>Forestville</t>
  </si>
  <si>
    <t>CYFE</t>
  </si>
  <si>
    <t>Flin Flon</t>
  </si>
  <si>
    <t>YFO</t>
  </si>
  <si>
    <t>CYFO</t>
  </si>
  <si>
    <t>Fort Resolution</t>
  </si>
  <si>
    <t>YFR</t>
  </si>
  <si>
    <t>CYFR</t>
  </si>
  <si>
    <t>Fort Simpson</t>
  </si>
  <si>
    <t>YFS</t>
  </si>
  <si>
    <t>CYFS</t>
  </si>
  <si>
    <t>Kingston</t>
  </si>
  <si>
    <t>YGK</t>
  </si>
  <si>
    <t>CYGK</t>
  </si>
  <si>
    <t>La Grande Riviere</t>
  </si>
  <si>
    <t>YGL</t>
  </si>
  <si>
    <t>CYGL</t>
  </si>
  <si>
    <t>Gaspe</t>
  </si>
  <si>
    <t>YGP</t>
  </si>
  <si>
    <t>CYGP</t>
  </si>
  <si>
    <t>Geraldton Greenstone Regional</t>
  </si>
  <si>
    <t>Geraldton</t>
  </si>
  <si>
    <t>YGQ</t>
  </si>
  <si>
    <t>CYGQ</t>
  </si>
  <si>
    <t>Iles De La Madeleine</t>
  </si>
  <si>
    <t>YGR</t>
  </si>
  <si>
    <t>CYGR</t>
  </si>
  <si>
    <t>Hudson Bay</t>
  </si>
  <si>
    <t>YHB</t>
  </si>
  <si>
    <t>CYHB</t>
  </si>
  <si>
    <t>Dryden Rgnl</t>
  </si>
  <si>
    <t>Dryden</t>
  </si>
  <si>
    <t>YHD</t>
  </si>
  <si>
    <t>CYHD</t>
  </si>
  <si>
    <t>Ulukhaktok Holman</t>
  </si>
  <si>
    <t>Holman Island</t>
  </si>
  <si>
    <t>YHI</t>
  </si>
  <si>
    <t>CYHI</t>
  </si>
  <si>
    <t>Gjoa Haven</t>
  </si>
  <si>
    <t>YHK</t>
  </si>
  <si>
    <t>CYHK</t>
  </si>
  <si>
    <t>Hamilton</t>
  </si>
  <si>
    <t>YHM</t>
  </si>
  <si>
    <t>CYHM</t>
  </si>
  <si>
    <t>St Hubert</t>
  </si>
  <si>
    <t>Montreal</t>
  </si>
  <si>
    <t>YHU</t>
  </si>
  <si>
    <t>CYHU</t>
  </si>
  <si>
    <t>Hay River</t>
  </si>
  <si>
    <t>YHY</t>
  </si>
  <si>
    <t>CYHY</t>
  </si>
  <si>
    <t>Halifax Intl</t>
  </si>
  <si>
    <t>YHZ</t>
  </si>
  <si>
    <t>CYHZ</t>
  </si>
  <si>
    <t>Atikokan Muni</t>
  </si>
  <si>
    <t>Atikokan</t>
  </si>
  <si>
    <t>YIB</t>
  </si>
  <si>
    <t>CYIB</t>
  </si>
  <si>
    <t>Pond Inlet</t>
  </si>
  <si>
    <t>YIO</t>
  </si>
  <si>
    <t>CYIO</t>
  </si>
  <si>
    <t>St Jean</t>
  </si>
  <si>
    <t>St. Jean</t>
  </si>
  <si>
    <t>YJN</t>
  </si>
  <si>
    <t>CYJN</t>
  </si>
  <si>
    <t>Stephenville</t>
  </si>
  <si>
    <t>YJT</t>
  </si>
  <si>
    <t>CYJT</t>
  </si>
  <si>
    <t>Kamloops</t>
  </si>
  <si>
    <t>YKA</t>
  </si>
  <si>
    <t>CYKA</t>
  </si>
  <si>
    <t>Waterloo</t>
  </si>
  <si>
    <t>YKF</t>
  </si>
  <si>
    <t>CYKF</t>
  </si>
  <si>
    <t>Schefferville</t>
  </si>
  <si>
    <t>YKL</t>
  </si>
  <si>
    <t>CYKL</t>
  </si>
  <si>
    <t>Kindersley</t>
  </si>
  <si>
    <t>YKY</t>
  </si>
  <si>
    <t>CYKY</t>
  </si>
  <si>
    <t>Buttonville Muni</t>
  </si>
  <si>
    <t>Toronto</t>
  </si>
  <si>
    <t>YKZ</t>
  </si>
  <si>
    <t>CYKZ</t>
  </si>
  <si>
    <t>Chapleau</t>
  </si>
  <si>
    <t>YLD</t>
  </si>
  <si>
    <t>CYLD</t>
  </si>
  <si>
    <t>Meadow Lake</t>
  </si>
  <si>
    <t>YLJ</t>
  </si>
  <si>
    <t>CYLJ</t>
  </si>
  <si>
    <t>Lloydminster</t>
  </si>
  <si>
    <t>YLL</t>
  </si>
  <si>
    <t>CYLL</t>
  </si>
  <si>
    <t>Alert</t>
  </si>
  <si>
    <t>YLT</t>
  </si>
  <si>
    <t>CYLT</t>
  </si>
  <si>
    <t>Kelowna</t>
  </si>
  <si>
    <t>YLW</t>
  </si>
  <si>
    <t>CYLW</t>
  </si>
  <si>
    <t>Mayo</t>
  </si>
  <si>
    <t>YMA</t>
  </si>
  <si>
    <t>CYMA</t>
  </si>
  <si>
    <t>Moose Jaw Air Vice Marshal C M Mcewen</t>
  </si>
  <si>
    <t>Moose Jaw</t>
  </si>
  <si>
    <t>YMJ</t>
  </si>
  <si>
    <t>CYMJ</t>
  </si>
  <si>
    <t>Fort Mcmurray</t>
  </si>
  <si>
    <t>YMM</t>
  </si>
  <si>
    <t>CYMM</t>
  </si>
  <si>
    <t>Moosonee</t>
  </si>
  <si>
    <t>YMO</t>
  </si>
  <si>
    <t>CYMO</t>
  </si>
  <si>
    <t>Maniwaki</t>
  </si>
  <si>
    <t>YMW</t>
  </si>
  <si>
    <t>CYMW</t>
  </si>
  <si>
    <t>Montreal Intl Mirabel</t>
  </si>
  <si>
    <t>YMX</t>
  </si>
  <si>
    <t>CYMX</t>
  </si>
  <si>
    <t>Natashquan</t>
  </si>
  <si>
    <t>YNA</t>
  </si>
  <si>
    <t>CYNA</t>
  </si>
  <si>
    <t>Gatineau</t>
  </si>
  <si>
    <t>YND</t>
  </si>
  <si>
    <t>CYND</t>
  </si>
  <si>
    <t>Matagami</t>
  </si>
  <si>
    <t>YNM</t>
  </si>
  <si>
    <t>CYNM</t>
  </si>
  <si>
    <t>Old Crow</t>
  </si>
  <si>
    <t>YOC</t>
  </si>
  <si>
    <t>CYOC</t>
  </si>
  <si>
    <t>Cold Lake</t>
  </si>
  <si>
    <t>YOD</t>
  </si>
  <si>
    <t>CYOD</t>
  </si>
  <si>
    <t>High Level</t>
  </si>
  <si>
    <t>YOJ</t>
  </si>
  <si>
    <t>CYOJ</t>
  </si>
  <si>
    <t>Ottawa Macdonald Cartier Intl</t>
  </si>
  <si>
    <t>Ottawa</t>
  </si>
  <si>
    <t>YOW</t>
  </si>
  <si>
    <t>CYOW</t>
  </si>
  <si>
    <t>Prince Albert Glass Field</t>
  </si>
  <si>
    <t>Prince Albert</t>
  </si>
  <si>
    <t>YPA</t>
  </si>
  <si>
    <t>CYPA</t>
  </si>
  <si>
    <t>Peace River</t>
  </si>
  <si>
    <t>YPE</t>
  </si>
  <si>
    <t>CYPE</t>
  </si>
  <si>
    <t>Southport</t>
  </si>
  <si>
    <t>Portage-la-prairie</t>
  </si>
  <si>
    <t>YPG</t>
  </si>
  <si>
    <t>CYPG</t>
  </si>
  <si>
    <t>Pitt Meadows</t>
  </si>
  <si>
    <t>CYPK</t>
  </si>
  <si>
    <t>Pickle Lake</t>
  </si>
  <si>
    <t>YPL</t>
  </si>
  <si>
    <t>CYPL</t>
  </si>
  <si>
    <t>Port Menier</t>
  </si>
  <si>
    <t>YPN</t>
  </si>
  <si>
    <t>CYPN</t>
  </si>
  <si>
    <t>Peterborough</t>
  </si>
  <si>
    <t>YPQ</t>
  </si>
  <si>
    <t>CYPQ</t>
  </si>
  <si>
    <t>Prince Rupert</t>
  </si>
  <si>
    <t>Prince Pupert</t>
  </si>
  <si>
    <t>YPR</t>
  </si>
  <si>
    <t>CYPR</t>
  </si>
  <si>
    <t>Fort Chipewyan</t>
  </si>
  <si>
    <t>YPY</t>
  </si>
  <si>
    <t>CYPY</t>
  </si>
  <si>
    <t>Muskoka</t>
  </si>
  <si>
    <t>YQA</t>
  </si>
  <si>
    <t>CYQA</t>
  </si>
  <si>
    <t>Quebec Jean Lesage Intl</t>
  </si>
  <si>
    <t>Quebec</t>
  </si>
  <si>
    <t>YQB</t>
  </si>
  <si>
    <t>CYQB</t>
  </si>
  <si>
    <t>Red Deer Regional</t>
  </si>
  <si>
    <t>Red Deer Industrial</t>
  </si>
  <si>
    <t>YQF</t>
  </si>
  <si>
    <t>CYQF</t>
  </si>
  <si>
    <t>Windsor</t>
  </si>
  <si>
    <t>YQG</t>
  </si>
  <si>
    <t>CYQG</t>
  </si>
  <si>
    <t>Watson Lake</t>
  </si>
  <si>
    <t>YQH</t>
  </si>
  <si>
    <t>CYQH</t>
  </si>
  <si>
    <t>Kenora</t>
  </si>
  <si>
    <t>YQK</t>
  </si>
  <si>
    <t>CYQK</t>
  </si>
  <si>
    <t>Lethbridge</t>
  </si>
  <si>
    <t>YQL</t>
  </si>
  <si>
    <t>CYQL</t>
  </si>
  <si>
    <t>Greater Moncton Intl</t>
  </si>
  <si>
    <t>Moncton</t>
  </si>
  <si>
    <t>YQM</t>
  </si>
  <si>
    <t>CYQM</t>
  </si>
  <si>
    <t>Comox</t>
  </si>
  <si>
    <t>YQQ</t>
  </si>
  <si>
    <t>CYQQ</t>
  </si>
  <si>
    <t>Regina Intl</t>
  </si>
  <si>
    <t>Regina</t>
  </si>
  <si>
    <t>YQR</t>
  </si>
  <si>
    <t>CYQR</t>
  </si>
  <si>
    <t>Thunder Bay</t>
  </si>
  <si>
    <t>YQT</t>
  </si>
  <si>
    <t>CYQT</t>
  </si>
  <si>
    <t>Grande Prairie</t>
  </si>
  <si>
    <t>YQU</t>
  </si>
  <si>
    <t>CYQU</t>
  </si>
  <si>
    <t>Yorkton Muni</t>
  </si>
  <si>
    <t>Yorkton</t>
  </si>
  <si>
    <t>YQV</t>
  </si>
  <si>
    <t>CYQV</t>
  </si>
  <si>
    <t>North Battleford</t>
  </si>
  <si>
    <t>YQW</t>
  </si>
  <si>
    <t>CYQW</t>
  </si>
  <si>
    <t>Gander Intl</t>
  </si>
  <si>
    <t>Gander</t>
  </si>
  <si>
    <t>YQX</t>
  </si>
  <si>
    <t>CYQX</t>
  </si>
  <si>
    <t>Sydney</t>
  </si>
  <si>
    <t>YQY</t>
  </si>
  <si>
    <t>CYQY</t>
  </si>
  <si>
    <t>Quesnel</t>
  </si>
  <si>
    <t>YQZ</t>
  </si>
  <si>
    <t>CYQZ</t>
  </si>
  <si>
    <t>Resolute Bay</t>
  </si>
  <si>
    <t>Resolute</t>
  </si>
  <si>
    <t>YRB</t>
  </si>
  <si>
    <t>CYRB</t>
  </si>
  <si>
    <t>Riviere Du Loup</t>
  </si>
  <si>
    <t>YRI</t>
  </si>
  <si>
    <t>CYRI</t>
  </si>
  <si>
    <t>Roberval</t>
  </si>
  <si>
    <t>YRJ</t>
  </si>
  <si>
    <t>CYRJ</t>
  </si>
  <si>
    <t>Rocky Mountain House</t>
  </si>
  <si>
    <t>YRM</t>
  </si>
  <si>
    <t>CYRM</t>
  </si>
  <si>
    <t>Rankin Inlet</t>
  </si>
  <si>
    <t>YRT</t>
  </si>
  <si>
    <t>CYRT</t>
  </si>
  <si>
    <t>Sudbury</t>
  </si>
  <si>
    <t>YSB</t>
  </si>
  <si>
    <t>CYSB</t>
  </si>
  <si>
    <t>Sherbrooke</t>
  </si>
  <si>
    <t>YSC</t>
  </si>
  <si>
    <t>CYSC</t>
  </si>
  <si>
    <t>Saint John</t>
  </si>
  <si>
    <t>St. John</t>
  </si>
  <si>
    <t>YSJ</t>
  </si>
  <si>
    <t>CYSJ</t>
  </si>
  <si>
    <t>Fort Smith</t>
  </si>
  <si>
    <t>YSM</t>
  </si>
  <si>
    <t>CYSM</t>
  </si>
  <si>
    <t>Nanisivik</t>
  </si>
  <si>
    <t>YSR</t>
  </si>
  <si>
    <t>CYSR</t>
  </si>
  <si>
    <t>Summerside</t>
  </si>
  <si>
    <t>YSU</t>
  </si>
  <si>
    <t>CYSU</t>
  </si>
  <si>
    <t>Sachs Harbour</t>
  </si>
  <si>
    <t>YSY</t>
  </si>
  <si>
    <t>CYSY</t>
  </si>
  <si>
    <t>Cape Dorset</t>
  </si>
  <si>
    <t>YTE</t>
  </si>
  <si>
    <t>CYTE</t>
  </si>
  <si>
    <t>Thompson</t>
  </si>
  <si>
    <t>YTH</t>
  </si>
  <si>
    <t>CYTH</t>
  </si>
  <si>
    <t>Trenton</t>
  </si>
  <si>
    <t>YTR</t>
  </si>
  <si>
    <t>CYTR</t>
  </si>
  <si>
    <t>Timmins</t>
  </si>
  <si>
    <t>YTS</t>
  </si>
  <si>
    <t>CYTS</t>
  </si>
  <si>
    <t>City Centre</t>
  </si>
  <si>
    <t>YTZ</t>
  </si>
  <si>
    <t>CYTZ</t>
  </si>
  <si>
    <t>Tuktoyaktuk</t>
  </si>
  <si>
    <t>YUB</t>
  </si>
  <si>
    <t>CYUB</t>
  </si>
  <si>
    <t>Pierre Elliott Trudeau Intl</t>
  </si>
  <si>
    <t>YUL</t>
  </si>
  <si>
    <t>CYUL</t>
  </si>
  <si>
    <t>Repulse Bay</t>
  </si>
  <si>
    <t>YUT</t>
  </si>
  <si>
    <t>CYUT</t>
  </si>
  <si>
    <t>Hall Beach</t>
  </si>
  <si>
    <t>YUX</t>
  </si>
  <si>
    <t>CYUX</t>
  </si>
  <si>
    <t>Rouyn Noranda</t>
  </si>
  <si>
    <t>Rouyn</t>
  </si>
  <si>
    <t>YUY</t>
  </si>
  <si>
    <t>CYUY</t>
  </si>
  <si>
    <t>La Ronge</t>
  </si>
  <si>
    <t>YVC</t>
  </si>
  <si>
    <t>CYVC</t>
  </si>
  <si>
    <t>Vermilion</t>
  </si>
  <si>
    <t>Vermillion</t>
  </si>
  <si>
    <t>YVG</t>
  </si>
  <si>
    <t>CYVG</t>
  </si>
  <si>
    <t>Qikiqtarjuaq</t>
  </si>
  <si>
    <t>Broughton Island</t>
  </si>
  <si>
    <t>YVM</t>
  </si>
  <si>
    <t>CYVM</t>
  </si>
  <si>
    <t>Val D Or</t>
  </si>
  <si>
    <t>Val D'or</t>
  </si>
  <si>
    <t>YVO</t>
  </si>
  <si>
    <t>CYVO</t>
  </si>
  <si>
    <t>Kuujjuaq</t>
  </si>
  <si>
    <t>Quujjuaq</t>
  </si>
  <si>
    <t>YVP</t>
  </si>
  <si>
    <t>CYVP</t>
  </si>
  <si>
    <t>Norman Wells</t>
  </si>
  <si>
    <t>YVQ</t>
  </si>
  <si>
    <t>CYVQ</t>
  </si>
  <si>
    <t>Vancouver Intl</t>
  </si>
  <si>
    <t>Vancouver</t>
  </si>
  <si>
    <t>YVR</t>
  </si>
  <si>
    <t>CYVR</t>
  </si>
  <si>
    <t>Buffalo Narrows</t>
  </si>
  <si>
    <t>YVT</t>
  </si>
  <si>
    <t>CYVT</t>
  </si>
  <si>
    <t>Wiarton</t>
  </si>
  <si>
    <t>YVV</t>
  </si>
  <si>
    <t>CYVV</t>
  </si>
  <si>
    <t>Petawawa</t>
  </si>
  <si>
    <t>YWA</t>
  </si>
  <si>
    <t>CYWA</t>
  </si>
  <si>
    <t>Winnipeg Intl</t>
  </si>
  <si>
    <t>YWG</t>
  </si>
  <si>
    <t>CYWG</t>
  </si>
  <si>
    <t>Wabush</t>
  </si>
  <si>
    <t>YWK</t>
  </si>
  <si>
    <t>CYWK</t>
  </si>
  <si>
    <t>Williams Lake</t>
  </si>
  <si>
    <t>YWL</t>
  </si>
  <si>
    <t>CYWL</t>
  </si>
  <si>
    <t>Wrigley</t>
  </si>
  <si>
    <t>YWY</t>
  </si>
  <si>
    <t>CYWY</t>
  </si>
  <si>
    <t>Canadian Rockies Intl</t>
  </si>
  <si>
    <t>Cranbrook</t>
  </si>
  <si>
    <t>YXC</t>
  </si>
  <si>
    <t>CYXC</t>
  </si>
  <si>
    <t>Edmonton City Centre</t>
  </si>
  <si>
    <t>YXD</t>
  </si>
  <si>
    <t>CYXD</t>
  </si>
  <si>
    <t>Saskatoon J G Diefenbaker Intl</t>
  </si>
  <si>
    <t>Saskatoon</t>
  </si>
  <si>
    <t>YXE</t>
  </si>
  <si>
    <t>CYXE</t>
  </si>
  <si>
    <t>Medicine Hat</t>
  </si>
  <si>
    <t>YXH</t>
  </si>
  <si>
    <t>CYXH</t>
  </si>
  <si>
    <t>Fort St John</t>
  </si>
  <si>
    <t>Fort Saint John</t>
  </si>
  <si>
    <t>YXJ</t>
  </si>
  <si>
    <t>CYXJ</t>
  </si>
  <si>
    <t>Sioux Lookout</t>
  </si>
  <si>
    <t>YXL</t>
  </si>
  <si>
    <t>CYXL</t>
  </si>
  <si>
    <t>Pangnirtung</t>
  </si>
  <si>
    <t>YXP</t>
  </si>
  <si>
    <t>CYXP</t>
  </si>
  <si>
    <t>Timiskaming Rgnl</t>
  </si>
  <si>
    <t>Earlton</t>
  </si>
  <si>
    <t>YXR</t>
  </si>
  <si>
    <t>CYXR</t>
  </si>
  <si>
    <t>Prince George</t>
  </si>
  <si>
    <t>YXS</t>
  </si>
  <si>
    <t>CYXS</t>
  </si>
  <si>
    <t>Terrace</t>
  </si>
  <si>
    <t>YXT</t>
  </si>
  <si>
    <t>CYXT</t>
  </si>
  <si>
    <t>London</t>
  </si>
  <si>
    <t>YXU</t>
  </si>
  <si>
    <t>CYXU</t>
  </si>
  <si>
    <t>Abbotsford</t>
  </si>
  <si>
    <t>YXX</t>
  </si>
  <si>
    <t>CYXX</t>
  </si>
  <si>
    <t>Whitehorse Intl</t>
  </si>
  <si>
    <t>Whitehorse</t>
  </si>
  <si>
    <t>YXY</t>
  </si>
  <si>
    <t>CYXY</t>
  </si>
  <si>
    <t>North Bay</t>
  </si>
  <si>
    <t>YYB</t>
  </si>
  <si>
    <t>CYYB</t>
  </si>
  <si>
    <t>Calgary Intl</t>
  </si>
  <si>
    <t>Calgary</t>
  </si>
  <si>
    <t>YYC</t>
  </si>
  <si>
    <t>CYYC</t>
  </si>
  <si>
    <t>Smithers</t>
  </si>
  <si>
    <t>YYD</t>
  </si>
  <si>
    <t>CYYD</t>
  </si>
  <si>
    <t>Fort Nelson</t>
  </si>
  <si>
    <t>YYE</t>
  </si>
  <si>
    <t>CYYE</t>
  </si>
  <si>
    <t>Penticton</t>
  </si>
  <si>
    <t>YYF</t>
  </si>
  <si>
    <t>CYYF</t>
  </si>
  <si>
    <t>Charlottetown</t>
  </si>
  <si>
    <t>YYG</t>
  </si>
  <si>
    <t>CYYG</t>
  </si>
  <si>
    <t>Taloyoak</t>
  </si>
  <si>
    <t>Spence Bay</t>
  </si>
  <si>
    <t>YYH</t>
  </si>
  <si>
    <t>CYYH</t>
  </si>
  <si>
    <t>Victoria Intl</t>
  </si>
  <si>
    <t>Victoria</t>
  </si>
  <si>
    <t>YYJ</t>
  </si>
  <si>
    <t>CYYJ</t>
  </si>
  <si>
    <t>Lynn Lake</t>
  </si>
  <si>
    <t>YYL</t>
  </si>
  <si>
    <t>CYYL</t>
  </si>
  <si>
    <t>Swift Current</t>
  </si>
  <si>
    <t>YYN</t>
  </si>
  <si>
    <t>CYYN</t>
  </si>
  <si>
    <t>Churchill</t>
  </si>
  <si>
    <t>YYQ</t>
  </si>
  <si>
    <t>CYYQ</t>
  </si>
  <si>
    <t>Goose Bay</t>
  </si>
  <si>
    <t>YYR</t>
  </si>
  <si>
    <t>CYYR</t>
  </si>
  <si>
    <t>St Johns Intl</t>
  </si>
  <si>
    <t>St. John's</t>
  </si>
  <si>
    <t>YYT</t>
  </si>
  <si>
    <t>CYYT</t>
  </si>
  <si>
    <t>Kapuskasing</t>
  </si>
  <si>
    <t>YYU</t>
  </si>
  <si>
    <t>CYYU</t>
  </si>
  <si>
    <t>Armstrong</t>
  </si>
  <si>
    <t>YYW</t>
  </si>
  <si>
    <t>CYYW</t>
  </si>
  <si>
    <t>Mont Joli</t>
  </si>
  <si>
    <t>YYY</t>
  </si>
  <si>
    <t>CYYY</t>
  </si>
  <si>
    <t>Lester B Pearson Intl</t>
  </si>
  <si>
    <t>YYZ</t>
  </si>
  <si>
    <t>CYYZ</t>
  </si>
  <si>
    <t>Downsview</t>
  </si>
  <si>
    <t>YZD</t>
  </si>
  <si>
    <t>CYZD</t>
  </si>
  <si>
    <t>Gore Bay Manitoulin</t>
  </si>
  <si>
    <t>Gore Bay</t>
  </si>
  <si>
    <t>YZE</t>
  </si>
  <si>
    <t>CYZE</t>
  </si>
  <si>
    <t>Yellowknife</t>
  </si>
  <si>
    <t>YZF</t>
  </si>
  <si>
    <t>CYZF</t>
  </si>
  <si>
    <t>Slave Lake</t>
  </si>
  <si>
    <t>YZH</t>
  </si>
  <si>
    <t>CYZH</t>
  </si>
  <si>
    <t>Sandspit</t>
  </si>
  <si>
    <t>YZP</t>
  </si>
  <si>
    <t>CYZP</t>
  </si>
  <si>
    <t>Chris Hadfield</t>
  </si>
  <si>
    <t>Sarnia</t>
  </si>
  <si>
    <t>YZR</t>
  </si>
  <si>
    <t>CYZR</t>
  </si>
  <si>
    <t>Port Hardy</t>
  </si>
  <si>
    <t>YZT</t>
  </si>
  <si>
    <t>CYZT</t>
  </si>
  <si>
    <t>Whitecourt</t>
  </si>
  <si>
    <t>YZU</t>
  </si>
  <si>
    <t>CYZU</t>
  </si>
  <si>
    <t>Sept Iles</t>
  </si>
  <si>
    <t>Sept-iles</t>
  </si>
  <si>
    <t>YZV</t>
  </si>
  <si>
    <t>CYZV</t>
  </si>
  <si>
    <t>Teslin</t>
  </si>
  <si>
    <t>YZW</t>
  </si>
  <si>
    <t>CYZW</t>
  </si>
  <si>
    <t>Greenwood</t>
  </si>
  <si>
    <t>YZX</t>
  </si>
  <si>
    <t>CYZX</t>
  </si>
  <si>
    <t>Faro</t>
  </si>
  <si>
    <t>ZFA</t>
  </si>
  <si>
    <t>CZFA</t>
  </si>
  <si>
    <t>Fort Mcpherson</t>
  </si>
  <si>
    <t>ZFM</t>
  </si>
  <si>
    <t>CZFM</t>
  </si>
  <si>
    <t>Blida</t>
  </si>
  <si>
    <t>Algeria</t>
  </si>
  <si>
    <t>DAAB</t>
  </si>
  <si>
    <t>Bou Saada</t>
  </si>
  <si>
    <t>DAAD</t>
  </si>
  <si>
    <t>Soummam</t>
  </si>
  <si>
    <t>Bejaja</t>
  </si>
  <si>
    <t>BJA</t>
  </si>
  <si>
    <t>DAAE</t>
  </si>
  <si>
    <t>Houari Boumediene</t>
  </si>
  <si>
    <t>Algier</t>
  </si>
  <si>
    <t>ALG</t>
  </si>
  <si>
    <t>DAAG</t>
  </si>
  <si>
    <t>Tiska</t>
  </si>
  <si>
    <t>Djanet</t>
  </si>
  <si>
    <t>DJG</t>
  </si>
  <si>
    <t>DAAJ</t>
  </si>
  <si>
    <t>Boufarik</t>
  </si>
  <si>
    <t>QFD</t>
  </si>
  <si>
    <t>DAAK</t>
  </si>
  <si>
    <t>Reggane</t>
  </si>
  <si>
    <t>Reggan</t>
  </si>
  <si>
    <t>DAAN</t>
  </si>
  <si>
    <t>Illizi Takhamalt</t>
  </si>
  <si>
    <t>Illizi</t>
  </si>
  <si>
    <t>VVZ</t>
  </si>
  <si>
    <t>DAAP</t>
  </si>
  <si>
    <t>Ain Oussera</t>
  </si>
  <si>
    <t>DAAQ</t>
  </si>
  <si>
    <t>Tamanrasset</t>
  </si>
  <si>
    <t>TMR</t>
  </si>
  <si>
    <t>DAAT</t>
  </si>
  <si>
    <t>Jijel</t>
  </si>
  <si>
    <t>GJL</t>
  </si>
  <si>
    <t>DAAV</t>
  </si>
  <si>
    <t>Mecheria</t>
  </si>
  <si>
    <t>DAAY</t>
  </si>
  <si>
    <t>Relizane</t>
  </si>
  <si>
    <t>DAAZ</t>
  </si>
  <si>
    <t>Annaba</t>
  </si>
  <si>
    <t>AAE</t>
  </si>
  <si>
    <t>DABB</t>
  </si>
  <si>
    <t>Mohamed Boudiaf Intl</t>
  </si>
  <si>
    <t>Constantine</t>
  </si>
  <si>
    <t>CZL</t>
  </si>
  <si>
    <t>DABC</t>
  </si>
  <si>
    <t>Cheikh Larbi Tebessi</t>
  </si>
  <si>
    <t>Tebessa</t>
  </si>
  <si>
    <t>TEE</t>
  </si>
  <si>
    <t>DABS</t>
  </si>
  <si>
    <t>Hassi R Mel</t>
  </si>
  <si>
    <t>Tilrempt</t>
  </si>
  <si>
    <t>HRM</t>
  </si>
  <si>
    <t>DAFH</t>
  </si>
  <si>
    <t>Bou Chekif</t>
  </si>
  <si>
    <t>Tiaret</t>
  </si>
  <si>
    <t>TID</t>
  </si>
  <si>
    <t>DAOB</t>
  </si>
  <si>
    <t>Bou Sfer</t>
  </si>
  <si>
    <t>DAOE</t>
  </si>
  <si>
    <t>Tindouf</t>
  </si>
  <si>
    <t>TIN</t>
  </si>
  <si>
    <t>DAOF</t>
  </si>
  <si>
    <t>Ech Cheliff</t>
  </si>
  <si>
    <t>Ech-cheliff</t>
  </si>
  <si>
    <t>QAS</t>
  </si>
  <si>
    <t>DAOI</t>
  </si>
  <si>
    <t>Tafaraoui</t>
  </si>
  <si>
    <t>Oran</t>
  </si>
  <si>
    <t>TAF</t>
  </si>
  <si>
    <t>DAOL</t>
  </si>
  <si>
    <t>Zenata</t>
  </si>
  <si>
    <t>Tlemcen</t>
  </si>
  <si>
    <t>TLM</t>
  </si>
  <si>
    <t>DAON</t>
  </si>
  <si>
    <t>Es Senia</t>
  </si>
  <si>
    <t>ORN</t>
  </si>
  <si>
    <t>DAOO</t>
  </si>
  <si>
    <t>Sidi Bel Abbes</t>
  </si>
  <si>
    <t>DAOS</t>
  </si>
  <si>
    <t>Ghriss</t>
  </si>
  <si>
    <t>MUW</t>
  </si>
  <si>
    <t>DAOV</t>
  </si>
  <si>
    <t>Touat Cheikh Sidi Mohamed Belkebir</t>
  </si>
  <si>
    <t>Adrar</t>
  </si>
  <si>
    <t>AZR</t>
  </si>
  <si>
    <t>DAUA</t>
  </si>
  <si>
    <t>Biskra</t>
  </si>
  <si>
    <t>BSK</t>
  </si>
  <si>
    <t>DAUB</t>
  </si>
  <si>
    <t>El Golea</t>
  </si>
  <si>
    <t>ELG</t>
  </si>
  <si>
    <t>DAUE</t>
  </si>
  <si>
    <t>Noumerat</t>
  </si>
  <si>
    <t>Ghardaia</t>
  </si>
  <si>
    <t>GHA</t>
  </si>
  <si>
    <t>DAUG</t>
  </si>
  <si>
    <t>Oued Irara</t>
  </si>
  <si>
    <t>Hassi Messaoud</t>
  </si>
  <si>
    <t>HME</t>
  </si>
  <si>
    <t>DAUH</t>
  </si>
  <si>
    <t>In Salah</t>
  </si>
  <si>
    <t>INZ</t>
  </si>
  <si>
    <t>DAUI</t>
  </si>
  <si>
    <t>Sidi Mahdi</t>
  </si>
  <si>
    <t>Touggourt</t>
  </si>
  <si>
    <t>TGR</t>
  </si>
  <si>
    <t>DAUK</t>
  </si>
  <si>
    <t>Laghouat</t>
  </si>
  <si>
    <t>LOO</t>
  </si>
  <si>
    <t>DAUL</t>
  </si>
  <si>
    <t>Timimoun</t>
  </si>
  <si>
    <t>TMX</t>
  </si>
  <si>
    <t>DAUT</t>
  </si>
  <si>
    <t>Ouargla</t>
  </si>
  <si>
    <t>OGX</t>
  </si>
  <si>
    <t>DAUU</t>
  </si>
  <si>
    <t>In Amenas</t>
  </si>
  <si>
    <t>Zarzaitine</t>
  </si>
  <si>
    <t>IAM</t>
  </si>
  <si>
    <t>DAUZ</t>
  </si>
  <si>
    <t>Cadjehoun</t>
  </si>
  <si>
    <t>Cotonou</t>
  </si>
  <si>
    <t>Benin</t>
  </si>
  <si>
    <t>COO</t>
  </si>
  <si>
    <t>DBBB</t>
  </si>
  <si>
    <t>Ouagadougou</t>
  </si>
  <si>
    <t>Burkina Faso</t>
  </si>
  <si>
    <t>OUA</t>
  </si>
  <si>
    <t>DFFD</t>
  </si>
  <si>
    <t>Bobo Dioulasso</t>
  </si>
  <si>
    <t>Bobo-dioulasso</t>
  </si>
  <si>
    <t>BOY</t>
  </si>
  <si>
    <t>DFOO</t>
  </si>
  <si>
    <t>Kotoka Intl</t>
  </si>
  <si>
    <t>Accra</t>
  </si>
  <si>
    <t>Ghana</t>
  </si>
  <si>
    <t>ACC</t>
  </si>
  <si>
    <t>DGAA</t>
  </si>
  <si>
    <t>Tamale</t>
  </si>
  <si>
    <t>TML</t>
  </si>
  <si>
    <t>DGLE</t>
  </si>
  <si>
    <t>Wa</t>
  </si>
  <si>
    <t>DGLW</t>
  </si>
  <si>
    <t>Sunyani</t>
  </si>
  <si>
    <t>NYI</t>
  </si>
  <si>
    <t>DGSN</t>
  </si>
  <si>
    <t>Takoradi</t>
  </si>
  <si>
    <t>TKD</t>
  </si>
  <si>
    <t>DGTK</t>
  </si>
  <si>
    <t>Abidjan Felix Houphouet Boigny Intl</t>
  </si>
  <si>
    <t>Abidjan</t>
  </si>
  <si>
    <t>Cote d'Ivoire</t>
  </si>
  <si>
    <t>ABJ</t>
  </si>
  <si>
    <t>DIAP</t>
  </si>
  <si>
    <t>Bouake</t>
  </si>
  <si>
    <t>BYK</t>
  </si>
  <si>
    <t>DIBK</t>
  </si>
  <si>
    <t>Daloa</t>
  </si>
  <si>
    <t>DJO</t>
  </si>
  <si>
    <t>DIDL</t>
  </si>
  <si>
    <t>Korhogo</t>
  </si>
  <si>
    <t>HGO</t>
  </si>
  <si>
    <t>DIKO</t>
  </si>
  <si>
    <t>Man</t>
  </si>
  <si>
    <t>MJC</t>
  </si>
  <si>
    <t>DIMN</t>
  </si>
  <si>
    <t>San Pedro</t>
  </si>
  <si>
    <t>SPY</t>
  </si>
  <si>
    <t>DISP</t>
  </si>
  <si>
    <t>Yamoussoukro</t>
  </si>
  <si>
    <t>ASK</t>
  </si>
  <si>
    <t>DIYO</t>
  </si>
  <si>
    <t>Nnamdi Azikiwe Intl</t>
  </si>
  <si>
    <t>Abuja</t>
  </si>
  <si>
    <t>Nigeria</t>
  </si>
  <si>
    <t>ABV</t>
  </si>
  <si>
    <t>DNAA</t>
  </si>
  <si>
    <t>Akure</t>
  </si>
  <si>
    <t>AKR</t>
  </si>
  <si>
    <t>DNAK</t>
  </si>
  <si>
    <t>BNI</t>
  </si>
  <si>
    <t>DNBE</t>
  </si>
  <si>
    <t>Calabar</t>
  </si>
  <si>
    <t>CBQ</t>
  </si>
  <si>
    <t>DNCA</t>
  </si>
  <si>
    <t>Enugu</t>
  </si>
  <si>
    <t>ENU</t>
  </si>
  <si>
    <t>DNEN</t>
  </si>
  <si>
    <t>Gusau</t>
  </si>
  <si>
    <t>QUS</t>
  </si>
  <si>
    <t>DNGU</t>
  </si>
  <si>
    <t>Ibadan</t>
  </si>
  <si>
    <t>IBA</t>
  </si>
  <si>
    <t>DNIB</t>
  </si>
  <si>
    <t>Ilorin</t>
  </si>
  <si>
    <t>ILR</t>
  </si>
  <si>
    <t>DNIL</t>
  </si>
  <si>
    <t>Yakubu Gowon</t>
  </si>
  <si>
    <t>Jos</t>
  </si>
  <si>
    <t>JOS</t>
  </si>
  <si>
    <t>DNJO</t>
  </si>
  <si>
    <t>Kaduna</t>
  </si>
  <si>
    <t>KAD</t>
  </si>
  <si>
    <t>DNKA</t>
  </si>
  <si>
    <t>Mallam Aminu Intl</t>
  </si>
  <si>
    <t>Kano</t>
  </si>
  <si>
    <t>KAN</t>
  </si>
  <si>
    <t>DNKN</t>
  </si>
  <si>
    <t>Maiduguri</t>
  </si>
  <si>
    <t>MIU</t>
  </si>
  <si>
    <t>DNMA</t>
  </si>
  <si>
    <t>Makurdi</t>
  </si>
  <si>
    <t>MDI</t>
  </si>
  <si>
    <t>DNMK</t>
  </si>
  <si>
    <t>Murtala Muhammed</t>
  </si>
  <si>
    <t>Lagos</t>
  </si>
  <si>
    <t>LOS</t>
  </si>
  <si>
    <t>DNMM</t>
  </si>
  <si>
    <t>Minna New</t>
  </si>
  <si>
    <t>Minna</t>
  </si>
  <si>
    <t>MXJ</t>
  </si>
  <si>
    <t>DNMN</t>
  </si>
  <si>
    <t>Port Harcourt Intl</t>
  </si>
  <si>
    <t>Port Hartcourt</t>
  </si>
  <si>
    <t>PHC</t>
  </si>
  <si>
    <t>DNPO</t>
  </si>
  <si>
    <t>Sadiq Abubakar Iii Intl</t>
  </si>
  <si>
    <t>Sokoto</t>
  </si>
  <si>
    <t>SKO</t>
  </si>
  <si>
    <t>DNSO</t>
  </si>
  <si>
    <t>Yola</t>
  </si>
  <si>
    <t>YOL</t>
  </si>
  <si>
    <t>DNYO</t>
  </si>
  <si>
    <t>Zaria</t>
  </si>
  <si>
    <t>ZAR</t>
  </si>
  <si>
    <t>DNZA</t>
  </si>
  <si>
    <t>Maradi</t>
  </si>
  <si>
    <t>Niger</t>
  </si>
  <si>
    <t>MFQ</t>
  </si>
  <si>
    <t>DRRM</t>
  </si>
  <si>
    <t>Diori Hamani</t>
  </si>
  <si>
    <t>Niamey</t>
  </si>
  <si>
    <t>NIM</t>
  </si>
  <si>
    <t>DRRN</t>
  </si>
  <si>
    <t>Tahoua</t>
  </si>
  <si>
    <t>THZ</t>
  </si>
  <si>
    <t>DRRT</t>
  </si>
  <si>
    <t>Manu Dayak</t>
  </si>
  <si>
    <t>Agadez</t>
  </si>
  <si>
    <t>AJY</t>
  </si>
  <si>
    <t>DRZA</t>
  </si>
  <si>
    <t>Dirkou</t>
  </si>
  <si>
    <t>DRZD</t>
  </si>
  <si>
    <t>Diffa</t>
  </si>
  <si>
    <t>DRZF</t>
  </si>
  <si>
    <t>Zinder</t>
  </si>
  <si>
    <t>ZND</t>
  </si>
  <si>
    <t>DRZR</t>
  </si>
  <si>
    <t>Habib Bourguiba Intl</t>
  </si>
  <si>
    <t>Monastir</t>
  </si>
  <si>
    <t>Tunisia</t>
  </si>
  <si>
    <t>MIR</t>
  </si>
  <si>
    <t>DTMB</t>
  </si>
  <si>
    <t>Carthage</t>
  </si>
  <si>
    <t>Tunis</t>
  </si>
  <si>
    <t>TUN</t>
  </si>
  <si>
    <t>DTTA</t>
  </si>
  <si>
    <t>Sidi Ahmed Air Base</t>
  </si>
  <si>
    <t>Bizerte</t>
  </si>
  <si>
    <t>DTTB</t>
  </si>
  <si>
    <t>Remada</t>
  </si>
  <si>
    <t>DTTD</t>
  </si>
  <si>
    <t>Gafsa</t>
  </si>
  <si>
    <t>GAF</t>
  </si>
  <si>
    <t>DTTF</t>
  </si>
  <si>
    <t>Gabes</t>
  </si>
  <si>
    <t>GAE</t>
  </si>
  <si>
    <t>DTTG</t>
  </si>
  <si>
    <t>Borj El Amri</t>
  </si>
  <si>
    <t>Bordj El Amri</t>
  </si>
  <si>
    <t>DTTI</t>
  </si>
  <si>
    <t>Zarzis</t>
  </si>
  <si>
    <t>Djerba</t>
  </si>
  <si>
    <t>DJE</t>
  </si>
  <si>
    <t>DTTJ</t>
  </si>
  <si>
    <t>El Borma</t>
  </si>
  <si>
    <t>EBM</t>
  </si>
  <si>
    <t>DTTR</t>
  </si>
  <si>
    <t>Thyna</t>
  </si>
  <si>
    <t>Sfax</t>
  </si>
  <si>
    <t>SFA</t>
  </si>
  <si>
    <t>DTTX</t>
  </si>
  <si>
    <t>Nefta</t>
  </si>
  <si>
    <t>Tozeur</t>
  </si>
  <si>
    <t>TOE</t>
  </si>
  <si>
    <t>DTTZ</t>
  </si>
  <si>
    <t>Niamtougou International</t>
  </si>
  <si>
    <t>Niatougou</t>
  </si>
  <si>
    <t>Togo</t>
  </si>
  <si>
    <t>LRL</t>
  </si>
  <si>
    <t>DXNG</t>
  </si>
  <si>
    <t>Gnassingbe Eyadema Intl</t>
  </si>
  <si>
    <t>Lome</t>
  </si>
  <si>
    <t>LFW</t>
  </si>
  <si>
    <t>DXXX</t>
  </si>
  <si>
    <t>Deurne</t>
  </si>
  <si>
    <t>Antwerp</t>
  </si>
  <si>
    <t>Belgium</t>
  </si>
  <si>
    <t>ANR</t>
  </si>
  <si>
    <t>EBAW</t>
  </si>
  <si>
    <t>Beauvechain</t>
  </si>
  <si>
    <t>EBBE</t>
  </si>
  <si>
    <t>Kleine Brogel</t>
  </si>
  <si>
    <t>EBBL</t>
  </si>
  <si>
    <t>Brussels Natl</t>
  </si>
  <si>
    <t>Brussels</t>
  </si>
  <si>
    <t>BRU</t>
  </si>
  <si>
    <t>EBBR</t>
  </si>
  <si>
    <t>Bertrix</t>
  </si>
  <si>
    <t>EBBX</t>
  </si>
  <si>
    <t>Brussels South</t>
  </si>
  <si>
    <t>Charleroi</t>
  </si>
  <si>
    <t>CRL</t>
  </si>
  <si>
    <t>EBCI</t>
  </si>
  <si>
    <t>Chievres Ab</t>
  </si>
  <si>
    <t>Chievres</t>
  </si>
  <si>
    <t>EBCV</t>
  </si>
  <si>
    <t>Koksijde</t>
  </si>
  <si>
    <t>EBFN</t>
  </si>
  <si>
    <t>Florennes</t>
  </si>
  <si>
    <t>EBFS</t>
  </si>
  <si>
    <t>Wevelgem</t>
  </si>
  <si>
    <t>Kortrijk-vevelgem</t>
  </si>
  <si>
    <t>QKT</t>
  </si>
  <si>
    <t>EBKT</t>
  </si>
  <si>
    <t>Liege</t>
  </si>
  <si>
    <t>LGG</t>
  </si>
  <si>
    <t>EBLG</t>
  </si>
  <si>
    <t>Oostende</t>
  </si>
  <si>
    <t>Ostend</t>
  </si>
  <si>
    <t>OST</t>
  </si>
  <si>
    <t>EBOS</t>
  </si>
  <si>
    <t>Zutendaal</t>
  </si>
  <si>
    <t>EBSL</t>
  </si>
  <si>
    <t>Sint Truiden</t>
  </si>
  <si>
    <t>Sint-truiden</t>
  </si>
  <si>
    <t>EBST</t>
  </si>
  <si>
    <t>Saint Hubert Mil</t>
  </si>
  <si>
    <t>St.-hubert</t>
  </si>
  <si>
    <t>EBSU</t>
  </si>
  <si>
    <t>Ursel</t>
  </si>
  <si>
    <t>EBUL</t>
  </si>
  <si>
    <t>Weelde</t>
  </si>
  <si>
    <t>EBWE</t>
  </si>
  <si>
    <t>Zoersel</t>
  </si>
  <si>
    <t>EBZR</t>
  </si>
  <si>
    <t>Bautzen</t>
  </si>
  <si>
    <t>Germany</t>
  </si>
  <si>
    <t>BBJ</t>
  </si>
  <si>
    <t>EDAB</t>
  </si>
  <si>
    <t>Altenburg Nobitz</t>
  </si>
  <si>
    <t>Altenburg</t>
  </si>
  <si>
    <t>AOC</t>
  </si>
  <si>
    <t>EDAC</t>
  </si>
  <si>
    <t>Dessau</t>
  </si>
  <si>
    <t>EDAD</t>
  </si>
  <si>
    <t>Eisenhuttenstadt</t>
  </si>
  <si>
    <t>Eisenhuettenstadt</t>
  </si>
  <si>
    <t>EDAE</t>
  </si>
  <si>
    <t>Putnam County Airport</t>
  </si>
  <si>
    <t>Greencastle</t>
  </si>
  <si>
    <t>United States</t>
  </si>
  <si>
    <t>4I7</t>
  </si>
  <si>
    <t>\N</t>
  </si>
  <si>
    <t>Grossenhain</t>
  </si>
  <si>
    <t>Suhl</t>
  </si>
  <si>
    <t>EDAK</t>
  </si>
  <si>
    <t>Merseburg</t>
  </si>
  <si>
    <t>Muehlhausen</t>
  </si>
  <si>
    <t>EDAM</t>
  </si>
  <si>
    <t>Halle Oppin</t>
  </si>
  <si>
    <t>Halle</t>
  </si>
  <si>
    <t>EDAQ</t>
  </si>
  <si>
    <t>Riesa Gohlis</t>
  </si>
  <si>
    <t>Riesa</t>
  </si>
  <si>
    <t>EDAU</t>
  </si>
  <si>
    <t>Rechlin Larz</t>
  </si>
  <si>
    <t>Rechlin-laerz</t>
  </si>
  <si>
    <t>EDAX</t>
  </si>
  <si>
    <t>Strausberg</t>
  </si>
  <si>
    <t>EDAY</t>
  </si>
  <si>
    <t>Schonhagen</t>
  </si>
  <si>
    <t>Schoenhagen</t>
  </si>
  <si>
    <t>EDAZ</t>
  </si>
  <si>
    <t>Barth</t>
  </si>
  <si>
    <t>BBH</t>
  </si>
  <si>
    <t>EDBH</t>
  </si>
  <si>
    <t>Jena Schongleina</t>
  </si>
  <si>
    <t>Jena</t>
  </si>
  <si>
    <t>EDBJ</t>
  </si>
  <si>
    <t>Kyritz</t>
  </si>
  <si>
    <t>EDBK</t>
  </si>
  <si>
    <t>Magdeburg</t>
  </si>
  <si>
    <t>EDBM</t>
  </si>
  <si>
    <t>Rothenburg Gorlitz</t>
  </si>
  <si>
    <t>Rothenburg/ol</t>
  </si>
  <si>
    <t>EDBR</t>
  </si>
  <si>
    <t>Anklam</t>
  </si>
  <si>
    <t>EDCA</t>
  </si>
  <si>
    <t>Cottbus Drewitz</t>
  </si>
  <si>
    <t>Cottbus</t>
  </si>
  <si>
    <t>EDCD</t>
  </si>
  <si>
    <t>Kamenz</t>
  </si>
  <si>
    <t>EDCM</t>
  </si>
  <si>
    <t>Schonefeld</t>
  </si>
  <si>
    <t>Berlin</t>
  </si>
  <si>
    <t>SXF</t>
  </si>
  <si>
    <t>EDDB</t>
  </si>
  <si>
    <t>Dresden</t>
  </si>
  <si>
    <t>DRS</t>
  </si>
  <si>
    <t>EDDC</t>
  </si>
  <si>
    <t>Erfurt</t>
  </si>
  <si>
    <t>ERF</t>
  </si>
  <si>
    <t>EDDE</t>
  </si>
  <si>
    <t>Frankfurt Main</t>
  </si>
  <si>
    <t>Frankfurt</t>
  </si>
  <si>
    <t>FRA</t>
  </si>
  <si>
    <t>EDDF</t>
  </si>
  <si>
    <t>Munster Osnabruck</t>
  </si>
  <si>
    <t>Munster</t>
  </si>
  <si>
    <t>FMO</t>
  </si>
  <si>
    <t>EDDG</t>
  </si>
  <si>
    <t>Hamburg</t>
  </si>
  <si>
    <t>EDDH</t>
  </si>
  <si>
    <t>Tempelhof</t>
  </si>
  <si>
    <t>THF</t>
  </si>
  <si>
    <t>EDDI</t>
  </si>
  <si>
    <t>Koln Bonn</t>
  </si>
  <si>
    <t>Cologne</t>
  </si>
  <si>
    <t>CGN</t>
  </si>
  <si>
    <t>EDDK</t>
  </si>
  <si>
    <t>Dusseldorf</t>
  </si>
  <si>
    <t>Duesseldorf</t>
  </si>
  <si>
    <t>DUS</t>
  </si>
  <si>
    <t>EDDL</t>
  </si>
  <si>
    <t>Franz Josef Strauss</t>
  </si>
  <si>
    <t>Munich</t>
  </si>
  <si>
    <t>EDDM</t>
  </si>
  <si>
    <t>Nurnberg</t>
  </si>
  <si>
    <t>Nuernberg</t>
  </si>
  <si>
    <t>NUE</t>
  </si>
  <si>
    <t>EDDN</t>
  </si>
  <si>
    <t>Leipzig Halle</t>
  </si>
  <si>
    <t>Leipzig</t>
  </si>
  <si>
    <t>LEJ</t>
  </si>
  <si>
    <t>EDDP</t>
  </si>
  <si>
    <t>Saarbrucken</t>
  </si>
  <si>
    <t>Saarbruecken</t>
  </si>
  <si>
    <t>SCN</t>
  </si>
  <si>
    <t>EDDR</t>
  </si>
  <si>
    <t>Stuttgart</t>
  </si>
  <si>
    <t>STR</t>
  </si>
  <si>
    <t>EDDS</t>
  </si>
  <si>
    <t>Tegel</t>
  </si>
  <si>
    <t>TXL</t>
  </si>
  <si>
    <t>EDDT</t>
  </si>
  <si>
    <t>Hannover</t>
  </si>
  <si>
    <t>HAJ</t>
  </si>
  <si>
    <t>EDDV</t>
  </si>
  <si>
    <t>Neuenland</t>
  </si>
  <si>
    <t>Bremen</t>
  </si>
  <si>
    <t>BRE</t>
  </si>
  <si>
    <t>EDDW</t>
  </si>
  <si>
    <t>Egelsbach</t>
  </si>
  <si>
    <t>EDFE</t>
  </si>
  <si>
    <t>Frankfurt Hahn</t>
  </si>
  <si>
    <t>Hahn</t>
  </si>
  <si>
    <t>HHN</t>
  </si>
  <si>
    <t>EDFH</t>
  </si>
  <si>
    <t>Mannheim City</t>
  </si>
  <si>
    <t>Mannheim</t>
  </si>
  <si>
    <t>MHG</t>
  </si>
  <si>
    <t>EDFM</t>
  </si>
  <si>
    <t>Allendorf Eder</t>
  </si>
  <si>
    <t>Allendorf</t>
  </si>
  <si>
    <t>EDFQ</t>
  </si>
  <si>
    <t>Worms</t>
  </si>
  <si>
    <t>EDFV</t>
  </si>
  <si>
    <t>Mainz Finthen</t>
  </si>
  <si>
    <t>Mainz</t>
  </si>
  <si>
    <t>EDFZ</t>
  </si>
  <si>
    <t>Eisenach Kindel</t>
  </si>
  <si>
    <t>Eisenach</t>
  </si>
  <si>
    <t>EDGE</t>
  </si>
  <si>
    <t>Siegerland</t>
  </si>
  <si>
    <t>EDGS</t>
  </si>
  <si>
    <t>Hamburg Finkenwerder</t>
  </si>
  <si>
    <t>XFW</t>
  </si>
  <si>
    <t>EDHI</t>
  </si>
  <si>
    <t>Kiel Holtenau</t>
  </si>
  <si>
    <t>Kiel</t>
  </si>
  <si>
    <t>KEL</t>
  </si>
  <si>
    <t>EDHK</t>
  </si>
  <si>
    <t>Lubeck Blankensee</t>
  </si>
  <si>
    <t>Luebeck</t>
  </si>
  <si>
    <t>LBC</t>
  </si>
  <si>
    <t>EDHL</t>
  </si>
  <si>
    <t>Dahlemer Binz</t>
  </si>
  <si>
    <t>EDKV</t>
  </si>
  <si>
    <t>Meinerzhagen</t>
  </si>
  <si>
    <t>EDKZ</t>
  </si>
  <si>
    <t>Arnsberg Menden</t>
  </si>
  <si>
    <t>Arnsberg</t>
  </si>
  <si>
    <t>ZCA</t>
  </si>
  <si>
    <t>EDLA</t>
  </si>
  <si>
    <t>Essen Mulheim</t>
  </si>
  <si>
    <t>Essen</t>
  </si>
  <si>
    <t>ESS</t>
  </si>
  <si>
    <t>EDLE</t>
  </si>
  <si>
    <t>Bielefeld</t>
  </si>
  <si>
    <t>EDLI</t>
  </si>
  <si>
    <t>Monchengladbach</t>
  </si>
  <si>
    <t>Moenchengladbach</t>
  </si>
  <si>
    <t>MGL</t>
  </si>
  <si>
    <t>EDLN</t>
  </si>
  <si>
    <t>Paderborn Lippstadt</t>
  </si>
  <si>
    <t>Paderborn</t>
  </si>
  <si>
    <t>PAD</t>
  </si>
  <si>
    <t>EDLP</t>
  </si>
  <si>
    <t>Stadtlohn Vreden</t>
  </si>
  <si>
    <t>Stadtlohn</t>
  </si>
  <si>
    <t>EDLS</t>
  </si>
  <si>
    <t>Dortmund</t>
  </si>
  <si>
    <t>DTM</t>
  </si>
  <si>
    <t>EDLW</t>
  </si>
  <si>
    <t>Augsburg</t>
  </si>
  <si>
    <t>AGB</t>
  </si>
  <si>
    <t>EDMA</t>
  </si>
  <si>
    <t>Biberach An Der Riss</t>
  </si>
  <si>
    <t>Biberach</t>
  </si>
  <si>
    <t>EDMB</t>
  </si>
  <si>
    <t>Eggenfelden</t>
  </si>
  <si>
    <t>EDME</t>
  </si>
  <si>
    <t>Mindelheim Mattsies</t>
  </si>
  <si>
    <t>Mindelheim</t>
  </si>
  <si>
    <t>EDMN</t>
  </si>
  <si>
    <t>Oberpfaffenhofen</t>
  </si>
  <si>
    <t>OBF</t>
  </si>
  <si>
    <t>EDMO</t>
  </si>
  <si>
    <t>Straubing</t>
  </si>
  <si>
    <t>EDMS</t>
  </si>
  <si>
    <t>Vilshofen</t>
  </si>
  <si>
    <t>EDMV</t>
  </si>
  <si>
    <t>Leutkirch Unterzeil</t>
  </si>
  <si>
    <t>Leutkirch</t>
  </si>
  <si>
    <t>EDNL</t>
  </si>
  <si>
    <t>Friedrichshafen</t>
  </si>
  <si>
    <t>FDH</t>
  </si>
  <si>
    <t>EDNY</t>
  </si>
  <si>
    <t>Schwerin Parchim</t>
  </si>
  <si>
    <t>Parchim</t>
  </si>
  <si>
    <t>SZW</t>
  </si>
  <si>
    <t>EDOP</t>
  </si>
  <si>
    <t>Stendal Borstel</t>
  </si>
  <si>
    <t>Stendal</t>
  </si>
  <si>
    <t>ZSN</t>
  </si>
  <si>
    <t>EDOV</t>
  </si>
  <si>
    <t>Aalen Heidenheim Elchingen</t>
  </si>
  <si>
    <t>Aalen-heidenheim</t>
  </si>
  <si>
    <t>EDPA</t>
  </si>
  <si>
    <t>Bayreuth</t>
  </si>
  <si>
    <t>BYU</t>
  </si>
  <si>
    <t>EDQD</t>
  </si>
  <si>
    <t>Burg Feuerstein</t>
  </si>
  <si>
    <t>EDQE</t>
  </si>
  <si>
    <t>Hof Plauen</t>
  </si>
  <si>
    <t>Hof</t>
  </si>
  <si>
    <t>HOQ</t>
  </si>
  <si>
    <t>EDQM</t>
  </si>
  <si>
    <t>Hassfurt Schweinfurt</t>
  </si>
  <si>
    <t>Hassfurt</t>
  </si>
  <si>
    <t>EDQT</t>
  </si>
  <si>
    <t>Koblenz Winningen</t>
  </si>
  <si>
    <t>Koblenz</t>
  </si>
  <si>
    <t>ZNV</t>
  </si>
  <si>
    <t>EDRK</t>
  </si>
  <si>
    <t>Trier Fohren</t>
  </si>
  <si>
    <t>Trier</t>
  </si>
  <si>
    <t>ZQF</t>
  </si>
  <si>
    <t>EDRT</t>
  </si>
  <si>
    <t>Speyer</t>
  </si>
  <si>
    <t>ZQC</t>
  </si>
  <si>
    <t>EDRY</t>
  </si>
  <si>
    <t>Zweibrucken</t>
  </si>
  <si>
    <t>Zweibruecken</t>
  </si>
  <si>
    <t>EDRZ</t>
  </si>
  <si>
    <t>Donaueschingen Villingen</t>
  </si>
  <si>
    <t>Donaueschingen</t>
  </si>
  <si>
    <t>ZQL</t>
  </si>
  <si>
    <t>EDTD</t>
  </si>
  <si>
    <t>Freiburg</t>
  </si>
  <si>
    <t>EDTF</t>
  </si>
  <si>
    <t>Mengen Hohentengen</t>
  </si>
  <si>
    <t>Mengen</t>
  </si>
  <si>
    <t>EDTM</t>
  </si>
  <si>
    <t>Schwabisch Hall</t>
  </si>
  <si>
    <t>Schwaebisch Hall</t>
  </si>
  <si>
    <t>EDTY</t>
  </si>
  <si>
    <t>Finsterwalde Schacksdorf</t>
  </si>
  <si>
    <t>Soest</t>
  </si>
  <si>
    <t>EDUS</t>
  </si>
  <si>
    <t>Braunschweig Wolfsburg</t>
  </si>
  <si>
    <t>Braunschweig</t>
  </si>
  <si>
    <t>BWE</t>
  </si>
  <si>
    <t>EDVE</t>
  </si>
  <si>
    <t>Kassel Calden</t>
  </si>
  <si>
    <t>Kassel</t>
  </si>
  <si>
    <t>KSF</t>
  </si>
  <si>
    <t>EDVK</t>
  </si>
  <si>
    <t>Hildesheim</t>
  </si>
  <si>
    <t>EDVM</t>
  </si>
  <si>
    <t>Bremerhaven</t>
  </si>
  <si>
    <t>BRV</t>
  </si>
  <si>
    <t>EDWB</t>
  </si>
  <si>
    <t>Emden</t>
  </si>
  <si>
    <t>EME</t>
  </si>
  <si>
    <t>EDWE</t>
  </si>
  <si>
    <t>Leer Papenburg</t>
  </si>
  <si>
    <t>Leer</t>
  </si>
  <si>
    <t>EDWF</t>
  </si>
  <si>
    <t>Wilhelmshaven Mariensiel</t>
  </si>
  <si>
    <t>Wilhelmshaven</t>
  </si>
  <si>
    <t>WVN</t>
  </si>
  <si>
    <t>EDWI</t>
  </si>
  <si>
    <t>Borkum</t>
  </si>
  <si>
    <t>BMK</t>
  </si>
  <si>
    <t>EDWR</t>
  </si>
  <si>
    <t>Norderney</t>
  </si>
  <si>
    <t>NRD</t>
  </si>
  <si>
    <t>EDWY</t>
  </si>
  <si>
    <t>Flensburg Schaferhaus</t>
  </si>
  <si>
    <t>Flensburg</t>
  </si>
  <si>
    <t>FLF</t>
  </si>
  <si>
    <t>EDXF</t>
  </si>
  <si>
    <t>Rendsburg Schachtholm</t>
  </si>
  <si>
    <t>Rendsburg</t>
  </si>
  <si>
    <t>EDXR</t>
  </si>
  <si>
    <t>Westerland Sylt</t>
  </si>
  <si>
    <t>Westerland</t>
  </si>
  <si>
    <t>GWT</t>
  </si>
  <si>
    <t>EDXW</t>
  </si>
  <si>
    <t>Amari</t>
  </si>
  <si>
    <t>Armari Air Force Base</t>
  </si>
  <si>
    <t>Estonia</t>
  </si>
  <si>
    <t>EEEI</t>
  </si>
  <si>
    <t>Kardla</t>
  </si>
  <si>
    <t>KDL</t>
  </si>
  <si>
    <t>EEKA</t>
  </si>
  <si>
    <t>Kuressaare</t>
  </si>
  <si>
    <t>URE</t>
  </si>
  <si>
    <t>EEKE</t>
  </si>
  <si>
    <t>Parnu</t>
  </si>
  <si>
    <t>EPU</t>
  </si>
  <si>
    <t>EEPU</t>
  </si>
  <si>
    <t>Tallinn</t>
  </si>
  <si>
    <t>Tallinn-ulemiste International</t>
  </si>
  <si>
    <t>TLL</t>
  </si>
  <si>
    <t>EETN</t>
  </si>
  <si>
    <t>Tartu</t>
  </si>
  <si>
    <t>TAY</t>
  </si>
  <si>
    <t>EETU</t>
  </si>
  <si>
    <t>Enontekio</t>
  </si>
  <si>
    <t>Finland</t>
  </si>
  <si>
    <t>ENF</t>
  </si>
  <si>
    <t>EFET</t>
  </si>
  <si>
    <t>Eura</t>
  </si>
  <si>
    <t>EFEU</t>
  </si>
  <si>
    <t>Halli</t>
  </si>
  <si>
    <t>KEV</t>
  </si>
  <si>
    <t>EFHA</t>
  </si>
  <si>
    <t>Helsinki Malmi</t>
  </si>
  <si>
    <t>Helsinki</t>
  </si>
  <si>
    <t>HEM</t>
  </si>
  <si>
    <t>EFHF</t>
  </si>
  <si>
    <t>Helsinki Vantaa</t>
  </si>
  <si>
    <t>HEL</t>
  </si>
  <si>
    <t>EFHK</t>
  </si>
  <si>
    <t>Hameenkyro</t>
  </si>
  <si>
    <t>EFHM</t>
  </si>
  <si>
    <t>Hanko</t>
  </si>
  <si>
    <t>EFHN</t>
  </si>
  <si>
    <t>Hyvinkaa</t>
  </si>
  <si>
    <t>HYV</t>
  </si>
  <si>
    <t>EFHV</t>
  </si>
  <si>
    <t>Kiikala</t>
  </si>
  <si>
    <t>Kikala</t>
  </si>
  <si>
    <t>EFIK</t>
  </si>
  <si>
    <t>Immola</t>
  </si>
  <si>
    <t>EFIM</t>
  </si>
  <si>
    <t>Kitee</t>
  </si>
  <si>
    <t>EFIT</t>
  </si>
  <si>
    <t>Ivalo</t>
  </si>
  <si>
    <t>IVL</t>
  </si>
  <si>
    <t>EFIV</t>
  </si>
  <si>
    <t>Joensuu</t>
  </si>
  <si>
    <t>JOE</t>
  </si>
  <si>
    <t>EFJO</t>
  </si>
  <si>
    <t>Jyvaskyla</t>
  </si>
  <si>
    <t>JYV</t>
  </si>
  <si>
    <t>EFJY</t>
  </si>
  <si>
    <t>Kauhava</t>
  </si>
  <si>
    <t>KAU</t>
  </si>
  <si>
    <t>EFKA</t>
  </si>
  <si>
    <t>Kemi Tornio</t>
  </si>
  <si>
    <t>Kemi</t>
  </si>
  <si>
    <t>KEM</t>
  </si>
  <si>
    <t>EFKE</t>
  </si>
  <si>
    <t>Kajaani</t>
  </si>
  <si>
    <t>KAJ</t>
  </si>
  <si>
    <t>EFKI</t>
  </si>
  <si>
    <t>Kauhajoki</t>
  </si>
  <si>
    <t>EFKJ</t>
  </si>
  <si>
    <t>Kruunupyy</t>
  </si>
  <si>
    <t>KOK</t>
  </si>
  <si>
    <t>EFKK</t>
  </si>
  <si>
    <t>Kemijarvi</t>
  </si>
  <si>
    <t>EFKM</t>
  </si>
  <si>
    <t>Kuusamo</t>
  </si>
  <si>
    <t>KAO</t>
  </si>
  <si>
    <t>EFKS</t>
  </si>
  <si>
    <t>Kittila</t>
  </si>
  <si>
    <t>KTT</t>
  </si>
  <si>
    <t>EFKT</t>
  </si>
  <si>
    <t>Kuopio</t>
  </si>
  <si>
    <t>KUO</t>
  </si>
  <si>
    <t>EFKU</t>
  </si>
  <si>
    <t>Lahti Vesivehmaa</t>
  </si>
  <si>
    <t>Vesivehmaa</t>
  </si>
  <si>
    <t>EFLA</t>
  </si>
  <si>
    <t>Lappeenranta</t>
  </si>
  <si>
    <t>LPP</t>
  </si>
  <si>
    <t>EFLP</t>
  </si>
  <si>
    <t>Mariehamn</t>
  </si>
  <si>
    <t>MHQ</t>
  </si>
  <si>
    <t>EFMA</t>
  </si>
  <si>
    <t>Menkijarvi</t>
  </si>
  <si>
    <t>EFME</t>
  </si>
  <si>
    <t>Mikkeli</t>
  </si>
  <si>
    <t>MIK</t>
  </si>
  <si>
    <t>EFMI</t>
  </si>
  <si>
    <t>Nummela</t>
  </si>
  <si>
    <t>EFNU</t>
  </si>
  <si>
    <t>Oulu</t>
  </si>
  <si>
    <t>OUL</t>
  </si>
  <si>
    <t>EFOU</t>
  </si>
  <si>
    <t>Piikajarvi</t>
  </si>
  <si>
    <t>EFPI</t>
  </si>
  <si>
    <t>Pori</t>
  </si>
  <si>
    <t>POR</t>
  </si>
  <si>
    <t>EFPO</t>
  </si>
  <si>
    <t>Pudasjarvi</t>
  </si>
  <si>
    <t>EFPU</t>
  </si>
  <si>
    <t>Pyhasalmi</t>
  </si>
  <si>
    <t>EFPY</t>
  </si>
  <si>
    <t>Raahe Pattijoki</t>
  </si>
  <si>
    <t>Pattijoki</t>
  </si>
  <si>
    <t>EFRH</t>
  </si>
  <si>
    <t>Rantasalmi</t>
  </si>
  <si>
    <t>EFRN</t>
  </si>
  <si>
    <t>Rovaniemi</t>
  </si>
  <si>
    <t>RVN</t>
  </si>
  <si>
    <t>EFRO</t>
  </si>
  <si>
    <t>Rayskala</t>
  </si>
  <si>
    <t>EFRY</t>
  </si>
  <si>
    <t>Savonlinna</t>
  </si>
  <si>
    <t>SVL</t>
  </si>
  <si>
    <t>EFSA</t>
  </si>
  <si>
    <t>Selanpaa</t>
  </si>
  <si>
    <t>EFSE</t>
  </si>
  <si>
    <t>Sodankyla</t>
  </si>
  <si>
    <t>SOT</t>
  </si>
  <si>
    <t>EFSO</t>
  </si>
  <si>
    <t>Tampere Pirkkala</t>
  </si>
  <si>
    <t>Tampere</t>
  </si>
  <si>
    <t>TMP</t>
  </si>
  <si>
    <t>EFTP</t>
  </si>
  <si>
    <t>Teisko</t>
  </si>
  <si>
    <t>EFTS</t>
  </si>
  <si>
    <t>Turku</t>
  </si>
  <si>
    <t>TKU</t>
  </si>
  <si>
    <t>EFTU</t>
  </si>
  <si>
    <t>Utti</t>
  </si>
  <si>
    <t>QVY</t>
  </si>
  <si>
    <t>EFUT</t>
  </si>
  <si>
    <t>Vaasa</t>
  </si>
  <si>
    <t>VAA</t>
  </si>
  <si>
    <t>EFVA</t>
  </si>
  <si>
    <t>Varkaus</t>
  </si>
  <si>
    <t>VRK</t>
  </si>
  <si>
    <t>EFVR</t>
  </si>
  <si>
    <t>Ylivieska</t>
  </si>
  <si>
    <t>Ylivieska-raudaskyla</t>
  </si>
  <si>
    <t>EFYL</t>
  </si>
  <si>
    <t>Belfast Intl</t>
  </si>
  <si>
    <t>Belfast</t>
  </si>
  <si>
    <t>United Kingdom</t>
  </si>
  <si>
    <t>BFS</t>
  </si>
  <si>
    <t>EGAA</t>
  </si>
  <si>
    <t>St Angelo</t>
  </si>
  <si>
    <t>Enniskillen</t>
  </si>
  <si>
    <t>ENK</t>
  </si>
  <si>
    <t>EGAB</t>
  </si>
  <si>
    <t>Belfast City</t>
  </si>
  <si>
    <t>BHD</t>
  </si>
  <si>
    <t>EGAC</t>
  </si>
  <si>
    <t>City of Derry</t>
  </si>
  <si>
    <t>Londonderry</t>
  </si>
  <si>
    <t>LDY</t>
  </si>
  <si>
    <t>EGAE</t>
  </si>
  <si>
    <t>Birmingham</t>
  </si>
  <si>
    <t>BHX</t>
  </si>
  <si>
    <t>EGBB</t>
  </si>
  <si>
    <t>Coventry</t>
  </si>
  <si>
    <t>CVT</t>
  </si>
  <si>
    <t>EGBE</t>
  </si>
  <si>
    <t>Leicester</t>
  </si>
  <si>
    <t>EGBG</t>
  </si>
  <si>
    <t>Gloucestershire</t>
  </si>
  <si>
    <t>Golouchestershire</t>
  </si>
  <si>
    <t>GLO</t>
  </si>
  <si>
    <t>EGBJ</t>
  </si>
  <si>
    <t>Wolverhampton</t>
  </si>
  <si>
    <t>Halfpenny Green</t>
  </si>
  <si>
    <t>EGBO</t>
  </si>
  <si>
    <t>Kemble</t>
  </si>
  <si>
    <t>Pailton</t>
  </si>
  <si>
    <t>EGBP</t>
  </si>
  <si>
    <t>Turweston</t>
  </si>
  <si>
    <t>EGBT</t>
  </si>
  <si>
    <t>Wellesbourne Mountford</t>
  </si>
  <si>
    <t>Wellesbourne</t>
  </si>
  <si>
    <t>EGBW</t>
  </si>
  <si>
    <t>Manchester</t>
  </si>
  <si>
    <t>MAN</t>
  </si>
  <si>
    <t>EGCC</t>
  </si>
  <si>
    <t>Manchester Woodford</t>
  </si>
  <si>
    <t>Woodfort</t>
  </si>
  <si>
    <t>EGCD</t>
  </si>
  <si>
    <t>Chivenor</t>
  </si>
  <si>
    <t>EGDC</t>
  </si>
  <si>
    <t>St Mawgan</t>
  </si>
  <si>
    <t>Newquai</t>
  </si>
  <si>
    <t>NQY</t>
  </si>
  <si>
    <t>EGDG</t>
  </si>
  <si>
    <t>Lyneham</t>
  </si>
  <si>
    <t>LYE</t>
  </si>
  <si>
    <t>EGDL</t>
  </si>
  <si>
    <t>Boscombe Down</t>
  </si>
  <si>
    <t>EGDM</t>
  </si>
  <si>
    <t>Culdrose</t>
  </si>
  <si>
    <t>EGDR</t>
  </si>
  <si>
    <t>St Athan</t>
  </si>
  <si>
    <t>St. Athan</t>
  </si>
  <si>
    <t>EGDX</t>
  </si>
  <si>
    <t>Yeovilton</t>
  </si>
  <si>
    <t>YEO</t>
  </si>
  <si>
    <t>EGDY</t>
  </si>
  <si>
    <t>Haverfordwest</t>
  </si>
  <si>
    <t>EGFE</t>
  </si>
  <si>
    <t>Cardiff</t>
  </si>
  <si>
    <t>CWL</t>
  </si>
  <si>
    <t>EGFF</t>
  </si>
  <si>
    <t>Swansea</t>
  </si>
  <si>
    <t>SWS</t>
  </si>
  <si>
    <t>EGFH</t>
  </si>
  <si>
    <t>Bristol</t>
  </si>
  <si>
    <t>BRS</t>
  </si>
  <si>
    <t>EGGD</t>
  </si>
  <si>
    <t>Liverpool</t>
  </si>
  <si>
    <t>LPL</t>
  </si>
  <si>
    <t>EGGP</t>
  </si>
  <si>
    <t>Luton</t>
  </si>
  <si>
    <t>LTN</t>
  </si>
  <si>
    <t>EGGW</t>
  </si>
  <si>
    <t>Plymouth</t>
  </si>
  <si>
    <t>PLH</t>
  </si>
  <si>
    <t>EGHD</t>
  </si>
  <si>
    <t>Bournemouth</t>
  </si>
  <si>
    <t>BOH</t>
  </si>
  <si>
    <t>EGHH</t>
  </si>
  <si>
    <t>Southampton</t>
  </si>
  <si>
    <t>SOU</t>
  </si>
  <si>
    <t>EGHI</t>
  </si>
  <si>
    <t>Lasham</t>
  </si>
  <si>
    <t>QLA</t>
  </si>
  <si>
    <t>EGHL</t>
  </si>
  <si>
    <t>Alderney</t>
  </si>
  <si>
    <t>Guernsey</t>
  </si>
  <si>
    <t>ACI</t>
  </si>
  <si>
    <t>EGJA</t>
  </si>
  <si>
    <t>GCI</t>
  </si>
  <si>
    <t>EGJB</t>
  </si>
  <si>
    <t>Jersey</t>
  </si>
  <si>
    <t>JER</t>
  </si>
  <si>
    <t>EGJJ</t>
  </si>
  <si>
    <t>Shoreham</t>
  </si>
  <si>
    <t>Shoreham By Sea</t>
  </si>
  <si>
    <t>ESH</t>
  </si>
  <si>
    <t>EGKA</t>
  </si>
  <si>
    <t>Biggin Hill</t>
  </si>
  <si>
    <t>BQH</t>
  </si>
  <si>
    <t>EGKB</t>
  </si>
  <si>
    <t>Gatwick</t>
  </si>
  <si>
    <t>LGW</t>
  </si>
  <si>
    <t>EGKK</t>
  </si>
  <si>
    <t>LCY</t>
  </si>
  <si>
    <t>EGLC</t>
  </si>
  <si>
    <t>Farnborough</t>
  </si>
  <si>
    <t>FAB</t>
  </si>
  <si>
    <t>EGLF</t>
  </si>
  <si>
    <t>Chalgrove</t>
  </si>
  <si>
    <t>Chalsgrove</t>
  </si>
  <si>
    <t>EGLJ</t>
  </si>
  <si>
    <t>Blackbushe</t>
  </si>
  <si>
    <t>BBS</t>
  </si>
  <si>
    <t>EGLK</t>
  </si>
  <si>
    <t>Heathrow</t>
  </si>
  <si>
    <t>LHR</t>
  </si>
  <si>
    <t>EGLL</t>
  </si>
  <si>
    <t>Southend</t>
  </si>
  <si>
    <t>SEN</t>
  </si>
  <si>
    <t>EGMC</t>
  </si>
  <si>
    <t>Lydd</t>
  </si>
  <si>
    <t>LYX</t>
  </si>
  <si>
    <t>EGMD</t>
  </si>
  <si>
    <t>Manston</t>
  </si>
  <si>
    <t>MSE</t>
  </si>
  <si>
    <t>EGMH</t>
  </si>
  <si>
    <t>Brough</t>
  </si>
  <si>
    <t>EGNB</t>
  </si>
  <si>
    <t>Carlisle</t>
  </si>
  <si>
    <t>CAX</t>
  </si>
  <si>
    <t>EGNC</t>
  </si>
  <si>
    <t>Gamston</t>
  </si>
  <si>
    <t>Repton</t>
  </si>
  <si>
    <t>EGNE</t>
  </si>
  <si>
    <t>Blackpool</t>
  </si>
  <si>
    <t>BLK</t>
  </si>
  <si>
    <t>EGNH</t>
  </si>
  <si>
    <t>Humberside</t>
  </si>
  <si>
    <t>HUY</t>
  </si>
  <si>
    <t>EGNJ</t>
  </si>
  <si>
    <t>Walney Island</t>
  </si>
  <si>
    <t>Barrow Island</t>
  </si>
  <si>
    <t>BWF</t>
  </si>
  <si>
    <t>EGNL</t>
  </si>
  <si>
    <t>Leeds Bradford</t>
  </si>
  <si>
    <t>Leeds</t>
  </si>
  <si>
    <t>LBA</t>
  </si>
  <si>
    <t>EGNM</t>
  </si>
  <si>
    <t>Warton</t>
  </si>
  <si>
    <t>EGNO</t>
  </si>
  <si>
    <t>Hawarden</t>
  </si>
  <si>
    <t>CEG</t>
  </si>
  <si>
    <t>EGNR</t>
  </si>
  <si>
    <t>Isle Of Man</t>
  </si>
  <si>
    <t>Isle of Man</t>
  </si>
  <si>
    <t>IOM</t>
  </si>
  <si>
    <t>EGNS</t>
  </si>
  <si>
    <t>Newcastle</t>
  </si>
  <si>
    <t>NCL</t>
  </si>
  <si>
    <t>EGNT</t>
  </si>
  <si>
    <t>Durham Tees Valley Airport</t>
  </si>
  <si>
    <t>Teesside</t>
  </si>
  <si>
    <t>MME</t>
  </si>
  <si>
    <t>EGNV</t>
  </si>
  <si>
    <t>Nottingham East Midlands</t>
  </si>
  <si>
    <t>East Midlands</t>
  </si>
  <si>
    <t>EMA</t>
  </si>
  <si>
    <t>EGNX</t>
  </si>
  <si>
    <t>Llanbedr</t>
  </si>
  <si>
    <t>EGOD</t>
  </si>
  <si>
    <t>Ternhill</t>
  </si>
  <si>
    <t>EGOE</t>
  </si>
  <si>
    <t>Shawbury</t>
  </si>
  <si>
    <t>EGOS</t>
  </si>
  <si>
    <t>Woodvale</t>
  </si>
  <si>
    <t>EGOW</t>
  </si>
  <si>
    <t>Kirkwall</t>
  </si>
  <si>
    <t>KOI</t>
  </si>
  <si>
    <t>EGPA</t>
  </si>
  <si>
    <t>Sumburgh</t>
  </si>
  <si>
    <t>LSI</t>
  </si>
  <si>
    <t>EGPB</t>
  </si>
  <si>
    <t>Wick</t>
  </si>
  <si>
    <t>WIC</t>
  </si>
  <si>
    <t>EGPC</t>
  </si>
  <si>
    <t>Dyce</t>
  </si>
  <si>
    <t>Aberdeen</t>
  </si>
  <si>
    <t>ABZ</t>
  </si>
  <si>
    <t>EGPD</t>
  </si>
  <si>
    <t>Inverness</t>
  </si>
  <si>
    <t>INV</t>
  </si>
  <si>
    <t>EGPE</t>
  </si>
  <si>
    <t>Glasgow</t>
  </si>
  <si>
    <t>GLA</t>
  </si>
  <si>
    <t>EGPF</t>
  </si>
  <si>
    <t>Edinburgh</t>
  </si>
  <si>
    <t>EDI</t>
  </si>
  <si>
    <t>EGPH</t>
  </si>
  <si>
    <t>Islay</t>
  </si>
  <si>
    <t>ILY</t>
  </si>
  <si>
    <t>EGPI</t>
  </si>
  <si>
    <t>Prestwick</t>
  </si>
  <si>
    <t>PIK</t>
  </si>
  <si>
    <t>EGPK</t>
  </si>
  <si>
    <t>Benbecula</t>
  </si>
  <si>
    <t>BEB</t>
  </si>
  <si>
    <t>EGPL</t>
  </si>
  <si>
    <t>Scatsta</t>
  </si>
  <si>
    <t>SDZ</t>
  </si>
  <si>
    <t>EGPM</t>
  </si>
  <si>
    <t>Dundee</t>
  </si>
  <si>
    <t>DND</t>
  </si>
  <si>
    <t>EGPN</t>
  </si>
  <si>
    <t>Stornoway</t>
  </si>
  <si>
    <t>SYY</t>
  </si>
  <si>
    <t>EGPO</t>
  </si>
  <si>
    <t>Tiree</t>
  </si>
  <si>
    <t>TRE</t>
  </si>
  <si>
    <t>EGPU</t>
  </si>
  <si>
    <t>Leuchars</t>
  </si>
  <si>
    <t>ADX</t>
  </si>
  <si>
    <t>EGQL</t>
  </si>
  <si>
    <t>Lossiemouth</t>
  </si>
  <si>
    <t>LMO</t>
  </si>
  <si>
    <t>EGQS</t>
  </si>
  <si>
    <t>Cambridge</t>
  </si>
  <si>
    <t>CBG</t>
  </si>
  <si>
    <t>EGSC</t>
  </si>
  <si>
    <t>Conington</t>
  </si>
  <si>
    <t>EGSF</t>
  </si>
  <si>
    <t>Norwich</t>
  </si>
  <si>
    <t>NWI</t>
  </si>
  <si>
    <t>EGSH</t>
  </si>
  <si>
    <t>Stansted</t>
  </si>
  <si>
    <t>STN</t>
  </si>
  <si>
    <t>EGSS</t>
  </si>
  <si>
    <t>North Weald</t>
  </si>
  <si>
    <t>EGSX</t>
  </si>
  <si>
    <t>Sheffield City</t>
  </si>
  <si>
    <t>Fowlmere</t>
  </si>
  <si>
    <t>EGSY</t>
  </si>
  <si>
    <t>Cranfield</t>
  </si>
  <si>
    <t>EGTC</t>
  </si>
  <si>
    <t>Exeter</t>
  </si>
  <si>
    <t>EXT</t>
  </si>
  <si>
    <t>EGTE</t>
  </si>
  <si>
    <t>Bristol Filton</t>
  </si>
  <si>
    <t>FZO</t>
  </si>
  <si>
    <t>EGTG</t>
  </si>
  <si>
    <t>Kidlington</t>
  </si>
  <si>
    <t>Oxford</t>
  </si>
  <si>
    <t>OXF</t>
  </si>
  <si>
    <t>EGTK</t>
  </si>
  <si>
    <t>Benson</t>
  </si>
  <si>
    <t>EGUB</t>
  </si>
  <si>
    <t>Lakenheath</t>
  </si>
  <si>
    <t>EGUL</t>
  </si>
  <si>
    <t>Mildenhall</t>
  </si>
  <si>
    <t>MHZ</t>
  </si>
  <si>
    <t>EGUN</t>
  </si>
  <si>
    <t>Wattisham</t>
  </si>
  <si>
    <t>EGUW</t>
  </si>
  <si>
    <t>Wyton</t>
  </si>
  <si>
    <t>EGUY</t>
  </si>
  <si>
    <t>Fairford</t>
  </si>
  <si>
    <t>FFD</t>
  </si>
  <si>
    <t>EGVA</t>
  </si>
  <si>
    <t>Brize Norton</t>
  </si>
  <si>
    <t>BZZ</t>
  </si>
  <si>
    <t>EGVN</t>
  </si>
  <si>
    <t>Odiham</t>
  </si>
  <si>
    <t>ODH</t>
  </si>
  <si>
    <t>EGVO</t>
  </si>
  <si>
    <t>Cosford</t>
  </si>
  <si>
    <t>EGWC</t>
  </si>
  <si>
    <t>Northolt</t>
  </si>
  <si>
    <t>NHT</t>
  </si>
  <si>
    <t>EGWU</t>
  </si>
  <si>
    <t>Coningsby</t>
  </si>
  <si>
    <t>QCY</t>
  </si>
  <si>
    <t>EGXC</t>
  </si>
  <si>
    <t>Dishforth</t>
  </si>
  <si>
    <t>EGXD</t>
  </si>
  <si>
    <t>Leeming</t>
  </si>
  <si>
    <t>EGXE</t>
  </si>
  <si>
    <t>Church Fenton</t>
  </si>
  <si>
    <t>EGXG</t>
  </si>
  <si>
    <t>Honington</t>
  </si>
  <si>
    <t>BEQ</t>
  </si>
  <si>
    <t>EGXH</t>
  </si>
  <si>
    <t>Cottesmore</t>
  </si>
  <si>
    <t>EGXJ</t>
  </si>
  <si>
    <t>Scampton</t>
  </si>
  <si>
    <t>EGXP</t>
  </si>
  <si>
    <t>Wittering</t>
  </si>
  <si>
    <t>EGXT</t>
  </si>
  <si>
    <t>Linton On Ouse</t>
  </si>
  <si>
    <t>Linton-on-ouse</t>
  </si>
  <si>
    <t>EGXU</t>
  </si>
  <si>
    <t>Waddington</t>
  </si>
  <si>
    <t>WTN</t>
  </si>
  <si>
    <t>EGXW</t>
  </si>
  <si>
    <t>Topcliffe</t>
  </si>
  <si>
    <t>EGXZ</t>
  </si>
  <si>
    <t>Cranwell</t>
  </si>
  <si>
    <t>EGYD</t>
  </si>
  <si>
    <t>Barkston Heath</t>
  </si>
  <si>
    <t>EGYE</t>
  </si>
  <si>
    <t>Marham</t>
  </si>
  <si>
    <t>KNF</t>
  </si>
  <si>
    <t>EGYM</t>
  </si>
  <si>
    <t>Mount Pleasant</t>
  </si>
  <si>
    <t>Falkland Islands</t>
  </si>
  <si>
    <t>MPN</t>
  </si>
  <si>
    <t>EGYP</t>
  </si>
  <si>
    <t>Schiphol</t>
  </si>
  <si>
    <t>Amsterdam</t>
  </si>
  <si>
    <t>Netherlands</t>
  </si>
  <si>
    <t>AMS</t>
  </si>
  <si>
    <t>EHAM</t>
  </si>
  <si>
    <t>Budel</t>
  </si>
  <si>
    <t>Weert</t>
  </si>
  <si>
    <t>EHBD</t>
  </si>
  <si>
    <t>Maastricht</t>
  </si>
  <si>
    <t>MST</t>
  </si>
  <si>
    <t>EHBK</t>
  </si>
  <si>
    <t>Deelen</t>
  </si>
  <si>
    <t>EHDL</t>
  </si>
  <si>
    <t>Drachten</t>
  </si>
  <si>
    <t>EHDR</t>
  </si>
  <si>
    <t>Eindhoven</t>
  </si>
  <si>
    <t>EIN</t>
  </si>
  <si>
    <t>EHEH</t>
  </si>
  <si>
    <t>Eelde</t>
  </si>
  <si>
    <t>Groningen</t>
  </si>
  <si>
    <t>GRQ</t>
  </si>
  <si>
    <t>EHGG</t>
  </si>
  <si>
    <t>Gilze Rijen</t>
  </si>
  <si>
    <t>Gilze-rijen</t>
  </si>
  <si>
    <t>EHGR</t>
  </si>
  <si>
    <t>De Kooy</t>
  </si>
  <si>
    <t>DHR</t>
  </si>
  <si>
    <t>EHKD</t>
  </si>
  <si>
    <t>Lelystad</t>
  </si>
  <si>
    <t>EHLE</t>
  </si>
  <si>
    <t>Leeuwarden</t>
  </si>
  <si>
    <t>LWR</t>
  </si>
  <si>
    <t>EHLW</t>
  </si>
  <si>
    <t>Rotterdam</t>
  </si>
  <si>
    <t>RTM</t>
  </si>
  <si>
    <t>EHRD</t>
  </si>
  <si>
    <t>Soesterberg</t>
  </si>
  <si>
    <t>UTC</t>
  </si>
  <si>
    <t>EHSB</t>
  </si>
  <si>
    <t>Twenthe</t>
  </si>
  <si>
    <t>Enschede</t>
  </si>
  <si>
    <t>ENS</t>
  </si>
  <si>
    <t>EHTW</t>
  </si>
  <si>
    <t>Valkenburg</t>
  </si>
  <si>
    <t>LID</t>
  </si>
  <si>
    <t>EHVB</t>
  </si>
  <si>
    <t>Woensdrecht</t>
  </si>
  <si>
    <t>WOE</t>
  </si>
  <si>
    <t>EHWO</t>
  </si>
  <si>
    <t>Cork</t>
  </si>
  <si>
    <t>Ireland</t>
  </si>
  <si>
    <t>ORK</t>
  </si>
  <si>
    <t>EICK</t>
  </si>
  <si>
    <t>Galway</t>
  </si>
  <si>
    <t>GWY</t>
  </si>
  <si>
    <t>EICM</t>
  </si>
  <si>
    <t>Dublin</t>
  </si>
  <si>
    <t>DUB</t>
  </si>
  <si>
    <t>EIDW</t>
  </si>
  <si>
    <t>Ireland West Knock</t>
  </si>
  <si>
    <t>Connaught</t>
  </si>
  <si>
    <t>NOC</t>
  </si>
  <si>
    <t>EIKN</t>
  </si>
  <si>
    <t>Kerry</t>
  </si>
  <si>
    <t>KIR</t>
  </si>
  <si>
    <t>EIKY</t>
  </si>
  <si>
    <t>Casement</t>
  </si>
  <si>
    <t>EIME</t>
  </si>
  <si>
    <t>Shannon</t>
  </si>
  <si>
    <t>SNN</t>
  </si>
  <si>
    <t>EINN</t>
  </si>
  <si>
    <t>Sligo</t>
  </si>
  <si>
    <t>SXL</t>
  </si>
  <si>
    <t>EISG</t>
  </si>
  <si>
    <t>Waterford</t>
  </si>
  <si>
    <t>WAT</t>
  </si>
  <si>
    <t>EIWF</t>
  </si>
  <si>
    <t>Aarhus</t>
  </si>
  <si>
    <t>Denmark</t>
  </si>
  <si>
    <t>AAR</t>
  </si>
  <si>
    <t>EKAH</t>
  </si>
  <si>
    <t>Billund</t>
  </si>
  <si>
    <t>BLL</t>
  </si>
  <si>
    <t>EKBI</t>
  </si>
  <si>
    <t>Kastrup</t>
  </si>
  <si>
    <t>Copenhagen</t>
  </si>
  <si>
    <t>CPH</t>
  </si>
  <si>
    <t>EKCH</t>
  </si>
  <si>
    <t>Esbjerg</t>
  </si>
  <si>
    <t>EBJ</t>
  </si>
  <si>
    <t>EKEB</t>
  </si>
  <si>
    <t>Gronholt Hillerod</t>
  </si>
  <si>
    <t>Gronholt</t>
  </si>
  <si>
    <t>EKGH</t>
  </si>
  <si>
    <t>Karup</t>
  </si>
  <si>
    <t>KRP</t>
  </si>
  <si>
    <t>EKKA</t>
  </si>
  <si>
    <t>Laeso</t>
  </si>
  <si>
    <t>EKLS</t>
  </si>
  <si>
    <t>Lolland Falster Maribo</t>
  </si>
  <si>
    <t>Maribo</t>
  </si>
  <si>
    <t>EKMB</t>
  </si>
  <si>
    <t>Odense</t>
  </si>
  <si>
    <t>ODE</t>
  </si>
  <si>
    <t>EKOD</t>
  </si>
  <si>
    <t>Krusa Padborg</t>
  </si>
  <si>
    <t>Krusa-padborg</t>
  </si>
  <si>
    <t>EKPB</t>
  </si>
  <si>
    <t>Roskilde</t>
  </si>
  <si>
    <t>RKE</t>
  </si>
  <si>
    <t>EKRK</t>
  </si>
  <si>
    <t>Bornholm Ronne</t>
  </si>
  <si>
    <t>Ronne</t>
  </si>
  <si>
    <t>RNN</t>
  </si>
  <si>
    <t>EKRN</t>
  </si>
  <si>
    <t>Sonderborg</t>
  </si>
  <si>
    <t>Soenderborg</t>
  </si>
  <si>
    <t>SGD</t>
  </si>
  <si>
    <t>EKSB</t>
  </si>
  <si>
    <t>Skrydstrup</t>
  </si>
  <si>
    <t>SKS</t>
  </si>
  <si>
    <t>EKSP</t>
  </si>
  <si>
    <t>Skive</t>
  </si>
  <si>
    <t>EKSV</t>
  </si>
  <si>
    <t>Thisted</t>
  </si>
  <si>
    <t>TED</t>
  </si>
  <si>
    <t>EKTS</t>
  </si>
  <si>
    <t>Kolding Vamdrup</t>
  </si>
  <si>
    <t>Kolding</t>
  </si>
  <si>
    <t>EKVD</t>
  </si>
  <si>
    <t>Vagar</t>
  </si>
  <si>
    <t>Faroe Islands</t>
  </si>
  <si>
    <t>FAE</t>
  </si>
  <si>
    <t>EKVG</t>
  </si>
  <si>
    <t>Aars</t>
  </si>
  <si>
    <t>Vesthimmerland</t>
  </si>
  <si>
    <t>EKVH</t>
  </si>
  <si>
    <t>Stauning</t>
  </si>
  <si>
    <t>STA</t>
  </si>
  <si>
    <t>EKVJ</t>
  </si>
  <si>
    <t>Aalborg</t>
  </si>
  <si>
    <t>AAL</t>
  </si>
  <si>
    <t>EKYT</t>
  </si>
  <si>
    <t>Luxembourg</t>
  </si>
  <si>
    <t>Luxemburg</t>
  </si>
  <si>
    <t>LUX</t>
  </si>
  <si>
    <t>ELLX</t>
  </si>
  <si>
    <t>Vigra</t>
  </si>
  <si>
    <t>Alesund</t>
  </si>
  <si>
    <t>Norway</t>
  </si>
  <si>
    <t>AES</t>
  </si>
  <si>
    <t>ENAL</t>
  </si>
  <si>
    <t>Andenes</t>
  </si>
  <si>
    <t>Andoya</t>
  </si>
  <si>
    <t>ANX</t>
  </si>
  <si>
    <t>ENAN</t>
  </si>
  <si>
    <t>Alta</t>
  </si>
  <si>
    <t>ALF</t>
  </si>
  <si>
    <t>ENAT</t>
  </si>
  <si>
    <t>Bomoen</t>
  </si>
  <si>
    <t>Voss</t>
  </si>
  <si>
    <t>ENBM</t>
  </si>
  <si>
    <t>Bronnoy</t>
  </si>
  <si>
    <t>Bronnoysund</t>
  </si>
  <si>
    <t>BNN</t>
  </si>
  <si>
    <t>ENBN</t>
  </si>
  <si>
    <t>Bodo</t>
  </si>
  <si>
    <t>BOO</t>
  </si>
  <si>
    <t>ENBO</t>
  </si>
  <si>
    <t>Flesland</t>
  </si>
  <si>
    <t>Bergen</t>
  </si>
  <si>
    <t>BGO</t>
  </si>
  <si>
    <t>ENBR</t>
  </si>
  <si>
    <t>Batsfjord</t>
  </si>
  <si>
    <t>BJF</t>
  </si>
  <si>
    <t>ENBS</t>
  </si>
  <si>
    <t>Kjevik</t>
  </si>
  <si>
    <t>Kristiansand</t>
  </si>
  <si>
    <t>KRS</t>
  </si>
  <si>
    <t>ENCN</t>
  </si>
  <si>
    <t>Dagali</t>
  </si>
  <si>
    <t>Geilo</t>
  </si>
  <si>
    <t>ENDI</t>
  </si>
  <si>
    <t>Bardufoss</t>
  </si>
  <si>
    <t>BDU</t>
  </si>
  <si>
    <t>ENDU</t>
  </si>
  <si>
    <t>Evenes</t>
  </si>
  <si>
    <t>Harstad/Narvik</t>
  </si>
  <si>
    <t>EVE</t>
  </si>
  <si>
    <t>ENEV</t>
  </si>
  <si>
    <t>Leirin</t>
  </si>
  <si>
    <t>Fagernes</t>
  </si>
  <si>
    <t>VDB</t>
  </si>
  <si>
    <t>ENFG</t>
  </si>
  <si>
    <t>Floro</t>
  </si>
  <si>
    <t>FRO</t>
  </si>
  <si>
    <t>ENFL</t>
  </si>
  <si>
    <t>Gardermoen</t>
  </si>
  <si>
    <t>Oslo</t>
  </si>
  <si>
    <t>OSL</t>
  </si>
  <si>
    <t>ENGM</t>
  </si>
  <si>
    <t>Karmoy</t>
  </si>
  <si>
    <t>Haugesund</t>
  </si>
  <si>
    <t>HAU</t>
  </si>
  <si>
    <t>ENHD</t>
  </si>
  <si>
    <t>Hasvik</t>
  </si>
  <si>
    <t>HAA</t>
  </si>
  <si>
    <t>ENHK</t>
  </si>
  <si>
    <t>Kvernberget</t>
  </si>
  <si>
    <t>Kristiansund</t>
  </si>
  <si>
    <t>KSU</t>
  </si>
  <si>
    <t>ENKB</t>
  </si>
  <si>
    <t>Kjeller</t>
  </si>
  <si>
    <t>ENKJ</t>
  </si>
  <si>
    <t>Hoybuktmoen</t>
  </si>
  <si>
    <t>Kirkenes</t>
  </si>
  <si>
    <t>KKN</t>
  </si>
  <si>
    <t>ENKR</t>
  </si>
  <si>
    <t>Lista</t>
  </si>
  <si>
    <t>Farsund</t>
  </si>
  <si>
    <t>FAN</t>
  </si>
  <si>
    <t>ENLI</t>
  </si>
  <si>
    <t>Aro</t>
  </si>
  <si>
    <t>Molde</t>
  </si>
  <si>
    <t>MOL</t>
  </si>
  <si>
    <t>ENML</t>
  </si>
  <si>
    <t>Kjaerstad</t>
  </si>
  <si>
    <t>Mosjoen</t>
  </si>
  <si>
    <t>MJF</t>
  </si>
  <si>
    <t>ENMS</t>
  </si>
  <si>
    <t>Banak</t>
  </si>
  <si>
    <t>Lakselv</t>
  </si>
  <si>
    <t>LKL</t>
  </si>
  <si>
    <t>ENNA</t>
  </si>
  <si>
    <t>Notodden</t>
  </si>
  <si>
    <t>NTB</t>
  </si>
  <si>
    <t>ENNO</t>
  </si>
  <si>
    <t>Orland</t>
  </si>
  <si>
    <t>OLA</t>
  </si>
  <si>
    <t>ENOL</t>
  </si>
  <si>
    <t>Roros</t>
  </si>
  <si>
    <t>RRS</t>
  </si>
  <si>
    <t>ENRO</t>
  </si>
  <si>
    <t>Moss</t>
  </si>
  <si>
    <t>Rygge</t>
  </si>
  <si>
    <t>RYG</t>
  </si>
  <si>
    <t>ENRY</t>
  </si>
  <si>
    <t>Longyear</t>
  </si>
  <si>
    <t>Svalbard</t>
  </si>
  <si>
    <t>LYR</t>
  </si>
  <si>
    <t>ENSB</t>
  </si>
  <si>
    <t>Geiteryggen</t>
  </si>
  <si>
    <t>Skien</t>
  </si>
  <si>
    <t>SKE</t>
  </si>
  <si>
    <t>ENSN</t>
  </si>
  <si>
    <t>Sorstokken</t>
  </si>
  <si>
    <t>Stord</t>
  </si>
  <si>
    <t>SRP</t>
  </si>
  <si>
    <t>ENSO</t>
  </si>
  <si>
    <t>Stokka</t>
  </si>
  <si>
    <t>Sandnessjoen</t>
  </si>
  <si>
    <t>SSJ</t>
  </si>
  <si>
    <t>ENST</t>
  </si>
  <si>
    <t>Langnes</t>
  </si>
  <si>
    <t>Tromso</t>
  </si>
  <si>
    <t>TOS</t>
  </si>
  <si>
    <t>ENTC</t>
  </si>
  <si>
    <t>Torp</t>
  </si>
  <si>
    <t>Sandefjord</t>
  </si>
  <si>
    <t>TRF</t>
  </si>
  <si>
    <t>ENTO</t>
  </si>
  <si>
    <t>Vaernes</t>
  </si>
  <si>
    <t>Trondheim</t>
  </si>
  <si>
    <t>TRD</t>
  </si>
  <si>
    <t>ENVA</t>
  </si>
  <si>
    <t>Sola</t>
  </si>
  <si>
    <t>Stavanger</t>
  </si>
  <si>
    <t>SVG</t>
  </si>
  <si>
    <t>ENZV</t>
  </si>
  <si>
    <t>Babice</t>
  </si>
  <si>
    <t>Warsaw</t>
  </si>
  <si>
    <t>Poland</t>
  </si>
  <si>
    <t>EPBC</t>
  </si>
  <si>
    <t>Lech Walesa</t>
  </si>
  <si>
    <t>Gdansk</t>
  </si>
  <si>
    <t>GDN</t>
  </si>
  <si>
    <t>EPGD</t>
  </si>
  <si>
    <t>Balice</t>
  </si>
  <si>
    <t>Krakow</t>
  </si>
  <si>
    <t>KRK</t>
  </si>
  <si>
    <t>EPKK</t>
  </si>
  <si>
    <t>Muchowiec</t>
  </si>
  <si>
    <t>Katowice</t>
  </si>
  <si>
    <t>EPKM</t>
  </si>
  <si>
    <t>Pyrzowice</t>
  </si>
  <si>
    <t>KTW</t>
  </si>
  <si>
    <t>EPKT</t>
  </si>
  <si>
    <t>Mielec</t>
  </si>
  <si>
    <t>EPML</t>
  </si>
  <si>
    <t>Lawica</t>
  </si>
  <si>
    <t>Poznan</t>
  </si>
  <si>
    <t>POZ</t>
  </si>
  <si>
    <t>EPPO</t>
  </si>
  <si>
    <t>Jasionka</t>
  </si>
  <si>
    <t>Rzeszow</t>
  </si>
  <si>
    <t>RZE</t>
  </si>
  <si>
    <t>EPRZ</t>
  </si>
  <si>
    <t>Goleniow</t>
  </si>
  <si>
    <t>Szczecin</t>
  </si>
  <si>
    <t>SZZ</t>
  </si>
  <si>
    <t>EPSC</t>
  </si>
  <si>
    <t>Redzikowo</t>
  </si>
  <si>
    <t>Slupsk</t>
  </si>
  <si>
    <t>OSP</t>
  </si>
  <si>
    <t>EPSK</t>
  </si>
  <si>
    <t>Swidwin</t>
  </si>
  <si>
    <t>Shapaja</t>
  </si>
  <si>
    <t>EPSN</t>
  </si>
  <si>
    <t>Okecie</t>
  </si>
  <si>
    <t>WAW</t>
  </si>
  <si>
    <t>EPWA</t>
  </si>
  <si>
    <t>Strachowice</t>
  </si>
  <si>
    <t>Wroclaw</t>
  </si>
  <si>
    <t>WRO</t>
  </si>
  <si>
    <t>EPWR</t>
  </si>
  <si>
    <t>Babimost</t>
  </si>
  <si>
    <t>Zielona Gora</t>
  </si>
  <si>
    <t>IEG</t>
  </si>
  <si>
    <t>EPZG</t>
  </si>
  <si>
    <t>Malmen</t>
  </si>
  <si>
    <t>Linkoeping</t>
  </si>
  <si>
    <t>Sweden</t>
  </si>
  <si>
    <t>ESCF</t>
  </si>
  <si>
    <t>Bravalla</t>
  </si>
  <si>
    <t>Norrkoeping</t>
  </si>
  <si>
    <t>ESCK</t>
  </si>
  <si>
    <t>Uppsala</t>
  </si>
  <si>
    <t>ESCM</t>
  </si>
  <si>
    <t>Ronneby</t>
  </si>
  <si>
    <t>RNB</t>
  </si>
  <si>
    <t>ESDF</t>
  </si>
  <si>
    <t>Rada</t>
  </si>
  <si>
    <t>ESFR</t>
  </si>
  <si>
    <t>Landvetter</t>
  </si>
  <si>
    <t>Gothenborg</t>
  </si>
  <si>
    <t>GOT</t>
  </si>
  <si>
    <t>ESGG</t>
  </si>
  <si>
    <t>Jonkoping</t>
  </si>
  <si>
    <t>Joenkoeping</t>
  </si>
  <si>
    <t>JKG</t>
  </si>
  <si>
    <t>ESGJ</t>
  </si>
  <si>
    <t>Falkoping</t>
  </si>
  <si>
    <t>ESGK</t>
  </si>
  <si>
    <t>Lidkoping</t>
  </si>
  <si>
    <t>LDK</t>
  </si>
  <si>
    <t>ESGL</t>
  </si>
  <si>
    <t>Save</t>
  </si>
  <si>
    <t>GSE</t>
  </si>
  <si>
    <t>ESGP</t>
  </si>
  <si>
    <t>Skovde</t>
  </si>
  <si>
    <t>KVB</t>
  </si>
  <si>
    <t>ESGR</t>
  </si>
  <si>
    <t>Trollhattan Vanersborg</t>
  </si>
  <si>
    <t>Trollhattan</t>
  </si>
  <si>
    <t>THN</t>
  </si>
  <si>
    <t>ESGT</t>
  </si>
  <si>
    <t>Karlsborg</t>
  </si>
  <si>
    <t>ESIA</t>
  </si>
  <si>
    <t>Satenas</t>
  </si>
  <si>
    <t>ESIB</t>
  </si>
  <si>
    <t>Barkarby</t>
  </si>
  <si>
    <t>Stockholm</t>
  </si>
  <si>
    <t>ESKB</t>
  </si>
  <si>
    <t>Karlskoga</t>
  </si>
  <si>
    <t>KSK</t>
  </si>
  <si>
    <t>ESKK</t>
  </si>
  <si>
    <t>Mora</t>
  </si>
  <si>
    <t>MXX</t>
  </si>
  <si>
    <t>ESKM</t>
  </si>
  <si>
    <t>Skavsta</t>
  </si>
  <si>
    <t>NYO</t>
  </si>
  <si>
    <t>ESKN</t>
  </si>
  <si>
    <t>Arvika</t>
  </si>
  <si>
    <t>ESKV</t>
  </si>
  <si>
    <t>Emmaboda</t>
  </si>
  <si>
    <t>ESMA</t>
  </si>
  <si>
    <t>Feringe</t>
  </si>
  <si>
    <t>Ljungby</t>
  </si>
  <si>
    <t>ESMG</t>
  </si>
  <si>
    <t>Kristianstad</t>
  </si>
  <si>
    <t>KID</t>
  </si>
  <si>
    <t>ESMK</t>
  </si>
  <si>
    <t>Landskrona</t>
  </si>
  <si>
    <t>JLD</t>
  </si>
  <si>
    <t>ESML</t>
  </si>
  <si>
    <t>Oskarshamn</t>
  </si>
  <si>
    <t>OSK</t>
  </si>
  <si>
    <t>ESMO</t>
  </si>
  <si>
    <t>Anderstorp</t>
  </si>
  <si>
    <t>ESMP</t>
  </si>
  <si>
    <t>Kalmar</t>
  </si>
  <si>
    <t>Kalkmar</t>
  </si>
  <si>
    <t>KLR</t>
  </si>
  <si>
    <t>ESMQ</t>
  </si>
  <si>
    <t>Sturup</t>
  </si>
  <si>
    <t>Malmoe</t>
  </si>
  <si>
    <t>MMX</t>
  </si>
  <si>
    <t>ESMS</t>
  </si>
  <si>
    <t>Halmstad</t>
  </si>
  <si>
    <t>HAD</t>
  </si>
  <si>
    <t>ESMT</t>
  </si>
  <si>
    <t>Hagshult</t>
  </si>
  <si>
    <t>ESMV</t>
  </si>
  <si>
    <t>Kronoberg</t>
  </si>
  <si>
    <t>Vaxjo</t>
  </si>
  <si>
    <t>VXO</t>
  </si>
  <si>
    <t>ESMX</t>
  </si>
  <si>
    <t>Hallviken</t>
  </si>
  <si>
    <t>ESNA</t>
  </si>
  <si>
    <t>Hedlanda</t>
  </si>
  <si>
    <t>Hede</t>
  </si>
  <si>
    <t>ESNC</t>
  </si>
  <si>
    <t>Sveg</t>
  </si>
  <si>
    <t>EVG</t>
  </si>
  <si>
    <t>ESND</t>
  </si>
  <si>
    <t>Gallivare</t>
  </si>
  <si>
    <t>GEV</t>
  </si>
  <si>
    <t>ESNG</t>
  </si>
  <si>
    <t>Hudiksvall</t>
  </si>
  <si>
    <t>HUV</t>
  </si>
  <si>
    <t>ESNH</t>
  </si>
  <si>
    <t>Jokkmokk</t>
  </si>
  <si>
    <t>ESNJ</t>
  </si>
  <si>
    <t>Kramfors Solleftea</t>
  </si>
  <si>
    <t>Kramfors</t>
  </si>
  <si>
    <t>KRF</t>
  </si>
  <si>
    <t>ESNK</t>
  </si>
  <si>
    <t>Lycksele</t>
  </si>
  <si>
    <t>LYC</t>
  </si>
  <si>
    <t>ESNL</t>
  </si>
  <si>
    <t>Optand</t>
  </si>
  <si>
    <t>ESNM</t>
  </si>
  <si>
    <t>Sundsvall Harnosand</t>
  </si>
  <si>
    <t>Sundsvall</t>
  </si>
  <si>
    <t>SDL</t>
  </si>
  <si>
    <t>ESNN</t>
  </si>
  <si>
    <t>Ornskoldsvik</t>
  </si>
  <si>
    <t>OER</t>
  </si>
  <si>
    <t>ESNO</t>
  </si>
  <si>
    <t>Pitea</t>
  </si>
  <si>
    <t>ESNP</t>
  </si>
  <si>
    <t>Kiruna</t>
  </si>
  <si>
    <t>KRN</t>
  </si>
  <si>
    <t>ESNQ</t>
  </si>
  <si>
    <t>Orsa</t>
  </si>
  <si>
    <t>ESNR</t>
  </si>
  <si>
    <t>Skelleftea</t>
  </si>
  <si>
    <t>SFT</t>
  </si>
  <si>
    <t>ESNS</t>
  </si>
  <si>
    <t>Sattna</t>
  </si>
  <si>
    <t>ESNT</t>
  </si>
  <si>
    <t>Umea</t>
  </si>
  <si>
    <t>UME</t>
  </si>
  <si>
    <t>ESNU</t>
  </si>
  <si>
    <t>Vilhelmina</t>
  </si>
  <si>
    <t>VHM</t>
  </si>
  <si>
    <t>ESNV</t>
  </si>
  <si>
    <t>Arvidsjaur</t>
  </si>
  <si>
    <t>AJR</t>
  </si>
  <si>
    <t>ESNX</t>
  </si>
  <si>
    <t>Orebro</t>
  </si>
  <si>
    <t>ORB</t>
  </si>
  <si>
    <t>ESOE</t>
  </si>
  <si>
    <t>Vasteras</t>
  </si>
  <si>
    <t>VST</t>
  </si>
  <si>
    <t>ESOW</t>
  </si>
  <si>
    <t>Kallax</t>
  </si>
  <si>
    <t>Lulea</t>
  </si>
  <si>
    <t>LLA</t>
  </si>
  <si>
    <t>ESPA</t>
  </si>
  <si>
    <t>Vidsel</t>
  </si>
  <si>
    <t>ESPE</t>
  </si>
  <si>
    <t>Arboga</t>
  </si>
  <si>
    <t>ESQO</t>
  </si>
  <si>
    <t>Arlanda</t>
  </si>
  <si>
    <t>ARN</t>
  </si>
  <si>
    <t>ESSA</t>
  </si>
  <si>
    <t>Bromma</t>
  </si>
  <si>
    <t>BMA</t>
  </si>
  <si>
    <t>ESSB</t>
  </si>
  <si>
    <t>Borlange</t>
  </si>
  <si>
    <t>BLE</t>
  </si>
  <si>
    <t>ESSD</t>
  </si>
  <si>
    <t>Hultsfred</t>
  </si>
  <si>
    <t>HLF</t>
  </si>
  <si>
    <t>ESSF</t>
  </si>
  <si>
    <t>Gavle</t>
  </si>
  <si>
    <t>GVX</t>
  </si>
  <si>
    <t>ESSK</t>
  </si>
  <si>
    <t>Saab</t>
  </si>
  <si>
    <t>LPI</t>
  </si>
  <si>
    <t>ESSL</t>
  </si>
  <si>
    <t>Kungsangen</t>
  </si>
  <si>
    <t>NRK</t>
  </si>
  <si>
    <t>ESSP</t>
  </si>
  <si>
    <t>Eskilstuna</t>
  </si>
  <si>
    <t>ESSU</t>
  </si>
  <si>
    <t>Visby</t>
  </si>
  <si>
    <t>VBY</t>
  </si>
  <si>
    <t>ESSV</t>
  </si>
  <si>
    <t>Kalixfors</t>
  </si>
  <si>
    <t>ESUK</t>
  </si>
  <si>
    <t>Spangdahlem Ab</t>
  </si>
  <si>
    <t>Spangdahlem</t>
  </si>
  <si>
    <t>SPM</t>
  </si>
  <si>
    <t>ETAD</t>
  </si>
  <si>
    <t>Ramstein Ab</t>
  </si>
  <si>
    <t>Ramstein</t>
  </si>
  <si>
    <t>RMS</t>
  </si>
  <si>
    <t>ETAR</t>
  </si>
  <si>
    <t>Bamberg Aaf</t>
  </si>
  <si>
    <t>Bamberg</t>
  </si>
  <si>
    <t>ETEJ</t>
  </si>
  <si>
    <t>Giebelstadt Aaf</t>
  </si>
  <si>
    <t>Giebelstadt</t>
  </si>
  <si>
    <t>GHF</t>
  </si>
  <si>
    <t>ETEU</t>
  </si>
  <si>
    <t>Buckeburg</t>
  </si>
  <si>
    <t>Brueckeburg</t>
  </si>
  <si>
    <t>ETHB</t>
  </si>
  <si>
    <t>Celle</t>
  </si>
  <si>
    <t>ZCN</t>
  </si>
  <si>
    <t>ETHC</t>
  </si>
  <si>
    <t>Rheine Bentlage</t>
  </si>
  <si>
    <t>Rheine-brentlange</t>
  </si>
  <si>
    <t>ETHE</t>
  </si>
  <si>
    <t>Fritzlar</t>
  </si>
  <si>
    <t>ETHF</t>
  </si>
  <si>
    <t>Laupheim</t>
  </si>
  <si>
    <t>ETHL</t>
  </si>
  <si>
    <t>Mendig</t>
  </si>
  <si>
    <t>ETHM</t>
  </si>
  <si>
    <t>Niederstetten</t>
  </si>
  <si>
    <t>ETHN</t>
  </si>
  <si>
    <t>Roth</t>
  </si>
  <si>
    <t>ETHR</t>
  </si>
  <si>
    <t>Fassberg</t>
  </si>
  <si>
    <t>ETHS</t>
  </si>
  <si>
    <t>Grafenwohr Aaf</t>
  </si>
  <si>
    <t>Grafenwoehr</t>
  </si>
  <si>
    <t>ETIC</t>
  </si>
  <si>
    <t>Hanau Aaf</t>
  </si>
  <si>
    <t>Hanau</t>
  </si>
  <si>
    <t>ZNF</t>
  </si>
  <si>
    <t>ETID</t>
  </si>
  <si>
    <t>Hohenfels Aaf</t>
  </si>
  <si>
    <t>Hohenfels</t>
  </si>
  <si>
    <t>ETIH</t>
  </si>
  <si>
    <t>Kitzingen Aaf</t>
  </si>
  <si>
    <t>Kitzingen</t>
  </si>
  <si>
    <t>ETIN</t>
  </si>
  <si>
    <t>Nordholz</t>
  </si>
  <si>
    <t>ETMN</t>
  </si>
  <si>
    <t>Diepholz</t>
  </si>
  <si>
    <t>ETND</t>
  </si>
  <si>
    <t>Geilenkirchen</t>
  </si>
  <si>
    <t>GKE</t>
  </si>
  <si>
    <t>ETNG</t>
  </si>
  <si>
    <t>Hohn</t>
  </si>
  <si>
    <t>ETNH</t>
  </si>
  <si>
    <t>Jever</t>
  </si>
  <si>
    <t>ETNJ</t>
  </si>
  <si>
    <t>Laage</t>
  </si>
  <si>
    <t>ETNL</t>
  </si>
  <si>
    <t>Norvenich</t>
  </si>
  <si>
    <t>Noervenich</t>
  </si>
  <si>
    <t>ETNN</t>
  </si>
  <si>
    <t>Schleswig</t>
  </si>
  <si>
    <t>ETNS</t>
  </si>
  <si>
    <t>Wittmundhafen</t>
  </si>
  <si>
    <t>ETNT</t>
  </si>
  <si>
    <t>Neubrandenburg</t>
  </si>
  <si>
    <t>ETNU</t>
  </si>
  <si>
    <t>Wunstorf</t>
  </si>
  <si>
    <t>ETNW</t>
  </si>
  <si>
    <t>Vilseck Aaf</t>
  </si>
  <si>
    <t>Vilseck</t>
  </si>
  <si>
    <t>ETOI</t>
  </si>
  <si>
    <t>Coleman Aaf</t>
  </si>
  <si>
    <t>Coleman</t>
  </si>
  <si>
    <t>ETOR</t>
  </si>
  <si>
    <t>Wiesbaden Aaf</t>
  </si>
  <si>
    <t>Wiesbaden</t>
  </si>
  <si>
    <t>ETOU</t>
  </si>
  <si>
    <t>Landsberg Lech</t>
  </si>
  <si>
    <t>Landsberg</t>
  </si>
  <si>
    <t>ETSA</t>
  </si>
  <si>
    <t>Buchel</t>
  </si>
  <si>
    <t>Buechel</t>
  </si>
  <si>
    <t>ETSB</t>
  </si>
  <si>
    <t>Erding</t>
  </si>
  <si>
    <t>ETSE</t>
  </si>
  <si>
    <t>Furstenfeldbruck</t>
  </si>
  <si>
    <t>Fuerstenfeldbruck</t>
  </si>
  <si>
    <t>FEL</t>
  </si>
  <si>
    <t>ETSF</t>
  </si>
  <si>
    <t>Holzdorf</t>
  </si>
  <si>
    <t>ETSH</t>
  </si>
  <si>
    <t>Ingolstadt Manching</t>
  </si>
  <si>
    <t>Ingolstadt</t>
  </si>
  <si>
    <t>ETSI</t>
  </si>
  <si>
    <t>Lechfeld</t>
  </si>
  <si>
    <t>ETSL</t>
  </si>
  <si>
    <t>Neuburg</t>
  </si>
  <si>
    <t>ETSN</t>
  </si>
  <si>
    <t>Gutersloh</t>
  </si>
  <si>
    <t>Guetersloh</t>
  </si>
  <si>
    <t>GUT</t>
  </si>
  <si>
    <t>ETUO</t>
  </si>
  <si>
    <t>Alexander Bay</t>
  </si>
  <si>
    <t>South Africa</t>
  </si>
  <si>
    <t>ALJ</t>
  </si>
  <si>
    <t>FAAB</t>
  </si>
  <si>
    <t>Aggeneys</t>
  </si>
  <si>
    <t>AGZ</t>
  </si>
  <si>
    <t>FAAG</t>
  </si>
  <si>
    <t>Brakpan</t>
  </si>
  <si>
    <t>FABB</t>
  </si>
  <si>
    <t>Bhisho</t>
  </si>
  <si>
    <t>Bisho</t>
  </si>
  <si>
    <t>BIY</t>
  </si>
  <si>
    <t>FABE</t>
  </si>
  <si>
    <t>Bloemfontein Intl</t>
  </si>
  <si>
    <t>Bloemfontein</t>
  </si>
  <si>
    <t>BFN</t>
  </si>
  <si>
    <t>FABL</t>
  </si>
  <si>
    <t>Bethlehem</t>
  </si>
  <si>
    <t>FABM</t>
  </si>
  <si>
    <t>Bothaville</t>
  </si>
  <si>
    <t>FABO</t>
  </si>
  <si>
    <t>Cape Town Intl</t>
  </si>
  <si>
    <t>Cape Town</t>
  </si>
  <si>
    <t>CPT</t>
  </si>
  <si>
    <t>FACT</t>
  </si>
  <si>
    <t>Calvinia</t>
  </si>
  <si>
    <t>FACV</t>
  </si>
  <si>
    <t>Durban Intl</t>
  </si>
  <si>
    <t>Durban</t>
  </si>
  <si>
    <t>DUR</t>
  </si>
  <si>
    <t>FADN</t>
  </si>
  <si>
    <t>East London</t>
  </si>
  <si>
    <t>ELS</t>
  </si>
  <si>
    <t>FAEL</t>
  </si>
  <si>
    <t>Ermelo</t>
  </si>
  <si>
    <t>FAEO</t>
  </si>
  <si>
    <t>Ficksburg Sentraoes</t>
  </si>
  <si>
    <t>Ficksburg</t>
  </si>
  <si>
    <t>FAFB</t>
  </si>
  <si>
    <t>Grand Central</t>
  </si>
  <si>
    <t>Johannesburg</t>
  </si>
  <si>
    <t>GCJ</t>
  </si>
  <si>
    <t>FAGC</t>
  </si>
  <si>
    <t>George</t>
  </si>
  <si>
    <t>GRJ</t>
  </si>
  <si>
    <t>FAGG</t>
  </si>
  <si>
    <t>Graaff Reinet</t>
  </si>
  <si>
    <t>FAGR</t>
  </si>
  <si>
    <t>Grahamstown</t>
  </si>
  <si>
    <t>FAGT</t>
  </si>
  <si>
    <t>Greytown</t>
  </si>
  <si>
    <t>FAGY</t>
  </si>
  <si>
    <t>Harmony</t>
  </si>
  <si>
    <t>FAHA</t>
  </si>
  <si>
    <t>Harrismith</t>
  </si>
  <si>
    <t>FAHR</t>
  </si>
  <si>
    <t>Hoedspruit Afb</t>
  </si>
  <si>
    <t>Hoedspruit</t>
  </si>
  <si>
    <t>HDS</t>
  </si>
  <si>
    <t>FAHS</t>
  </si>
  <si>
    <t>Gariep Dam</t>
  </si>
  <si>
    <t>Hendrik Verwoerddam</t>
  </si>
  <si>
    <t>FAHV</t>
  </si>
  <si>
    <t>Johannesburg Intl</t>
  </si>
  <si>
    <t>JNB</t>
  </si>
  <si>
    <t>FAJS</t>
  </si>
  <si>
    <t>P C Pelser</t>
  </si>
  <si>
    <t>Klerksdorp</t>
  </si>
  <si>
    <t>FAKD</t>
  </si>
  <si>
    <t>Kimberley</t>
  </si>
  <si>
    <t>KIM</t>
  </si>
  <si>
    <t>FAKM</t>
  </si>
  <si>
    <t>Krugersdorp</t>
  </si>
  <si>
    <t>FAKR</t>
  </si>
  <si>
    <t>Kroonstad</t>
  </si>
  <si>
    <t>FAKS</t>
  </si>
  <si>
    <t>Johan Pienaar</t>
  </si>
  <si>
    <t>Kuruman</t>
  </si>
  <si>
    <t>FAKU</t>
  </si>
  <si>
    <t>Kleinsee</t>
  </si>
  <si>
    <t>KLZ</t>
  </si>
  <si>
    <t>FAKZ</t>
  </si>
  <si>
    <t>Lanseria</t>
  </si>
  <si>
    <t>HLA</t>
  </si>
  <si>
    <t>FALA</t>
  </si>
  <si>
    <t>Lichtenburg</t>
  </si>
  <si>
    <t>FALI</t>
  </si>
  <si>
    <t>Makhado Afb</t>
  </si>
  <si>
    <t>Lambertsbaai</t>
  </si>
  <si>
    <t>FALM</t>
  </si>
  <si>
    <t>Langebaanweg</t>
  </si>
  <si>
    <t>FALW</t>
  </si>
  <si>
    <t>Ladysmith</t>
  </si>
  <si>
    <t>LAY</t>
  </si>
  <si>
    <t>FALY</t>
  </si>
  <si>
    <t>Middelburg</t>
  </si>
  <si>
    <t>FAMB</t>
  </si>
  <si>
    <t>Margate</t>
  </si>
  <si>
    <t>MGH</t>
  </si>
  <si>
    <t>FAMG</t>
  </si>
  <si>
    <t>Marble Hall</t>
  </si>
  <si>
    <t>FAMI</t>
  </si>
  <si>
    <t>Majuba Power Station</t>
  </si>
  <si>
    <t>FAMJ</t>
  </si>
  <si>
    <t>Susse</t>
  </si>
  <si>
    <t>Kangia</t>
  </si>
  <si>
    <t>Malelane</t>
  </si>
  <si>
    <t>Malalane</t>
  </si>
  <si>
    <t>FAMN</t>
  </si>
  <si>
    <t>Messina</t>
  </si>
  <si>
    <t>Musina</t>
  </si>
  <si>
    <t>MEZ</t>
  </si>
  <si>
    <t>FAMS</t>
  </si>
  <si>
    <t>Mkuzi</t>
  </si>
  <si>
    <t>Mkuze</t>
  </si>
  <si>
    <t>FAMU</t>
  </si>
  <si>
    <t>NCS</t>
  </si>
  <si>
    <t>FANC</t>
  </si>
  <si>
    <t>Nylstroom</t>
  </si>
  <si>
    <t>FANY</t>
  </si>
  <si>
    <t>Overberg</t>
  </si>
  <si>
    <t>FAOB</t>
  </si>
  <si>
    <t>Oudtshoorn</t>
  </si>
  <si>
    <t>DUH</t>
  </si>
  <si>
    <t>FAOH</t>
  </si>
  <si>
    <t>Port Elizabeth Intl</t>
  </si>
  <si>
    <t>Port Elizabeth</t>
  </si>
  <si>
    <t>PLZ</t>
  </si>
  <si>
    <t>FAPE</t>
  </si>
  <si>
    <t>Plettenberg Bay</t>
  </si>
  <si>
    <t>FAPG</t>
  </si>
  <si>
    <t>Phalaborwa</t>
  </si>
  <si>
    <t>PHW</t>
  </si>
  <si>
    <t>FAPH</t>
  </si>
  <si>
    <t>Polokwane International</t>
  </si>
  <si>
    <t>Polokwane</t>
  </si>
  <si>
    <t>PTG</t>
  </si>
  <si>
    <t>FAPI</t>
  </si>
  <si>
    <t>Port St Johns</t>
  </si>
  <si>
    <t>Port Saint Johns</t>
  </si>
  <si>
    <t>FAPJ</t>
  </si>
  <si>
    <t>Pietermaritzburg</t>
  </si>
  <si>
    <t>PZB</t>
  </si>
  <si>
    <t>FAPM</t>
  </si>
  <si>
    <t>Pilanesberg Intl</t>
  </si>
  <si>
    <t>Pilanesberg</t>
  </si>
  <si>
    <t>NTY</t>
  </si>
  <si>
    <t>FAPN</t>
  </si>
  <si>
    <t>Polokwane Intl</t>
  </si>
  <si>
    <t>Potgietersrus</t>
  </si>
  <si>
    <t>FAPP</t>
  </si>
  <si>
    <t>Potchefstroom</t>
  </si>
  <si>
    <t>FAPS</t>
  </si>
  <si>
    <t>Parys</t>
  </si>
  <si>
    <t>FAPY</t>
  </si>
  <si>
    <t>Queenstown</t>
  </si>
  <si>
    <t>UTW</t>
  </si>
  <si>
    <t>FAQT</t>
  </si>
  <si>
    <t>Richards Bay</t>
  </si>
  <si>
    <t>Richard's Bay</t>
  </si>
  <si>
    <t>RCB</t>
  </si>
  <si>
    <t>FARB</t>
  </si>
  <si>
    <t>Rustenburg</t>
  </si>
  <si>
    <t>FARG</t>
  </si>
  <si>
    <t>Robertson</t>
  </si>
  <si>
    <t>FARS</t>
  </si>
  <si>
    <t>Springbok</t>
  </si>
  <si>
    <t>SBU</t>
  </si>
  <si>
    <t>FASB</t>
  </si>
  <si>
    <t>Secunda</t>
  </si>
  <si>
    <t>FASC</t>
  </si>
  <si>
    <t>Saldanha Vredenburg</t>
  </si>
  <si>
    <t>Saldanha</t>
  </si>
  <si>
    <t>FASD</t>
  </si>
  <si>
    <t>Springs</t>
  </si>
  <si>
    <t>FASI</t>
  </si>
  <si>
    <t>Swartkop</t>
  </si>
  <si>
    <t>FASK</t>
  </si>
  <si>
    <t>Sishen</t>
  </si>
  <si>
    <t>SIS</t>
  </si>
  <si>
    <t>FASS</t>
  </si>
  <si>
    <t>Hendrik Swellengrebel</t>
  </si>
  <si>
    <t>Swellendam</t>
  </si>
  <si>
    <t>FASX</t>
  </si>
  <si>
    <t>Skukuza</t>
  </si>
  <si>
    <t>SZK</t>
  </si>
  <si>
    <t>FASZ</t>
  </si>
  <si>
    <t>Tommys Fld</t>
  </si>
  <si>
    <t>Tommy's Field</t>
  </si>
  <si>
    <t>FATF</t>
  </si>
  <si>
    <t>New Tempe</t>
  </si>
  <si>
    <t>FATP</t>
  </si>
  <si>
    <t>Tutuka Power Station</t>
  </si>
  <si>
    <t>Tutuka</t>
  </si>
  <si>
    <t>FATT</t>
  </si>
  <si>
    <t>Tzaneen</t>
  </si>
  <si>
    <t>LTA</t>
  </si>
  <si>
    <t>FATZ</t>
  </si>
  <si>
    <t>Prince Mangosuthu Buthelezi</t>
  </si>
  <si>
    <t>Ulundi</t>
  </si>
  <si>
    <t>ULD</t>
  </si>
  <si>
    <t>FAUL</t>
  </si>
  <si>
    <t>Upington</t>
  </si>
  <si>
    <t>UTN</t>
  </si>
  <si>
    <t>FAUP</t>
  </si>
  <si>
    <t>Mthatha</t>
  </si>
  <si>
    <t>Umtata</t>
  </si>
  <si>
    <t>UTT</t>
  </si>
  <si>
    <t>FAUT</t>
  </si>
  <si>
    <t>Vryburg</t>
  </si>
  <si>
    <t>VRU</t>
  </si>
  <si>
    <t>FAVB</t>
  </si>
  <si>
    <t>Virginia</t>
  </si>
  <si>
    <t>VIR</t>
  </si>
  <si>
    <t>FAVG</t>
  </si>
  <si>
    <t>Vredendal</t>
  </si>
  <si>
    <t>FAVR</t>
  </si>
  <si>
    <t>Vereeniging</t>
  </si>
  <si>
    <t>FAVV</t>
  </si>
  <si>
    <t>Wonderboom</t>
  </si>
  <si>
    <t>Pretoria</t>
  </si>
  <si>
    <t>PRY</t>
  </si>
  <si>
    <t>FAWB</t>
  </si>
  <si>
    <t>Witbank</t>
  </si>
  <si>
    <t>FAWI</t>
  </si>
  <si>
    <t>Waterkloof Afb</t>
  </si>
  <si>
    <t>Waterkloof</t>
  </si>
  <si>
    <t>FAWK</t>
  </si>
  <si>
    <t>Welkom</t>
  </si>
  <si>
    <t>WEL</t>
  </si>
  <si>
    <t>FAWM</t>
  </si>
  <si>
    <t>Ysterplaat</t>
  </si>
  <si>
    <t>FAYP</t>
  </si>
  <si>
    <t>Zeerust</t>
  </si>
  <si>
    <t>FAZR</t>
  </si>
  <si>
    <t>Francistown</t>
  </si>
  <si>
    <t>Botswana</t>
  </si>
  <si>
    <t>FRW</t>
  </si>
  <si>
    <t>FBFT</t>
  </si>
  <si>
    <t>Jwaneng</t>
  </si>
  <si>
    <t>JWA</t>
  </si>
  <si>
    <t>FBJW</t>
  </si>
  <si>
    <t>Kasane</t>
  </si>
  <si>
    <t>BBK</t>
  </si>
  <si>
    <t>FBKE</t>
  </si>
  <si>
    <t>Maun</t>
  </si>
  <si>
    <t>MUB</t>
  </si>
  <si>
    <t>FBMN</t>
  </si>
  <si>
    <t>Sir Seretse Khama Intl</t>
  </si>
  <si>
    <t>Gaberone</t>
  </si>
  <si>
    <t>GBE</t>
  </si>
  <si>
    <t>FBSK</t>
  </si>
  <si>
    <t>Selebi Phikwe</t>
  </si>
  <si>
    <t>Selebi-phikwe</t>
  </si>
  <si>
    <t>PKW</t>
  </si>
  <si>
    <t>FBSP</t>
  </si>
  <si>
    <t>Maya Maya</t>
  </si>
  <si>
    <t>Brazzaville</t>
  </si>
  <si>
    <t>Congo (Brazzaville)</t>
  </si>
  <si>
    <t>BZV</t>
  </si>
  <si>
    <t>FCBB</t>
  </si>
  <si>
    <t>Owando</t>
  </si>
  <si>
    <t>Congo (Kinshasa)</t>
  </si>
  <si>
    <t>FTX</t>
  </si>
  <si>
    <t>FCOO</t>
  </si>
  <si>
    <t>Ouesso</t>
  </si>
  <si>
    <t>OUE</t>
  </si>
  <si>
    <t>FCOU</t>
  </si>
  <si>
    <t>Pointe Noire</t>
  </si>
  <si>
    <t>Pointe-noire</t>
  </si>
  <si>
    <t>PNR</t>
  </si>
  <si>
    <t>FCPP</t>
  </si>
  <si>
    <t>Matsapha</t>
  </si>
  <si>
    <t>Manzini</t>
  </si>
  <si>
    <t>Swaziland</t>
  </si>
  <si>
    <t>MTS</t>
  </si>
  <si>
    <t>FDMS</t>
  </si>
  <si>
    <t>Bangui M Poko</t>
  </si>
  <si>
    <t>Bangui</t>
  </si>
  <si>
    <t>Central African Republic</t>
  </si>
  <si>
    <t>BGF</t>
  </si>
  <si>
    <t>FEFF</t>
  </si>
  <si>
    <t>Berberati</t>
  </si>
  <si>
    <t>BBT</t>
  </si>
  <si>
    <t>FEFT</t>
  </si>
  <si>
    <t>Bata</t>
  </si>
  <si>
    <t>Equatorial Guinea</t>
  </si>
  <si>
    <t>BSG</t>
  </si>
  <si>
    <t>FGBT</t>
  </si>
  <si>
    <t>Malabo</t>
  </si>
  <si>
    <t>SSG</t>
  </si>
  <si>
    <t>FGSL</t>
  </si>
  <si>
    <t>Ascension Aux Af</t>
  </si>
  <si>
    <t>Wide Awake</t>
  </si>
  <si>
    <t>Saint Helena</t>
  </si>
  <si>
    <t>FHAW</t>
  </si>
  <si>
    <t>Sir Seewoosagur Ramgoolam Intl</t>
  </si>
  <si>
    <t>Plaisance</t>
  </si>
  <si>
    <t>Mauritius</t>
  </si>
  <si>
    <t>MRU</t>
  </si>
  <si>
    <t>FIMP</t>
  </si>
  <si>
    <t>Plaine Corail</t>
  </si>
  <si>
    <t>Rodriguez Island</t>
  </si>
  <si>
    <t>RRG</t>
  </si>
  <si>
    <t>FIMR</t>
  </si>
  <si>
    <t>Diego Garcia Nsf</t>
  </si>
  <si>
    <t>Diego Garcia Island</t>
  </si>
  <si>
    <t>British Indian Ocean Territory</t>
  </si>
  <si>
    <t>FJDG</t>
  </si>
  <si>
    <t>Tiko</t>
  </si>
  <si>
    <t>Cameroon</t>
  </si>
  <si>
    <t>TKC</t>
  </si>
  <si>
    <t>FKKC</t>
  </si>
  <si>
    <t>Douala</t>
  </si>
  <si>
    <t>DLA</t>
  </si>
  <si>
    <t>FKKD</t>
  </si>
  <si>
    <t>Salak</t>
  </si>
  <si>
    <t>Maroua</t>
  </si>
  <si>
    <t>MVR</t>
  </si>
  <si>
    <t>FKKL</t>
  </si>
  <si>
    <t>Foumban Nkounja</t>
  </si>
  <si>
    <t>Foumban</t>
  </si>
  <si>
    <t>FOM</t>
  </si>
  <si>
    <t>FKKM</t>
  </si>
  <si>
    <t>Ngaoundere</t>
  </si>
  <si>
    <t>N'gaoundere</t>
  </si>
  <si>
    <t>NGE</t>
  </si>
  <si>
    <t>FKKN</t>
  </si>
  <si>
    <t>Garoua</t>
  </si>
  <si>
    <t>GOU</t>
  </si>
  <si>
    <t>FKKR</t>
  </si>
  <si>
    <t>Bafoussam</t>
  </si>
  <si>
    <t>BFX</t>
  </si>
  <si>
    <t>FKKU</t>
  </si>
  <si>
    <t>Bamenda</t>
  </si>
  <si>
    <t>BPC</t>
  </si>
  <si>
    <t>FKKV</t>
  </si>
  <si>
    <t>Yaounde Ville</t>
  </si>
  <si>
    <t>Yaounde</t>
  </si>
  <si>
    <t>YAO</t>
  </si>
  <si>
    <t>FKKY</t>
  </si>
  <si>
    <t>Kasompe</t>
  </si>
  <si>
    <t>Zambia</t>
  </si>
  <si>
    <t>FLKE</t>
  </si>
  <si>
    <t>Livingstone</t>
  </si>
  <si>
    <t>LVI</t>
  </si>
  <si>
    <t>FLLI</t>
  </si>
  <si>
    <t>Lusaka Intl</t>
  </si>
  <si>
    <t>Lusaka</t>
  </si>
  <si>
    <t>LUN</t>
  </si>
  <si>
    <t>FLLS</t>
  </si>
  <si>
    <t>Mfuwe</t>
  </si>
  <si>
    <t>MFU</t>
  </si>
  <si>
    <t>FLMF</t>
  </si>
  <si>
    <t>Mongu</t>
  </si>
  <si>
    <t>FLMG</t>
  </si>
  <si>
    <t>Ndola</t>
  </si>
  <si>
    <t>NLA</t>
  </si>
  <si>
    <t>FLND</t>
  </si>
  <si>
    <t>Southdowns</t>
  </si>
  <si>
    <t>KIW</t>
  </si>
  <si>
    <t>FLSO</t>
  </si>
  <si>
    <t>Prince Said Ibrahim</t>
  </si>
  <si>
    <t>Moroni</t>
  </si>
  <si>
    <t>Comoros</t>
  </si>
  <si>
    <t>HAH</t>
  </si>
  <si>
    <t>FMCH</t>
  </si>
  <si>
    <t>Bandaressalam</t>
  </si>
  <si>
    <t>Moheli</t>
  </si>
  <si>
    <t>NWA</t>
  </si>
  <si>
    <t>FMCI</t>
  </si>
  <si>
    <t>Ouani</t>
  </si>
  <si>
    <t>Anjouan</t>
  </si>
  <si>
    <t>AJN</t>
  </si>
  <si>
    <t>FMCV</t>
  </si>
  <si>
    <t>Dzaoudzi Pamandzi</t>
  </si>
  <si>
    <t>Dzaoudzi</t>
  </si>
  <si>
    <t>Mayotte</t>
  </si>
  <si>
    <t>DZA</t>
  </si>
  <si>
    <t>FMCZ</t>
  </si>
  <si>
    <t>St Denis Gillot</t>
  </si>
  <si>
    <t>St.-denis</t>
  </si>
  <si>
    <t>Reunion</t>
  </si>
  <si>
    <t>RUN</t>
  </si>
  <si>
    <t>FMEE</t>
  </si>
  <si>
    <t>St Pierre Pierrefonds</t>
  </si>
  <si>
    <t>St.-pierre</t>
  </si>
  <si>
    <t>ZSE</t>
  </si>
  <si>
    <t>FMEP</t>
  </si>
  <si>
    <t>Ivato</t>
  </si>
  <si>
    <t>Antananarivo</t>
  </si>
  <si>
    <t>Madagascar</t>
  </si>
  <si>
    <t>TNR</t>
  </si>
  <si>
    <t>FMMI</t>
  </si>
  <si>
    <t>Miandrivazo</t>
  </si>
  <si>
    <t>ZVA</t>
  </si>
  <si>
    <t>FMMN</t>
  </si>
  <si>
    <t>Sainte Marie</t>
  </si>
  <si>
    <t>SMS</t>
  </si>
  <si>
    <t>FMMS</t>
  </si>
  <si>
    <t>Toamasina</t>
  </si>
  <si>
    <t>TMM</t>
  </si>
  <si>
    <t>FMMT</t>
  </si>
  <si>
    <t>Morondava</t>
  </si>
  <si>
    <t>MOQ</t>
  </si>
  <si>
    <t>FMMV</t>
  </si>
  <si>
    <t>Arrachart</t>
  </si>
  <si>
    <t>Antsiranana</t>
  </si>
  <si>
    <t>DIE</t>
  </si>
  <si>
    <t>FMNA</t>
  </si>
  <si>
    <t>Avaratra</t>
  </si>
  <si>
    <t>Mananara</t>
  </si>
  <si>
    <t>WMR</t>
  </si>
  <si>
    <t>FMNC</t>
  </si>
  <si>
    <t>Andapa</t>
  </si>
  <si>
    <t>ZWA</t>
  </si>
  <si>
    <t>FMND</t>
  </si>
  <si>
    <t>Ambilobe</t>
  </si>
  <si>
    <t>AMB</t>
  </si>
  <si>
    <t>FMNE</t>
  </si>
  <si>
    <t>Antsirabato</t>
  </si>
  <si>
    <t>Antalaha</t>
  </si>
  <si>
    <t>ANM</t>
  </si>
  <si>
    <t>FMNH</t>
  </si>
  <si>
    <t>Analalava</t>
  </si>
  <si>
    <t>HVA</t>
  </si>
  <si>
    <t>FMNL</t>
  </si>
  <si>
    <t>Philibert Tsiranana</t>
  </si>
  <si>
    <t>Mahajanga</t>
  </si>
  <si>
    <t>MJN</t>
  </si>
  <si>
    <t>FMNM</t>
  </si>
  <si>
    <t>Fascene</t>
  </si>
  <si>
    <t>Nosy-be</t>
  </si>
  <si>
    <t>NOS</t>
  </si>
  <si>
    <t>FMNN</t>
  </si>
  <si>
    <t>Besalampy</t>
  </si>
  <si>
    <t>BPY</t>
  </si>
  <si>
    <t>FMNQ</t>
  </si>
  <si>
    <t>Maroantsetra</t>
  </si>
  <si>
    <t>WMN</t>
  </si>
  <si>
    <t>FMNR</t>
  </si>
  <si>
    <t>Sambava</t>
  </si>
  <si>
    <t>SVB</t>
  </si>
  <si>
    <t>FMNS</t>
  </si>
  <si>
    <t>Vohimarina</t>
  </si>
  <si>
    <t>Vohemar</t>
  </si>
  <si>
    <t>VOH</t>
  </si>
  <si>
    <t>FMNV</t>
  </si>
  <si>
    <t>Ambalabe</t>
  </si>
  <si>
    <t>Antsohihy</t>
  </si>
  <si>
    <t>WAI</t>
  </si>
  <si>
    <t>FMNW</t>
  </si>
  <si>
    <t>Ampampamena</t>
  </si>
  <si>
    <t>FMNZ</t>
  </si>
  <si>
    <t>Tolagnaro</t>
  </si>
  <si>
    <t>FTU</t>
  </si>
  <si>
    <t>FMSD</t>
  </si>
  <si>
    <t>Fianarantsoa</t>
  </si>
  <si>
    <t>WFI</t>
  </si>
  <si>
    <t>FMSF</t>
  </si>
  <si>
    <t>Farafangana</t>
  </si>
  <si>
    <t>RVA</t>
  </si>
  <si>
    <t>FMSG</t>
  </si>
  <si>
    <t>Manakara</t>
  </si>
  <si>
    <t>WVK</t>
  </si>
  <si>
    <t>FMSK</t>
  </si>
  <si>
    <t>Mananjary</t>
  </si>
  <si>
    <t>MNJ</t>
  </si>
  <si>
    <t>FMSM</t>
  </si>
  <si>
    <t>Morombe</t>
  </si>
  <si>
    <t>MXM</t>
  </si>
  <si>
    <t>FMSR</t>
  </si>
  <si>
    <t>Toliara</t>
  </si>
  <si>
    <t>TLE</t>
  </si>
  <si>
    <t>FMST</t>
  </si>
  <si>
    <t>Mbanza Congo</t>
  </si>
  <si>
    <t>M'banza-congo</t>
  </si>
  <si>
    <t>Angola</t>
  </si>
  <si>
    <t>SSY</t>
  </si>
  <si>
    <t>FNBC</t>
  </si>
  <si>
    <t>Benguela</t>
  </si>
  <si>
    <t>BUG</t>
  </si>
  <si>
    <t>FNBG</t>
  </si>
  <si>
    <t>Cabinda</t>
  </si>
  <si>
    <t>CAB</t>
  </si>
  <si>
    <t>FNCA</t>
  </si>
  <si>
    <t>Culebra Airport</t>
  </si>
  <si>
    <t>Culebra Island</t>
  </si>
  <si>
    <t>Puerto Rico</t>
  </si>
  <si>
    <t>CPX</t>
  </si>
  <si>
    <t>TJCP</t>
  </si>
  <si>
    <t>Huambo</t>
  </si>
  <si>
    <t>NOV</t>
  </si>
  <si>
    <t>FNHU</t>
  </si>
  <si>
    <t>Kuito</t>
  </si>
  <si>
    <t>SVP</t>
  </si>
  <si>
    <t>FNKU</t>
  </si>
  <si>
    <t>Lobito</t>
  </si>
  <si>
    <t>FNLB</t>
  </si>
  <si>
    <t>Luanda 4 De Fevereiro</t>
  </si>
  <si>
    <t>Luanda</t>
  </si>
  <si>
    <t>LAD</t>
  </si>
  <si>
    <t>FNLU</t>
  </si>
  <si>
    <t>Malanje</t>
  </si>
  <si>
    <t>MEG</t>
  </si>
  <si>
    <t>FNMA</t>
  </si>
  <si>
    <t>Menongue</t>
  </si>
  <si>
    <t>SPP</t>
  </si>
  <si>
    <t>FNME</t>
  </si>
  <si>
    <t>Negage</t>
  </si>
  <si>
    <t>GXG</t>
  </si>
  <si>
    <t>FNNG</t>
  </si>
  <si>
    <t>Porto Amboim</t>
  </si>
  <si>
    <t>PBN</t>
  </si>
  <si>
    <t>FNPA</t>
  </si>
  <si>
    <t>Saurimo</t>
  </si>
  <si>
    <t>VHC</t>
  </si>
  <si>
    <t>FNSA</t>
  </si>
  <si>
    <t>Soyo</t>
  </si>
  <si>
    <t>SZA</t>
  </si>
  <si>
    <t>FNSO</t>
  </si>
  <si>
    <t>Lubango</t>
  </si>
  <si>
    <t>SDD</t>
  </si>
  <si>
    <t>FNUB</t>
  </si>
  <si>
    <t>Luena</t>
  </si>
  <si>
    <t>LUO</t>
  </si>
  <si>
    <t>FNUE</t>
  </si>
  <si>
    <t>Uige</t>
  </si>
  <si>
    <t>UGO</t>
  </si>
  <si>
    <t>FNUG</t>
  </si>
  <si>
    <t>Xangongo</t>
  </si>
  <si>
    <t>XGN</t>
  </si>
  <si>
    <t>FNXA</t>
  </si>
  <si>
    <t>Oyem</t>
  </si>
  <si>
    <t>Gabon</t>
  </si>
  <si>
    <t>OYE</t>
  </si>
  <si>
    <t>FOGO</t>
  </si>
  <si>
    <t>Okondja</t>
  </si>
  <si>
    <t>OKN</t>
  </si>
  <si>
    <t>FOGQ</t>
  </si>
  <si>
    <t>Lambarene</t>
  </si>
  <si>
    <t>LBQ</t>
  </si>
  <si>
    <t>FOGR</t>
  </si>
  <si>
    <t>Bitam</t>
  </si>
  <si>
    <t>BMM</t>
  </si>
  <si>
    <t>FOOB</t>
  </si>
  <si>
    <t>Port Gentil</t>
  </si>
  <si>
    <t>POG</t>
  </si>
  <si>
    <t>FOOG</t>
  </si>
  <si>
    <t>Omboue Hopital</t>
  </si>
  <si>
    <t>Omboue Hospial</t>
  </si>
  <si>
    <t>OMB</t>
  </si>
  <si>
    <t>FOOH</t>
  </si>
  <si>
    <t>Makokou</t>
  </si>
  <si>
    <t>MKU</t>
  </si>
  <si>
    <t>FOOK</t>
  </si>
  <si>
    <t>Leon M Ba</t>
  </si>
  <si>
    <t>Libreville</t>
  </si>
  <si>
    <t>LBV</t>
  </si>
  <si>
    <t>FOOL</t>
  </si>
  <si>
    <t>Mvengue</t>
  </si>
  <si>
    <t>Franceville</t>
  </si>
  <si>
    <t>MVB</t>
  </si>
  <si>
    <t>FOON</t>
  </si>
  <si>
    <t>Principe</t>
  </si>
  <si>
    <t>Sao Tome and Principe</t>
  </si>
  <si>
    <t>PCP</t>
  </si>
  <si>
    <t>FPPR</t>
  </si>
  <si>
    <t>Sao Tome Intl</t>
  </si>
  <si>
    <t>Sao Tome</t>
  </si>
  <si>
    <t>TMS</t>
  </si>
  <si>
    <t>FPST</t>
  </si>
  <si>
    <t>Beira</t>
  </si>
  <si>
    <t>Mozambique</t>
  </si>
  <si>
    <t>BEW</t>
  </si>
  <si>
    <t>FQBR</t>
  </si>
  <si>
    <t>Inhambane</t>
  </si>
  <si>
    <t>INH</t>
  </si>
  <si>
    <t>FQIN</t>
  </si>
  <si>
    <t>Lichinga</t>
  </si>
  <si>
    <t>VXC</t>
  </si>
  <si>
    <t>FQLC</t>
  </si>
  <si>
    <t>Lumbo</t>
  </si>
  <si>
    <t>FQLU</t>
  </si>
  <si>
    <t>Maputo</t>
  </si>
  <si>
    <t>MPM</t>
  </si>
  <si>
    <t>FQMA</t>
  </si>
  <si>
    <t>Mueda</t>
  </si>
  <si>
    <t>FQMD</t>
  </si>
  <si>
    <t>Mocimboa Da Praia</t>
  </si>
  <si>
    <t>MZB</t>
  </si>
  <si>
    <t>FQMP</t>
  </si>
  <si>
    <t>Marrupa</t>
  </si>
  <si>
    <t>FQMR</t>
  </si>
  <si>
    <t>Nacala</t>
  </si>
  <si>
    <t>MNC</t>
  </si>
  <si>
    <t>FQNC</t>
  </si>
  <si>
    <t>Nampula</t>
  </si>
  <si>
    <t>APL</t>
  </si>
  <si>
    <t>FQNP</t>
  </si>
  <si>
    <t>Pemba</t>
  </si>
  <si>
    <t>POL</t>
  </si>
  <si>
    <t>FQPB</t>
  </si>
  <si>
    <t>Quelimane</t>
  </si>
  <si>
    <t>UEL</t>
  </si>
  <si>
    <t>FQQL</t>
  </si>
  <si>
    <t>Songo</t>
  </si>
  <si>
    <t>FQSG</t>
  </si>
  <si>
    <t>Tete Chingodzi</t>
  </si>
  <si>
    <t>Tete</t>
  </si>
  <si>
    <t>TET</t>
  </si>
  <si>
    <t>FQTT</t>
  </si>
  <si>
    <t>Ulongwe</t>
  </si>
  <si>
    <t>FQUG</t>
  </si>
  <si>
    <t>Vilankulo</t>
  </si>
  <si>
    <t>Vilankulu</t>
  </si>
  <si>
    <t>VNX</t>
  </si>
  <si>
    <t>FQVL</t>
  </si>
  <si>
    <t>Alphonse</t>
  </si>
  <si>
    <t>Seychelles</t>
  </si>
  <si>
    <t>FSAL</t>
  </si>
  <si>
    <t>Desroches</t>
  </si>
  <si>
    <t>DES</t>
  </si>
  <si>
    <t>FSDR</t>
  </si>
  <si>
    <t>Farquhar</t>
  </si>
  <si>
    <t>FSFA</t>
  </si>
  <si>
    <t>Seychelles Intl</t>
  </si>
  <si>
    <t>Mahe</t>
  </si>
  <si>
    <t>SEZ</t>
  </si>
  <si>
    <t>FSIA</t>
  </si>
  <si>
    <t>Praslin</t>
  </si>
  <si>
    <t>PRI</t>
  </si>
  <si>
    <t>FSPP</t>
  </si>
  <si>
    <t>Coetivy</t>
  </si>
  <si>
    <t>FSSC</t>
  </si>
  <si>
    <t>Abeche</t>
  </si>
  <si>
    <t>Chad</t>
  </si>
  <si>
    <t>AEH</t>
  </si>
  <si>
    <t>FTTC</t>
  </si>
  <si>
    <t>Moundou</t>
  </si>
  <si>
    <t>MQQ</t>
  </si>
  <si>
    <t>FTTD</t>
  </si>
  <si>
    <t>Ndjamena Hassan Djamous</t>
  </si>
  <si>
    <t>N'djamena</t>
  </si>
  <si>
    <t>NDJ</t>
  </si>
  <si>
    <t>FTTJ</t>
  </si>
  <si>
    <t>Faya Largeau</t>
  </si>
  <si>
    <t>Faya-largeau</t>
  </si>
  <si>
    <t>FYT</t>
  </si>
  <si>
    <t>FTTY</t>
  </si>
  <si>
    <t>J M Nkomo Intl</t>
  </si>
  <si>
    <t>Bulawayo</t>
  </si>
  <si>
    <t>Zimbabwe</t>
  </si>
  <si>
    <t>BUQ</t>
  </si>
  <si>
    <t>FVBU</t>
  </si>
  <si>
    <t>Charles Prince</t>
  </si>
  <si>
    <t>Harare</t>
  </si>
  <si>
    <t>FVCP</t>
  </si>
  <si>
    <t>Buffalo Range</t>
  </si>
  <si>
    <t>Chiredzi</t>
  </si>
  <si>
    <t>BFO</t>
  </si>
  <si>
    <t>FVCZ</t>
  </si>
  <si>
    <t>Victoria Falls Intl</t>
  </si>
  <si>
    <t>Victoria Falls</t>
  </si>
  <si>
    <t>VFA</t>
  </si>
  <si>
    <t>FVFA</t>
  </si>
  <si>
    <t>Harare Intl</t>
  </si>
  <si>
    <t>HRE</t>
  </si>
  <si>
    <t>FVHA</t>
  </si>
  <si>
    <t>Kariba Intl</t>
  </si>
  <si>
    <t>Kariba</t>
  </si>
  <si>
    <t>KAB</t>
  </si>
  <si>
    <t>FVKB</t>
  </si>
  <si>
    <t>Mutoko</t>
  </si>
  <si>
    <t>FVMT</t>
  </si>
  <si>
    <t>Mutare</t>
  </si>
  <si>
    <t>FVMU</t>
  </si>
  <si>
    <t>Masvingo Intl</t>
  </si>
  <si>
    <t>Masvingo</t>
  </si>
  <si>
    <t>MVZ</t>
  </si>
  <si>
    <t>FVMV</t>
  </si>
  <si>
    <t>Zvishavane</t>
  </si>
  <si>
    <t>FVSH</t>
  </si>
  <si>
    <t>Gweru Thornhill</t>
  </si>
  <si>
    <t>Gwert</t>
  </si>
  <si>
    <t>GWE</t>
  </si>
  <si>
    <t>FVTL</t>
  </si>
  <si>
    <t>Hwange National Park</t>
  </si>
  <si>
    <t>WKM</t>
  </si>
  <si>
    <t>FVWN</t>
  </si>
  <si>
    <t>Chileka Intl</t>
  </si>
  <si>
    <t>Blantyre</t>
  </si>
  <si>
    <t>Malawi</t>
  </si>
  <si>
    <t>BLZ</t>
  </si>
  <si>
    <t>FWCL</t>
  </si>
  <si>
    <t>Karonga</t>
  </si>
  <si>
    <t>KGJ</t>
  </si>
  <si>
    <t>FWKA</t>
  </si>
  <si>
    <t>Kasungu</t>
  </si>
  <si>
    <t>FWKG</t>
  </si>
  <si>
    <t>Kamuzu Intl</t>
  </si>
  <si>
    <t>Lilongwe</t>
  </si>
  <si>
    <t>LLW</t>
  </si>
  <si>
    <t>FWKI</t>
  </si>
  <si>
    <t>Mzuzu</t>
  </si>
  <si>
    <t>ZZU</t>
  </si>
  <si>
    <t>FWUU</t>
  </si>
  <si>
    <t>Moshoeshoe I Intl</t>
  </si>
  <si>
    <t>Maseru</t>
  </si>
  <si>
    <t>Lesotho</t>
  </si>
  <si>
    <t>MSU</t>
  </si>
  <si>
    <t>FXMM</t>
  </si>
  <si>
    <t>Mejametalana</t>
  </si>
  <si>
    <t>FXMU</t>
  </si>
  <si>
    <t>Ndjili Intl</t>
  </si>
  <si>
    <t>Kinshasa</t>
  </si>
  <si>
    <t>FIH</t>
  </si>
  <si>
    <t>FZAA</t>
  </si>
  <si>
    <t>Ndolo</t>
  </si>
  <si>
    <t>NLO</t>
  </si>
  <si>
    <t>FZAB</t>
  </si>
  <si>
    <t>Muanda</t>
  </si>
  <si>
    <t>MNB</t>
  </si>
  <si>
    <t>FZAG</t>
  </si>
  <si>
    <t>Kitona Base</t>
  </si>
  <si>
    <t>FZAI</t>
  </si>
  <si>
    <t>Bandundu</t>
  </si>
  <si>
    <t>Bandoundu</t>
  </si>
  <si>
    <t>FDU</t>
  </si>
  <si>
    <t>FZBO</t>
  </si>
  <si>
    <t>Kikwit</t>
  </si>
  <si>
    <t>KKW</t>
  </si>
  <si>
    <t>FZCA</t>
  </si>
  <si>
    <t>Mbandaka</t>
  </si>
  <si>
    <t>MDK</t>
  </si>
  <si>
    <t>FZEA</t>
  </si>
  <si>
    <t>Gbadolite</t>
  </si>
  <si>
    <t>BDT</t>
  </si>
  <si>
    <t>FZFD</t>
  </si>
  <si>
    <t>Gemena</t>
  </si>
  <si>
    <t>GMA</t>
  </si>
  <si>
    <t>FZFK</t>
  </si>
  <si>
    <t>Kotakoli</t>
  </si>
  <si>
    <t>FZFP</t>
  </si>
  <si>
    <t>Lisala</t>
  </si>
  <si>
    <t>LIQ</t>
  </si>
  <si>
    <t>FZGA</t>
  </si>
  <si>
    <t>Kisangani Simisini</t>
  </si>
  <si>
    <t>Kisangani</t>
  </si>
  <si>
    <t>FKI</t>
  </si>
  <si>
    <t>FZIA</t>
  </si>
  <si>
    <t>Matari</t>
  </si>
  <si>
    <t>Isiro</t>
  </si>
  <si>
    <t>IRP</t>
  </si>
  <si>
    <t>FZJH</t>
  </si>
  <si>
    <t>Bunia</t>
  </si>
  <si>
    <t>BUX</t>
  </si>
  <si>
    <t>FZKA</t>
  </si>
  <si>
    <t>Buta Zega</t>
  </si>
  <si>
    <t>FZKJ</t>
  </si>
  <si>
    <t>Bukavu Kavumu</t>
  </si>
  <si>
    <t>Bukavu/kavumu</t>
  </si>
  <si>
    <t>BKY</t>
  </si>
  <si>
    <t>FZMA</t>
  </si>
  <si>
    <t>Goma</t>
  </si>
  <si>
    <t>GOM</t>
  </si>
  <si>
    <t>FZNA</t>
  </si>
  <si>
    <t>Kindu</t>
  </si>
  <si>
    <t>KND</t>
  </si>
  <si>
    <t>FZOA</t>
  </si>
  <si>
    <t>Lubumbashi Intl</t>
  </si>
  <si>
    <t>Lubumashi</t>
  </si>
  <si>
    <t>FBM</t>
  </si>
  <si>
    <t>FZQA</t>
  </si>
  <si>
    <t>Kolwezi</t>
  </si>
  <si>
    <t>KWZ</t>
  </si>
  <si>
    <t>FZQM</t>
  </si>
  <si>
    <t>Kalemie</t>
  </si>
  <si>
    <t>FMI</t>
  </si>
  <si>
    <t>FZRF</t>
  </si>
  <si>
    <t>Kamina Base</t>
  </si>
  <si>
    <t>KMN</t>
  </si>
  <si>
    <t>FZSA</t>
  </si>
  <si>
    <t>Kananga</t>
  </si>
  <si>
    <t>KGA</t>
  </si>
  <si>
    <t>FZUA</t>
  </si>
  <si>
    <t>Mbuji Mayi</t>
  </si>
  <si>
    <t>Mbuji-mayi</t>
  </si>
  <si>
    <t>MJM</t>
  </si>
  <si>
    <t>FZWA</t>
  </si>
  <si>
    <t>Senou</t>
  </si>
  <si>
    <t>Bamako</t>
  </si>
  <si>
    <t>Mali</t>
  </si>
  <si>
    <t>BKO</t>
  </si>
  <si>
    <t>GABS</t>
  </si>
  <si>
    <t>Gao</t>
  </si>
  <si>
    <t>GAQ</t>
  </si>
  <si>
    <t>GAGO</t>
  </si>
  <si>
    <t>Kayes Dag Dag</t>
  </si>
  <si>
    <t>Kayes</t>
  </si>
  <si>
    <t>KYS</t>
  </si>
  <si>
    <t>GAKY</t>
  </si>
  <si>
    <t>Ambodedjo</t>
  </si>
  <si>
    <t>Mopti</t>
  </si>
  <si>
    <t>MZI</t>
  </si>
  <si>
    <t>GAMB</t>
  </si>
  <si>
    <t>Tombouctou</t>
  </si>
  <si>
    <t>TOM</t>
  </si>
  <si>
    <t>GATB</t>
  </si>
  <si>
    <t>Tessalit</t>
  </si>
  <si>
    <t>GATS</t>
  </si>
  <si>
    <t>Banjul Intl</t>
  </si>
  <si>
    <t>Banjul</t>
  </si>
  <si>
    <t>Gambia</t>
  </si>
  <si>
    <t>BJL</t>
  </si>
  <si>
    <t>GBYD</t>
  </si>
  <si>
    <t>Fuerteventura</t>
  </si>
  <si>
    <t>Spain</t>
  </si>
  <si>
    <t>FUE</t>
  </si>
  <si>
    <t>GCFV</t>
  </si>
  <si>
    <t>Hierro</t>
  </si>
  <si>
    <t>VDE</t>
  </si>
  <si>
    <t>GCHI</t>
  </si>
  <si>
    <t>La Palma</t>
  </si>
  <si>
    <t>Santa Cruz De La Palma</t>
  </si>
  <si>
    <t>SPC</t>
  </si>
  <si>
    <t>GCLA</t>
  </si>
  <si>
    <t>Gran Canaria</t>
  </si>
  <si>
    <t>LPA</t>
  </si>
  <si>
    <t>GCLP</t>
  </si>
  <si>
    <t>Lanzarote</t>
  </si>
  <si>
    <t>Las Palmas</t>
  </si>
  <si>
    <t>ACE</t>
  </si>
  <si>
    <t>GCRR</t>
  </si>
  <si>
    <t>Tenerife Sur</t>
  </si>
  <si>
    <t>Tenerife</t>
  </si>
  <si>
    <t>TFS</t>
  </si>
  <si>
    <t>GCTS</t>
  </si>
  <si>
    <t>Tenerife Norte</t>
  </si>
  <si>
    <t>TFN</t>
  </si>
  <si>
    <t>GCXO</t>
  </si>
  <si>
    <t>Melilla</t>
  </si>
  <si>
    <t>MLN</t>
  </si>
  <si>
    <t>GEML</t>
  </si>
  <si>
    <t>Freetown Lungi</t>
  </si>
  <si>
    <t>Freetown</t>
  </si>
  <si>
    <t>Sierra Leone</t>
  </si>
  <si>
    <t>FNA</t>
  </si>
  <si>
    <t>GFLL</t>
  </si>
  <si>
    <t>Cufar</t>
  </si>
  <si>
    <t>Guinea-Bissau</t>
  </si>
  <si>
    <t>GGCF</t>
  </si>
  <si>
    <t>Monrovia Spriggs Payne</t>
  </si>
  <si>
    <t>Monrovia</t>
  </si>
  <si>
    <t>Liberia</t>
  </si>
  <si>
    <t>MLW</t>
  </si>
  <si>
    <t>GLMR</t>
  </si>
  <si>
    <t>Monrovia Roberts Intl</t>
  </si>
  <si>
    <t>ROB</t>
  </si>
  <si>
    <t>GLRB</t>
  </si>
  <si>
    <t>Inezgane</t>
  </si>
  <si>
    <t>Agadir</t>
  </si>
  <si>
    <t>Morocco</t>
  </si>
  <si>
    <t>AGA</t>
  </si>
  <si>
    <t>GMAA</t>
  </si>
  <si>
    <t>Plage Blanche</t>
  </si>
  <si>
    <t>Tan Tan</t>
  </si>
  <si>
    <t>TTA</t>
  </si>
  <si>
    <t>GMAT</t>
  </si>
  <si>
    <t>Saiss</t>
  </si>
  <si>
    <t>Fes</t>
  </si>
  <si>
    <t>FEZ</t>
  </si>
  <si>
    <t>GMFF</t>
  </si>
  <si>
    <t>Ifrane</t>
  </si>
  <si>
    <t>GMFI</t>
  </si>
  <si>
    <t>Moulay Ali Cherif</t>
  </si>
  <si>
    <t>Er-rachidia</t>
  </si>
  <si>
    <t>ERH</t>
  </si>
  <si>
    <t>GMFK</t>
  </si>
  <si>
    <t>Bassatine</t>
  </si>
  <si>
    <t>Meknes</t>
  </si>
  <si>
    <t>MEK</t>
  </si>
  <si>
    <t>GMFM</t>
  </si>
  <si>
    <t>Angads</t>
  </si>
  <si>
    <t>Oujda</t>
  </si>
  <si>
    <t>OUD</t>
  </si>
  <si>
    <t>GMFO</t>
  </si>
  <si>
    <t>Ben Slimane</t>
  </si>
  <si>
    <t>GMMB</t>
  </si>
  <si>
    <t>Sale</t>
  </si>
  <si>
    <t>Rabat</t>
  </si>
  <si>
    <t>RBA</t>
  </si>
  <si>
    <t>GMME</t>
  </si>
  <si>
    <t>Mohammed V Intl</t>
  </si>
  <si>
    <t>Casablanca</t>
  </si>
  <si>
    <t>CMN</t>
  </si>
  <si>
    <t>GMMN</t>
  </si>
  <si>
    <t>Menara</t>
  </si>
  <si>
    <t>Marrakech</t>
  </si>
  <si>
    <t>RAK</t>
  </si>
  <si>
    <t>GMMX</t>
  </si>
  <si>
    <t>Kenitra</t>
  </si>
  <si>
    <t>Kentira</t>
  </si>
  <si>
    <t>NNA</t>
  </si>
  <si>
    <t>GMMY</t>
  </si>
  <si>
    <t>Ouarzazate</t>
  </si>
  <si>
    <t>OZZ</t>
  </si>
  <si>
    <t>GMMZ</t>
  </si>
  <si>
    <t>Cherif El Idrissi</t>
  </si>
  <si>
    <t>Al Hociema</t>
  </si>
  <si>
    <t>AHU</t>
  </si>
  <si>
    <t>GMTA</t>
  </si>
  <si>
    <t>Saniat Rmel</t>
  </si>
  <si>
    <t>Tetouan</t>
  </si>
  <si>
    <t>TTU</t>
  </si>
  <si>
    <t>GMTN</t>
  </si>
  <si>
    <t>Ibn Batouta</t>
  </si>
  <si>
    <t>Tanger</t>
  </si>
  <si>
    <t>TNG</t>
  </si>
  <si>
    <t>GMTT</t>
  </si>
  <si>
    <t>Ziguinchor</t>
  </si>
  <si>
    <t>Senegal</t>
  </si>
  <si>
    <t>ZIG</t>
  </si>
  <si>
    <t>GOGG</t>
  </si>
  <si>
    <t>Cap Skiring</t>
  </si>
  <si>
    <t>CSK</t>
  </si>
  <si>
    <t>GOGS</t>
  </si>
  <si>
    <t>Kaolack</t>
  </si>
  <si>
    <t>KLC</t>
  </si>
  <si>
    <t>GOOK</t>
  </si>
  <si>
    <t>Leopold Sedar Senghor Intl</t>
  </si>
  <si>
    <t>Dakar</t>
  </si>
  <si>
    <t>DKR</t>
  </si>
  <si>
    <t>GOOY</t>
  </si>
  <si>
    <t>Saint Louis</t>
  </si>
  <si>
    <t>St. Louis</t>
  </si>
  <si>
    <t>XLS</t>
  </si>
  <si>
    <t>GOSS</t>
  </si>
  <si>
    <t>Bakel</t>
  </si>
  <si>
    <t>BXE</t>
  </si>
  <si>
    <t>GOTB</t>
  </si>
  <si>
    <t>Kedougou</t>
  </si>
  <si>
    <t>KGG</t>
  </si>
  <si>
    <t>GOTK</t>
  </si>
  <si>
    <t>Tambacounda</t>
  </si>
  <si>
    <t>TUD</t>
  </si>
  <si>
    <t>GOTT</t>
  </si>
  <si>
    <t>Aioun El Atrouss</t>
  </si>
  <si>
    <t>Mauritania</t>
  </si>
  <si>
    <t>IEO</t>
  </si>
  <si>
    <t>GQNA</t>
  </si>
  <si>
    <t>Tidjikja</t>
  </si>
  <si>
    <t>TIY</t>
  </si>
  <si>
    <t>GQND</t>
  </si>
  <si>
    <t>Kiffa</t>
  </si>
  <si>
    <t>KFA</t>
  </si>
  <si>
    <t>GQNF</t>
  </si>
  <si>
    <t>Nema</t>
  </si>
  <si>
    <t>EMN</t>
  </si>
  <si>
    <t>GQNI</t>
  </si>
  <si>
    <t>Kaedi</t>
  </si>
  <si>
    <t>KED</t>
  </si>
  <si>
    <t>GQNK</t>
  </si>
  <si>
    <t>Nouakchott</t>
  </si>
  <si>
    <t>Nouakschott</t>
  </si>
  <si>
    <t>NKC</t>
  </si>
  <si>
    <t>GQNN</t>
  </si>
  <si>
    <t>Selibady</t>
  </si>
  <si>
    <t>Selibabi</t>
  </si>
  <si>
    <t>SEY</t>
  </si>
  <si>
    <t>GQNS</t>
  </si>
  <si>
    <t>Atar</t>
  </si>
  <si>
    <t>ATR</t>
  </si>
  <si>
    <t>GQPA</t>
  </si>
  <si>
    <t>Nouadhibou</t>
  </si>
  <si>
    <t>NDB</t>
  </si>
  <si>
    <t>GQPP</t>
  </si>
  <si>
    <t>Bir Moghrein</t>
  </si>
  <si>
    <t>GQPT</t>
  </si>
  <si>
    <t>Fria</t>
  </si>
  <si>
    <t>Fira</t>
  </si>
  <si>
    <t>Guinea</t>
  </si>
  <si>
    <t>FIG</t>
  </si>
  <si>
    <t>GUFA</t>
  </si>
  <si>
    <t>Faranah</t>
  </si>
  <si>
    <t>FAA</t>
  </si>
  <si>
    <t>GUFH</t>
  </si>
  <si>
    <t>Labe</t>
  </si>
  <si>
    <t>LEK</t>
  </si>
  <si>
    <t>GULB</t>
  </si>
  <si>
    <t>Amilcar Cabral Intl</t>
  </si>
  <si>
    <t>Amilcar Cabral</t>
  </si>
  <si>
    <t>Cape Verde</t>
  </si>
  <si>
    <t>SID</t>
  </si>
  <si>
    <t>GVAC</t>
  </si>
  <si>
    <t>Rabil</t>
  </si>
  <si>
    <t>Boa Vista</t>
  </si>
  <si>
    <t>BVC</t>
  </si>
  <si>
    <t>GVBA</t>
  </si>
  <si>
    <t>Maio</t>
  </si>
  <si>
    <t>MMO</t>
  </si>
  <si>
    <t>GVMA</t>
  </si>
  <si>
    <t>Preguica</t>
  </si>
  <si>
    <t>Sao Nocolau Island</t>
  </si>
  <si>
    <t>SNE</t>
  </si>
  <si>
    <t>GVSN</t>
  </si>
  <si>
    <t>Sao Pedro</t>
  </si>
  <si>
    <t>Sao Vicente Island</t>
  </si>
  <si>
    <t>VXE</t>
  </si>
  <si>
    <t>GVSV</t>
  </si>
  <si>
    <t>Bole Intl</t>
  </si>
  <si>
    <t>Addis Ababa</t>
  </si>
  <si>
    <t>Ethiopia</t>
  </si>
  <si>
    <t>ADD</t>
  </si>
  <si>
    <t>HAAB</t>
  </si>
  <si>
    <t>Lideta</t>
  </si>
  <si>
    <t>HAAL</t>
  </si>
  <si>
    <t>Arba Minch</t>
  </si>
  <si>
    <t>AMH</t>
  </si>
  <si>
    <t>HAAM</t>
  </si>
  <si>
    <t>Axum</t>
  </si>
  <si>
    <t>AXU</t>
  </si>
  <si>
    <t>HAAX</t>
  </si>
  <si>
    <t>Bahir Dar</t>
  </si>
  <si>
    <t>Bahar Dar</t>
  </si>
  <si>
    <t>BJR</t>
  </si>
  <si>
    <t>HABD</t>
  </si>
  <si>
    <t>Dire Dawa Intl</t>
  </si>
  <si>
    <t>Dire Dawa</t>
  </si>
  <si>
    <t>DIR</t>
  </si>
  <si>
    <t>HADR</t>
  </si>
  <si>
    <t>Gambella</t>
  </si>
  <si>
    <t>GMB</t>
  </si>
  <si>
    <t>HAGM</t>
  </si>
  <si>
    <t>Gondar</t>
  </si>
  <si>
    <t>GDQ</t>
  </si>
  <si>
    <t>HAGN</t>
  </si>
  <si>
    <t>South Ari Atoll</t>
  </si>
  <si>
    <t>Paradies Island</t>
  </si>
  <si>
    <t>Maldives</t>
  </si>
  <si>
    <t>ARIA</t>
  </si>
  <si>
    <t>Jimma</t>
  </si>
  <si>
    <t>JIM</t>
  </si>
  <si>
    <t>HAJM</t>
  </si>
  <si>
    <t>Lalibella</t>
  </si>
  <si>
    <t>LLI</t>
  </si>
  <si>
    <t>HALL</t>
  </si>
  <si>
    <t>Makale</t>
  </si>
  <si>
    <t>MQX</t>
  </si>
  <si>
    <t>HAMK</t>
  </si>
  <si>
    <t>Asosa</t>
  </si>
  <si>
    <t>ASO</t>
  </si>
  <si>
    <t>HASO</t>
  </si>
  <si>
    <t>Bujumbura Intl</t>
  </si>
  <si>
    <t>Bujumbura</t>
  </si>
  <si>
    <t>Burundi</t>
  </si>
  <si>
    <t>BJM</t>
  </si>
  <si>
    <t>HBBA</t>
  </si>
  <si>
    <t>Egal Intl</t>
  </si>
  <si>
    <t>Hargeisa</t>
  </si>
  <si>
    <t>Somalia</t>
  </si>
  <si>
    <t>HGA</t>
  </si>
  <si>
    <t>HCMH</t>
  </si>
  <si>
    <t>Berbera</t>
  </si>
  <si>
    <t>BBO</t>
  </si>
  <si>
    <t>HCMI</t>
  </si>
  <si>
    <t>Kisimayu</t>
  </si>
  <si>
    <t>Kismayu</t>
  </si>
  <si>
    <t>KMU</t>
  </si>
  <si>
    <t>HCMK</t>
  </si>
  <si>
    <t>Dowagiac Municipal Airport</t>
  </si>
  <si>
    <t>Dowagiac</t>
  </si>
  <si>
    <t>C91</t>
  </si>
  <si>
    <t>Alexandria Intl</t>
  </si>
  <si>
    <t>Alexandria</t>
  </si>
  <si>
    <t>Egypt</t>
  </si>
  <si>
    <t>ALY</t>
  </si>
  <si>
    <t>HEAX</t>
  </si>
  <si>
    <t>Abu Simbel</t>
  </si>
  <si>
    <t>ABS</t>
  </si>
  <si>
    <t>HEBL</t>
  </si>
  <si>
    <t>Cairo Intl</t>
  </si>
  <si>
    <t>Cairo</t>
  </si>
  <si>
    <t>CAI</t>
  </si>
  <si>
    <t>HECA</t>
  </si>
  <si>
    <t>Cairo West</t>
  </si>
  <si>
    <t>HECW</t>
  </si>
  <si>
    <t>Hurghada Intl</t>
  </si>
  <si>
    <t>Hurghada</t>
  </si>
  <si>
    <t>HRG</t>
  </si>
  <si>
    <t>HEGN</t>
  </si>
  <si>
    <t>El Gora</t>
  </si>
  <si>
    <t>El Gorah</t>
  </si>
  <si>
    <t>EGR</t>
  </si>
  <si>
    <t>HEGR</t>
  </si>
  <si>
    <t>Luxor Intl</t>
  </si>
  <si>
    <t>Luxor</t>
  </si>
  <si>
    <t>LXR</t>
  </si>
  <si>
    <t>HELX</t>
  </si>
  <si>
    <t>Mersa Matruh</t>
  </si>
  <si>
    <t>Mersa-matruh</t>
  </si>
  <si>
    <t>MUH</t>
  </si>
  <si>
    <t>HEMM</t>
  </si>
  <si>
    <t>Port Said</t>
  </si>
  <si>
    <t>PSD</t>
  </si>
  <si>
    <t>HEPS</t>
  </si>
  <si>
    <t>St Catherine Intl</t>
  </si>
  <si>
    <t>St. Catherine</t>
  </si>
  <si>
    <t>SKV</t>
  </si>
  <si>
    <t>HESC</t>
  </si>
  <si>
    <t>Aswan Intl</t>
  </si>
  <si>
    <t>Aswan</t>
  </si>
  <si>
    <t>ASW</t>
  </si>
  <si>
    <t>HESN</t>
  </si>
  <si>
    <t>El Tor</t>
  </si>
  <si>
    <t>El-tor</t>
  </si>
  <si>
    <t>ELT</t>
  </si>
  <si>
    <t>HETR</t>
  </si>
  <si>
    <t>Eldoret Intl</t>
  </si>
  <si>
    <t>Eldoret</t>
  </si>
  <si>
    <t>Kenya</t>
  </si>
  <si>
    <t>EDL</t>
  </si>
  <si>
    <t>HKEL</t>
  </si>
  <si>
    <t>Kakamega</t>
  </si>
  <si>
    <t>HKKG</t>
  </si>
  <si>
    <t>Kisumu</t>
  </si>
  <si>
    <t>KIS</t>
  </si>
  <si>
    <t>HKKI</t>
  </si>
  <si>
    <t>Kitale</t>
  </si>
  <si>
    <t>KTL</t>
  </si>
  <si>
    <t>HKKT</t>
  </si>
  <si>
    <t>Cambridge Municipal Airport</t>
  </si>
  <si>
    <t>CDI</t>
  </si>
  <si>
    <t>Lodwar</t>
  </si>
  <si>
    <t>LOK</t>
  </si>
  <si>
    <t>HKLO</t>
  </si>
  <si>
    <t>Lamu Manda</t>
  </si>
  <si>
    <t>Lamu</t>
  </si>
  <si>
    <t>LAU</t>
  </si>
  <si>
    <t>HKLU</t>
  </si>
  <si>
    <t>Mombasa Moi Intl</t>
  </si>
  <si>
    <t>Mombasa</t>
  </si>
  <si>
    <t>MBA</t>
  </si>
  <si>
    <t>HKMO</t>
  </si>
  <si>
    <t>Naivasha</t>
  </si>
  <si>
    <t>HKNV</t>
  </si>
  <si>
    <t>Nairobi Wilson</t>
  </si>
  <si>
    <t>Nairobi</t>
  </si>
  <si>
    <t>WIL</t>
  </si>
  <si>
    <t>HKNW</t>
  </si>
  <si>
    <t>Eastleigh</t>
  </si>
  <si>
    <t>HKRE</t>
  </si>
  <si>
    <t>Wajir</t>
  </si>
  <si>
    <t>WJR</t>
  </si>
  <si>
    <t>HKWJ</t>
  </si>
  <si>
    <t>Bu Attifel</t>
  </si>
  <si>
    <t>Buattifel</t>
  </si>
  <si>
    <t>Libya</t>
  </si>
  <si>
    <t>HLFL</t>
  </si>
  <si>
    <t>Warehouse 59e</t>
  </si>
  <si>
    <t>Giallo</t>
  </si>
  <si>
    <t>HLGL</t>
  </si>
  <si>
    <t>Ghat</t>
  </si>
  <si>
    <t>GHT</t>
  </si>
  <si>
    <t>HLGT</t>
  </si>
  <si>
    <t>Kufra</t>
  </si>
  <si>
    <t>AKF</t>
  </si>
  <si>
    <t>HLKF</t>
  </si>
  <si>
    <t>Benina</t>
  </si>
  <si>
    <t>Benghazi</t>
  </si>
  <si>
    <t>BEN</t>
  </si>
  <si>
    <t>HLLB</t>
  </si>
  <si>
    <t>Sebha</t>
  </si>
  <si>
    <t>SEB</t>
  </si>
  <si>
    <t>HLLS</t>
  </si>
  <si>
    <t>Tripoli Intl</t>
  </si>
  <si>
    <t>Tripoli</t>
  </si>
  <si>
    <t>TIP</t>
  </si>
  <si>
    <t>HLLT</t>
  </si>
  <si>
    <t>Marsa Brega</t>
  </si>
  <si>
    <t>HLMB</t>
  </si>
  <si>
    <t>Ras Lanuf Oil</t>
  </si>
  <si>
    <t>Ras Lanouf V 40</t>
  </si>
  <si>
    <t>HLNF</t>
  </si>
  <si>
    <t>Hon</t>
  </si>
  <si>
    <t>HLON</t>
  </si>
  <si>
    <t>Dahra</t>
  </si>
  <si>
    <t>HLRA</t>
  </si>
  <si>
    <t>Ghadames East</t>
  </si>
  <si>
    <t>Ghadames</t>
  </si>
  <si>
    <t>LTD</t>
  </si>
  <si>
    <t>HLTD</t>
  </si>
  <si>
    <t>Zella 74</t>
  </si>
  <si>
    <t>HLZA</t>
  </si>
  <si>
    <t>Gisenyi</t>
  </si>
  <si>
    <t>Rwanda</t>
  </si>
  <si>
    <t>GYI</t>
  </si>
  <si>
    <t>HRYG</t>
  </si>
  <si>
    <t>Kigali Intl</t>
  </si>
  <si>
    <t>Kigali</t>
  </si>
  <si>
    <t>KGL</t>
  </si>
  <si>
    <t>HRYR</t>
  </si>
  <si>
    <t>Kamembe</t>
  </si>
  <si>
    <t>KME</t>
  </si>
  <si>
    <t>HRZA</t>
  </si>
  <si>
    <t>Dongola</t>
  </si>
  <si>
    <t>Sudan</t>
  </si>
  <si>
    <t>DOG</t>
  </si>
  <si>
    <t>HSDN</t>
  </si>
  <si>
    <t>Damazin</t>
  </si>
  <si>
    <t>HSDZ</t>
  </si>
  <si>
    <t>El Fashir</t>
  </si>
  <si>
    <t>El Fasher</t>
  </si>
  <si>
    <t>ELF</t>
  </si>
  <si>
    <t>HSFS</t>
  </si>
  <si>
    <t>Kassala</t>
  </si>
  <si>
    <t>KSL</t>
  </si>
  <si>
    <t>HSKA</t>
  </si>
  <si>
    <t>Kadugli</t>
  </si>
  <si>
    <t>HSLI</t>
  </si>
  <si>
    <t>El Obeid</t>
  </si>
  <si>
    <t>EBD</t>
  </si>
  <si>
    <t>HSOB</t>
  </si>
  <si>
    <t>Juba</t>
  </si>
  <si>
    <t>South Sudan</t>
  </si>
  <si>
    <t>JUB</t>
  </si>
  <si>
    <t>HSSJ</t>
  </si>
  <si>
    <t>Malakal</t>
  </si>
  <si>
    <t>MAK</t>
  </si>
  <si>
    <t>HSSM</t>
  </si>
  <si>
    <t>Khartoum</t>
  </si>
  <si>
    <t>KRT</t>
  </si>
  <si>
    <t>HSSS</t>
  </si>
  <si>
    <t>Arusha</t>
  </si>
  <si>
    <t>Tanzania</t>
  </si>
  <si>
    <t>ARK</t>
  </si>
  <si>
    <t>HTAR</t>
  </si>
  <si>
    <t>Mwalimu Julius K Nyerere Intl</t>
  </si>
  <si>
    <t>Dar Es Salaam</t>
  </si>
  <si>
    <t>DAR</t>
  </si>
  <si>
    <t>HTDA</t>
  </si>
  <si>
    <t>Dodoma</t>
  </si>
  <si>
    <t>DOD</t>
  </si>
  <si>
    <t>HTDO</t>
  </si>
  <si>
    <t>Iringa</t>
  </si>
  <si>
    <t>IRI</t>
  </si>
  <si>
    <t>HTIR</t>
  </si>
  <si>
    <t>Kilimanjaro Intl</t>
  </si>
  <si>
    <t>Kilimanjaro</t>
  </si>
  <si>
    <t>JRO</t>
  </si>
  <si>
    <t>HTKJ</t>
  </si>
  <si>
    <t>Lake Manyara</t>
  </si>
  <si>
    <t>LKY</t>
  </si>
  <si>
    <t>HTLM</t>
  </si>
  <si>
    <t>Mtwara</t>
  </si>
  <si>
    <t>MYW</t>
  </si>
  <si>
    <t>HTMT</t>
  </si>
  <si>
    <t>Mwanza</t>
  </si>
  <si>
    <t>MWZ</t>
  </si>
  <si>
    <t>HTMW</t>
  </si>
  <si>
    <t>PMA</t>
  </si>
  <si>
    <t>HTPE</t>
  </si>
  <si>
    <t>Tanga</t>
  </si>
  <si>
    <t>TGT</t>
  </si>
  <si>
    <t>HTTG</t>
  </si>
  <si>
    <t>Zanzibar</t>
  </si>
  <si>
    <t>ZNZ</t>
  </si>
  <si>
    <t>HTZA</t>
  </si>
  <si>
    <t>Entebbe Intl</t>
  </si>
  <si>
    <t>Entebbe</t>
  </si>
  <si>
    <t>Uganda</t>
  </si>
  <si>
    <t>EBB</t>
  </si>
  <si>
    <t>HUEN</t>
  </si>
  <si>
    <t>Dusseldorf Hauptbahnhof</t>
  </si>
  <si>
    <t>Soroti</t>
  </si>
  <si>
    <t>SRT</t>
  </si>
  <si>
    <t>HUSO</t>
  </si>
  <si>
    <t>Tirana Rinas</t>
  </si>
  <si>
    <t>Tirana</t>
  </si>
  <si>
    <t>Albania</t>
  </si>
  <si>
    <t>TIA</t>
  </si>
  <si>
    <t>LATI</t>
  </si>
  <si>
    <t>Burgas</t>
  </si>
  <si>
    <t>Bourgas</t>
  </si>
  <si>
    <t>Bulgaria</t>
  </si>
  <si>
    <t>BOJ</t>
  </si>
  <si>
    <t>LBBG</t>
  </si>
  <si>
    <t>Gorna Oryahovitsa</t>
  </si>
  <si>
    <t>Gorna Orechovica</t>
  </si>
  <si>
    <t>GOZ</t>
  </si>
  <si>
    <t>LBGO</t>
  </si>
  <si>
    <t>Plovdiv</t>
  </si>
  <si>
    <t>PDV</t>
  </si>
  <si>
    <t>LBPD</t>
  </si>
  <si>
    <t>Sofia</t>
  </si>
  <si>
    <t>SOF</t>
  </si>
  <si>
    <t>LBSF</t>
  </si>
  <si>
    <t>Stara Zagora</t>
  </si>
  <si>
    <t>LBSZ</t>
  </si>
  <si>
    <t>Varna</t>
  </si>
  <si>
    <t>VAR</t>
  </si>
  <si>
    <t>LBWN</t>
  </si>
  <si>
    <t>Larnaca</t>
  </si>
  <si>
    <t>Cyprus</t>
  </si>
  <si>
    <t>LCA</t>
  </si>
  <si>
    <t>LCLK</t>
  </si>
  <si>
    <t>Pafos Intl</t>
  </si>
  <si>
    <t>Paphos</t>
  </si>
  <si>
    <t>PFO</t>
  </si>
  <si>
    <t>LCPH</t>
  </si>
  <si>
    <t>Akrotiri</t>
  </si>
  <si>
    <t>AKT</t>
  </si>
  <si>
    <t>LCRA</t>
  </si>
  <si>
    <t>Dubrovnik</t>
  </si>
  <si>
    <t>Croatia</t>
  </si>
  <si>
    <t>DBV</t>
  </si>
  <si>
    <t>LDDU</t>
  </si>
  <si>
    <t>Cepin</t>
  </si>
  <si>
    <t>LDOC</t>
  </si>
  <si>
    <t>Osijek</t>
  </si>
  <si>
    <t>OSI</t>
  </si>
  <si>
    <t>LDOS</t>
  </si>
  <si>
    <t>Pula</t>
  </si>
  <si>
    <t>PUY</t>
  </si>
  <si>
    <t>LDPL</t>
  </si>
  <si>
    <t>Grobnicko Polje</t>
  </si>
  <si>
    <t>Grobnik</t>
  </si>
  <si>
    <t>LDRG</t>
  </si>
  <si>
    <t>Rijeka</t>
  </si>
  <si>
    <t>RJK</t>
  </si>
  <si>
    <t>LDRI</t>
  </si>
  <si>
    <t>Split</t>
  </si>
  <si>
    <t>SPU</t>
  </si>
  <si>
    <t>LDSP</t>
  </si>
  <si>
    <t>Varazdin</t>
  </si>
  <si>
    <t>LDVA</t>
  </si>
  <si>
    <t>Zagreb</t>
  </si>
  <si>
    <t>ZAG</t>
  </si>
  <si>
    <t>LDZA</t>
  </si>
  <si>
    <t>Zadar</t>
  </si>
  <si>
    <t>ZAD</t>
  </si>
  <si>
    <t>LDZD</t>
  </si>
  <si>
    <t>Udbina</t>
  </si>
  <si>
    <t>LDZU</t>
  </si>
  <si>
    <t>Albacete</t>
  </si>
  <si>
    <t>LEAB</t>
  </si>
  <si>
    <t>Alicante</t>
  </si>
  <si>
    <t>ALC</t>
  </si>
  <si>
    <t>LEAL</t>
  </si>
  <si>
    <t>Almeria</t>
  </si>
  <si>
    <t>LEI</t>
  </si>
  <si>
    <t>LEAM</t>
  </si>
  <si>
    <t>Asturias</t>
  </si>
  <si>
    <t>Aviles</t>
  </si>
  <si>
    <t>OVD</t>
  </si>
  <si>
    <t>LEAS</t>
  </si>
  <si>
    <t>Cordoba</t>
  </si>
  <si>
    <t>ODB</t>
  </si>
  <si>
    <t>LEBA</t>
  </si>
  <si>
    <t>Bilbao</t>
  </si>
  <si>
    <t>BIO</t>
  </si>
  <si>
    <t>LEBB</t>
  </si>
  <si>
    <t>Barcelona</t>
  </si>
  <si>
    <t>BCN</t>
  </si>
  <si>
    <t>LEBL</t>
  </si>
  <si>
    <t>Talavera La Real</t>
  </si>
  <si>
    <t>Badajoz</t>
  </si>
  <si>
    <t>BJZ</t>
  </si>
  <si>
    <t>LEBZ</t>
  </si>
  <si>
    <t>A Coruna</t>
  </si>
  <si>
    <t>La Coruna</t>
  </si>
  <si>
    <t>LCG</t>
  </si>
  <si>
    <t>LECO</t>
  </si>
  <si>
    <t>Armilla</t>
  </si>
  <si>
    <t>Granada</t>
  </si>
  <si>
    <t>LEGA</t>
  </si>
  <si>
    <t>Girona</t>
  </si>
  <si>
    <t>Gerona</t>
  </si>
  <si>
    <t>GRO</t>
  </si>
  <si>
    <t>LEGE</t>
  </si>
  <si>
    <t>GRX</t>
  </si>
  <si>
    <t>LEGR</t>
  </si>
  <si>
    <t>Getafe</t>
  </si>
  <si>
    <t>Madrid</t>
  </si>
  <si>
    <t>LEGT</t>
  </si>
  <si>
    <t>Ibiza</t>
  </si>
  <si>
    <t>IBZ</t>
  </si>
  <si>
    <t>LEIB</t>
  </si>
  <si>
    <t>Jerez</t>
  </si>
  <si>
    <t>XRY</t>
  </si>
  <si>
    <t>LEJR</t>
  </si>
  <si>
    <t>Murcia San Javier</t>
  </si>
  <si>
    <t>Murcia</t>
  </si>
  <si>
    <t>MJV</t>
  </si>
  <si>
    <t>LELC</t>
  </si>
  <si>
    <t>Alexion</t>
  </si>
  <si>
    <t>Porto Heli</t>
  </si>
  <si>
    <t>Greece</t>
  </si>
  <si>
    <t>PKH</t>
  </si>
  <si>
    <t>LGHL</t>
  </si>
  <si>
    <t>Barajas</t>
  </si>
  <si>
    <t>MAD</t>
  </si>
  <si>
    <t>LEMD</t>
  </si>
  <si>
    <t>Malaga</t>
  </si>
  <si>
    <t>AGP</t>
  </si>
  <si>
    <t>LEMG</t>
  </si>
  <si>
    <t>Menorca</t>
  </si>
  <si>
    <t>MAH</t>
  </si>
  <si>
    <t>LEMH</t>
  </si>
  <si>
    <t>Moron Ab</t>
  </si>
  <si>
    <t>Sevilla</t>
  </si>
  <si>
    <t>OZP</t>
  </si>
  <si>
    <t>LEMO</t>
  </si>
  <si>
    <t>Ocana</t>
  </si>
  <si>
    <t>LEOC</t>
  </si>
  <si>
    <t>Pamplona</t>
  </si>
  <si>
    <t>PNA</t>
  </si>
  <si>
    <t>LEPP</t>
  </si>
  <si>
    <t>Alcantarilla</t>
  </si>
  <si>
    <t>LERI</t>
  </si>
  <si>
    <t>Reus</t>
  </si>
  <si>
    <t>REU</t>
  </si>
  <si>
    <t>LERS</t>
  </si>
  <si>
    <t>Rota Ns</t>
  </si>
  <si>
    <t>Rota</t>
  </si>
  <si>
    <t>LERT</t>
  </si>
  <si>
    <t>Salamanca</t>
  </si>
  <si>
    <t>SLM</t>
  </si>
  <si>
    <t>LESA</t>
  </si>
  <si>
    <t>Son Bonet</t>
  </si>
  <si>
    <t>LESB</t>
  </si>
  <si>
    <t>Palma De Mallorca</t>
  </si>
  <si>
    <t>LESJ</t>
  </si>
  <si>
    <t>San Luis</t>
  </si>
  <si>
    <t>LESL</t>
  </si>
  <si>
    <t>San Sebastian</t>
  </si>
  <si>
    <t>EAS</t>
  </si>
  <si>
    <t>LESO</t>
  </si>
  <si>
    <t>Santiago</t>
  </si>
  <si>
    <t>SCQ</t>
  </si>
  <si>
    <t>LEST</t>
  </si>
  <si>
    <t>Seo De Urgel</t>
  </si>
  <si>
    <t>LEU</t>
  </si>
  <si>
    <t>LESU</t>
  </si>
  <si>
    <t>Torrejon</t>
  </si>
  <si>
    <t>TOJ</t>
  </si>
  <si>
    <t>LETO</t>
  </si>
  <si>
    <t>Valencia</t>
  </si>
  <si>
    <t>VLC</t>
  </si>
  <si>
    <t>LEVC</t>
  </si>
  <si>
    <t>Valladolid</t>
  </si>
  <si>
    <t>VLL</t>
  </si>
  <si>
    <t>LEVD</t>
  </si>
  <si>
    <t>Cuatro Vientos</t>
  </si>
  <si>
    <t>LEVS</t>
  </si>
  <si>
    <t>Vitoria</t>
  </si>
  <si>
    <t>VIT</t>
  </si>
  <si>
    <t>LEVT</t>
  </si>
  <si>
    <t>Vigo</t>
  </si>
  <si>
    <t>VGO</t>
  </si>
  <si>
    <t>LEVX</t>
  </si>
  <si>
    <t>Santander</t>
  </si>
  <si>
    <t>SDR</t>
  </si>
  <si>
    <t>LEXJ</t>
  </si>
  <si>
    <t>Zaragoza Ab</t>
  </si>
  <si>
    <t>Zaragoza</t>
  </si>
  <si>
    <t>ZAZ</t>
  </si>
  <si>
    <t>LEZG</t>
  </si>
  <si>
    <t>SVQ</t>
  </si>
  <si>
    <t>LEZL</t>
  </si>
  <si>
    <t>Calais Dunkerque</t>
  </si>
  <si>
    <t>Calais</t>
  </si>
  <si>
    <t>France</t>
  </si>
  <si>
    <t>CQF</t>
  </si>
  <si>
    <t>LFAC</t>
  </si>
  <si>
    <t>Peronne St Quentin</t>
  </si>
  <si>
    <t>Peronne</t>
  </si>
  <si>
    <t>LFAG</t>
  </si>
  <si>
    <t>Les Loges</t>
  </si>
  <si>
    <t>Nangis</t>
  </si>
  <si>
    <t>LFAI</t>
  </si>
  <si>
    <t>Couterne</t>
  </si>
  <si>
    <t>Bagnole-de-l'orne</t>
  </si>
  <si>
    <t>LFAO</t>
  </si>
  <si>
    <t>Bray</t>
  </si>
  <si>
    <t>Albert</t>
  </si>
  <si>
    <t>LFAQ</t>
  </si>
  <si>
    <t>Le Touquet Paris Plage</t>
  </si>
  <si>
    <t>Le Tourquet</t>
  </si>
  <si>
    <t>LTQ</t>
  </si>
  <si>
    <t>LFAT</t>
  </si>
  <si>
    <t>Denain</t>
  </si>
  <si>
    <t>Valenciennes</t>
  </si>
  <si>
    <t>LFAV</t>
  </si>
  <si>
    <t>Glisy</t>
  </si>
  <si>
    <t>Amiens</t>
  </si>
  <si>
    <t>LFAY</t>
  </si>
  <si>
    <t>La Garenne</t>
  </si>
  <si>
    <t>Agen</t>
  </si>
  <si>
    <t>AGF</t>
  </si>
  <si>
    <t>LFBA</t>
  </si>
  <si>
    <t>Cazaux</t>
  </si>
  <si>
    <t>LFBC</t>
  </si>
  <si>
    <t>Merignac</t>
  </si>
  <si>
    <t>Bordeaux</t>
  </si>
  <si>
    <t>BOD</t>
  </si>
  <si>
    <t>LFBD</t>
  </si>
  <si>
    <t>Roumaniere</t>
  </si>
  <si>
    <t>Bergerac</t>
  </si>
  <si>
    <t>EGC</t>
  </si>
  <si>
    <t>LFBE</t>
  </si>
  <si>
    <t>Francazal</t>
  </si>
  <si>
    <t>Toulouse</t>
  </si>
  <si>
    <t>LFBF</t>
  </si>
  <si>
    <t>Chateaubernard</t>
  </si>
  <si>
    <t>Cognac</t>
  </si>
  <si>
    <t>CNG</t>
  </si>
  <si>
    <t>LFBG</t>
  </si>
  <si>
    <t>Biard</t>
  </si>
  <si>
    <t>Poitiers</t>
  </si>
  <si>
    <t>PIS</t>
  </si>
  <si>
    <t>LFBI</t>
  </si>
  <si>
    <t>Montlucon Gueret</t>
  </si>
  <si>
    <t>Montlucon-gueret</t>
  </si>
  <si>
    <t>LFBK</t>
  </si>
  <si>
    <t>Bellegarde</t>
  </si>
  <si>
    <t>Limoges</t>
  </si>
  <si>
    <t>LIG</t>
  </si>
  <si>
    <t>LFBL</t>
  </si>
  <si>
    <t>Mont De Marsan</t>
  </si>
  <si>
    <t>Mont-de-marsan</t>
  </si>
  <si>
    <t>LFBM</t>
  </si>
  <si>
    <t>Souche</t>
  </si>
  <si>
    <t>Niort</t>
  </si>
  <si>
    <t>NIT</t>
  </si>
  <si>
    <t>LFBN</t>
  </si>
  <si>
    <t>Blagnac</t>
  </si>
  <si>
    <t>TLS</t>
  </si>
  <si>
    <t>LFBO</t>
  </si>
  <si>
    <t>Pau Pyrenees</t>
  </si>
  <si>
    <t>Pau</t>
  </si>
  <si>
    <t>PUF</t>
  </si>
  <si>
    <t>LFBP</t>
  </si>
  <si>
    <t>Lherm</t>
  </si>
  <si>
    <t>La Rochelle</t>
  </si>
  <si>
    <t>LFBR</t>
  </si>
  <si>
    <t>Lourdes</t>
  </si>
  <si>
    <t>Tarbes</t>
  </si>
  <si>
    <t>LDE</t>
  </si>
  <si>
    <t>LFBT</t>
  </si>
  <si>
    <t>Brie Champniers</t>
  </si>
  <si>
    <t>Angouleme</t>
  </si>
  <si>
    <t>ANG</t>
  </si>
  <si>
    <t>LFBU</t>
  </si>
  <si>
    <t>La Roche</t>
  </si>
  <si>
    <t>Brive</t>
  </si>
  <si>
    <t>BVE</t>
  </si>
  <si>
    <t>LFBV</t>
  </si>
  <si>
    <t>Bassillac</t>
  </si>
  <si>
    <t>Perigueux</t>
  </si>
  <si>
    <t>PGX</t>
  </si>
  <si>
    <t>LFBX</t>
  </si>
  <si>
    <t>Anglet</t>
  </si>
  <si>
    <t>Biarritz-bayonne</t>
  </si>
  <si>
    <t>BIQ</t>
  </si>
  <si>
    <t>LFBZ</t>
  </si>
  <si>
    <t>Lalbenque</t>
  </si>
  <si>
    <t>Cahors</t>
  </si>
  <si>
    <t>LFCC</t>
  </si>
  <si>
    <t>Antichan</t>
  </si>
  <si>
    <t>St.-girons</t>
  </si>
  <si>
    <t>LFCG</t>
  </si>
  <si>
    <t>La Teste De Buch</t>
  </si>
  <si>
    <t>Arcachon</t>
  </si>
  <si>
    <t>XAC</t>
  </si>
  <si>
    <t>LFCH</t>
  </si>
  <si>
    <t>Le Sequestre</t>
  </si>
  <si>
    <t>Albi</t>
  </si>
  <si>
    <t>LBI</t>
  </si>
  <si>
    <t>LFCI</t>
  </si>
  <si>
    <t>Mazamet</t>
  </si>
  <si>
    <t>Castres</t>
  </si>
  <si>
    <t>DCM</t>
  </si>
  <si>
    <t>LFCK</t>
  </si>
  <si>
    <t>Lasbordes</t>
  </si>
  <si>
    <t>LFCL</t>
  </si>
  <si>
    <t>Larzac</t>
  </si>
  <si>
    <t>Millau</t>
  </si>
  <si>
    <t>LFCM</t>
  </si>
  <si>
    <t>Montdragon</t>
  </si>
  <si>
    <t>Graulhet</t>
  </si>
  <si>
    <t>LFCQ</t>
  </si>
  <si>
    <t>Marcillac</t>
  </si>
  <si>
    <t>Rodez</t>
  </si>
  <si>
    <t>RDZ</t>
  </si>
  <si>
    <t>LFCR</t>
  </si>
  <si>
    <t>Thalamy</t>
  </si>
  <si>
    <t>Ussel</t>
  </si>
  <si>
    <t>LFCU</t>
  </si>
  <si>
    <t>Villeneuve Sur Lot</t>
  </si>
  <si>
    <t>Villeneuve-sur-lot</t>
  </si>
  <si>
    <t>LFCW</t>
  </si>
  <si>
    <t>Medis</t>
  </si>
  <si>
    <t>Royan</t>
  </si>
  <si>
    <t>RYN</t>
  </si>
  <si>
    <t>LFCY</t>
  </si>
  <si>
    <t>Mimizan</t>
  </si>
  <si>
    <t>LFCZ</t>
  </si>
  <si>
    <t>Aire Sur L Adour</t>
  </si>
  <si>
    <t>Aire-sur-l'adour</t>
  </si>
  <si>
    <t>LFDA</t>
  </si>
  <si>
    <t>Montauban</t>
  </si>
  <si>
    <t>LFDB</t>
  </si>
  <si>
    <t>Lamothe</t>
  </si>
  <si>
    <t>Auch</t>
  </si>
  <si>
    <t>LFDH</t>
  </si>
  <si>
    <t>Artigues De Lussac</t>
  </si>
  <si>
    <t>Libourne</t>
  </si>
  <si>
    <t>LFDI</t>
  </si>
  <si>
    <t>Les Pujols</t>
  </si>
  <si>
    <t>Pamiers</t>
  </si>
  <si>
    <t>LFDJ</t>
  </si>
  <si>
    <t>Virazeil</t>
  </si>
  <si>
    <t>Marmande</t>
  </si>
  <si>
    <t>LFDM</t>
  </si>
  <si>
    <t>St Agnant</t>
  </si>
  <si>
    <t>Rochefort</t>
  </si>
  <si>
    <t>RCO</t>
  </si>
  <si>
    <t>LFDN</t>
  </si>
  <si>
    <t>Pontivy</t>
  </si>
  <si>
    <t>LFED</t>
  </si>
  <si>
    <t>Aubigny Sur Nere</t>
  </si>
  <si>
    <t>Aubigny-sur-nere</t>
  </si>
  <si>
    <t>LFEH</t>
  </si>
  <si>
    <t>Scaer</t>
  </si>
  <si>
    <t>Guiscriff-scaer</t>
  </si>
  <si>
    <t>LFES</t>
  </si>
  <si>
    <t>Ancenis</t>
  </si>
  <si>
    <t>LFFI</t>
  </si>
  <si>
    <t>Brienne Le Chateau</t>
  </si>
  <si>
    <t>Brienne-le Chateau</t>
  </si>
  <si>
    <t>LFFN</t>
  </si>
  <si>
    <t>Houssen</t>
  </si>
  <si>
    <t>Colmar</t>
  </si>
  <si>
    <t>CMR</t>
  </si>
  <si>
    <t>LFGA</t>
  </si>
  <si>
    <t>Challanges</t>
  </si>
  <si>
    <t>Beaune</t>
  </si>
  <si>
    <t>LFGF</t>
  </si>
  <si>
    <t>Tavaux</t>
  </si>
  <si>
    <t>Dole</t>
  </si>
  <si>
    <t>DLE</t>
  </si>
  <si>
    <t>LFGJ</t>
  </si>
  <si>
    <t>Joigny</t>
  </si>
  <si>
    <t>LFGK</t>
  </si>
  <si>
    <t>Le Rozelier</t>
  </si>
  <si>
    <t>Verdun</t>
  </si>
  <si>
    <t>LFGW</t>
  </si>
  <si>
    <t>Ardeche Meridionale</t>
  </si>
  <si>
    <t>Aubenas-vals-lanas</t>
  </si>
  <si>
    <t>OBS</t>
  </si>
  <si>
    <t>LFHO</t>
  </si>
  <si>
    <t>Loudes</t>
  </si>
  <si>
    <t>Le Puy</t>
  </si>
  <si>
    <t>LPY</t>
  </si>
  <si>
    <t>LFHP</t>
  </si>
  <si>
    <t>Coltines</t>
  </si>
  <si>
    <t>St.-flour</t>
  </si>
  <si>
    <t>LFHQ</t>
  </si>
  <si>
    <t>Ceyzeriat</t>
  </si>
  <si>
    <t>Bourg</t>
  </si>
  <si>
    <t>XBK</t>
  </si>
  <si>
    <t>LFHS</t>
  </si>
  <si>
    <t>Tarare</t>
  </si>
  <si>
    <t>Vilefrance</t>
  </si>
  <si>
    <t>XVF</t>
  </si>
  <si>
    <t>LFHV</t>
  </si>
  <si>
    <t>Montbeugny</t>
  </si>
  <si>
    <t>Moulins</t>
  </si>
  <si>
    <t>XMU</t>
  </si>
  <si>
    <t>LFHY</t>
  </si>
  <si>
    <t>Belmont</t>
  </si>
  <si>
    <t>St.-afrique-belmont</t>
  </si>
  <si>
    <t>LFIF</t>
  </si>
  <si>
    <t>Cassagnes Begonhes</t>
  </si>
  <si>
    <t>Cassagnes-beghones</t>
  </si>
  <si>
    <t>LFIG</t>
  </si>
  <si>
    <t>Metz Nancy Lorraine</t>
  </si>
  <si>
    <t>Metz</t>
  </si>
  <si>
    <t>ETZ</t>
  </si>
  <si>
    <t>LFJL</t>
  </si>
  <si>
    <t>Poretta</t>
  </si>
  <si>
    <t>Bastia</t>
  </si>
  <si>
    <t>BIA</t>
  </si>
  <si>
    <t>LFKB</t>
  </si>
  <si>
    <t>Saint Catherine</t>
  </si>
  <si>
    <t>Calvi</t>
  </si>
  <si>
    <t>CLY</t>
  </si>
  <si>
    <t>LFKC</t>
  </si>
  <si>
    <t>Sud Corse</t>
  </si>
  <si>
    <t>Figari</t>
  </si>
  <si>
    <t>FSC</t>
  </si>
  <si>
    <t>LFKF</t>
  </si>
  <si>
    <t>Campo Dell Oro</t>
  </si>
  <si>
    <t>Ajaccio</t>
  </si>
  <si>
    <t>AJA</t>
  </si>
  <si>
    <t>LFKJ</t>
  </si>
  <si>
    <t>Propriano</t>
  </si>
  <si>
    <t>LFKO</t>
  </si>
  <si>
    <t>Solenzara</t>
  </si>
  <si>
    <t>SOZ</t>
  </si>
  <si>
    <t>LFKS</t>
  </si>
  <si>
    <t>Corte</t>
  </si>
  <si>
    <t>LFKT</t>
  </si>
  <si>
    <t>Branches</t>
  </si>
  <si>
    <t>Auxerre</t>
  </si>
  <si>
    <t>AUF</t>
  </si>
  <si>
    <t>LFLA</t>
  </si>
  <si>
    <t>Aix Les Bains</t>
  </si>
  <si>
    <t>Chambery</t>
  </si>
  <si>
    <t>CMF</t>
  </si>
  <si>
    <t>LFLB</t>
  </si>
  <si>
    <t>Auvergne</t>
  </si>
  <si>
    <t>Clermont-Ferrand</t>
  </si>
  <si>
    <t>CFE</t>
  </si>
  <si>
    <t>LFLC</t>
  </si>
  <si>
    <t>Bourges</t>
  </si>
  <si>
    <t>BOU</t>
  </si>
  <si>
    <t>LFLD</t>
  </si>
  <si>
    <t>Challes Les Eaux</t>
  </si>
  <si>
    <t>LFLE</t>
  </si>
  <si>
    <t>Champforgeuil</t>
  </si>
  <si>
    <t>Chalon</t>
  </si>
  <si>
    <t>XCD</t>
  </si>
  <si>
    <t>LFLH</t>
  </si>
  <si>
    <t>Annemasse</t>
  </si>
  <si>
    <t>QNJ</t>
  </si>
  <si>
    <t>LFLI</t>
  </si>
  <si>
    <t>Saint Exupery</t>
  </si>
  <si>
    <t>Lyon</t>
  </si>
  <si>
    <t>LYS</t>
  </si>
  <si>
    <t>LFLL</t>
  </si>
  <si>
    <t>Charnay</t>
  </si>
  <si>
    <t>Macon</t>
  </si>
  <si>
    <t>QNX</t>
  </si>
  <si>
    <t>LFLM</t>
  </si>
  <si>
    <t>Saint Yan</t>
  </si>
  <si>
    <t>St.-yan</t>
  </si>
  <si>
    <t>LFLN</t>
  </si>
  <si>
    <t>Renaison</t>
  </si>
  <si>
    <t>Roanne</t>
  </si>
  <si>
    <t>RNE</t>
  </si>
  <si>
    <t>LFLO</t>
  </si>
  <si>
    <t>Meythet</t>
  </si>
  <si>
    <t>Annecy</t>
  </si>
  <si>
    <t>NCY</t>
  </si>
  <si>
    <t>LFLP</t>
  </si>
  <si>
    <t>Saint Geoirs</t>
  </si>
  <si>
    <t>Grenoble</t>
  </si>
  <si>
    <t>GNB</t>
  </si>
  <si>
    <t>LFLS</t>
  </si>
  <si>
    <t>Domerat</t>
  </si>
  <si>
    <t>Montlucon</t>
  </si>
  <si>
    <t>MCU</t>
  </si>
  <si>
    <t>LFLT</t>
  </si>
  <si>
    <t>Chabeuil</t>
  </si>
  <si>
    <t>Valence</t>
  </si>
  <si>
    <t>VAF</t>
  </si>
  <si>
    <t>LFLU</t>
  </si>
  <si>
    <t>Charmeil</t>
  </si>
  <si>
    <t>Vichy</t>
  </si>
  <si>
    <t>VHY</t>
  </si>
  <si>
    <t>LFLV</t>
  </si>
  <si>
    <t>Aurillac</t>
  </si>
  <si>
    <t>AUR</t>
  </si>
  <si>
    <t>LFLW</t>
  </si>
  <si>
    <t>Deols</t>
  </si>
  <si>
    <t>Chateauroux</t>
  </si>
  <si>
    <t>CHR</t>
  </si>
  <si>
    <t>LFLX</t>
  </si>
  <si>
    <t>Bron</t>
  </si>
  <si>
    <t>LYN</t>
  </si>
  <si>
    <t>LFLY</t>
  </si>
  <si>
    <t>Aix Les Milles</t>
  </si>
  <si>
    <t>Aix-les-milles</t>
  </si>
  <si>
    <t>QXB</t>
  </si>
  <si>
    <t>LFMA</t>
  </si>
  <si>
    <t>Le Cannet</t>
  </si>
  <si>
    <t>Le Luc</t>
  </si>
  <si>
    <t>LFMC</t>
  </si>
  <si>
    <t>Mandelieu</t>
  </si>
  <si>
    <t>Cannes</t>
  </si>
  <si>
    <t>CEQ</t>
  </si>
  <si>
    <t>LFMD</t>
  </si>
  <si>
    <t>Boutheon</t>
  </si>
  <si>
    <t>St-Etienne</t>
  </si>
  <si>
    <t>EBU</t>
  </si>
  <si>
    <t>LFMH</t>
  </si>
  <si>
    <t>Le Tube</t>
  </si>
  <si>
    <t>Istres</t>
  </si>
  <si>
    <t>LFMI</t>
  </si>
  <si>
    <t>Salvaza</t>
  </si>
  <si>
    <t>Carcassonne</t>
  </si>
  <si>
    <t>CCF</t>
  </si>
  <si>
    <t>LFMK</t>
  </si>
  <si>
    <t>Provence</t>
  </si>
  <si>
    <t>Marseille</t>
  </si>
  <si>
    <t>MRS</t>
  </si>
  <si>
    <t>LFML</t>
  </si>
  <si>
    <t>Cote D\\'Azur</t>
  </si>
  <si>
    <t>Nice</t>
  </si>
  <si>
    <t>NCE</t>
  </si>
  <si>
    <t>LFMN</t>
  </si>
  <si>
    <t>Caritat</t>
  </si>
  <si>
    <t>Orange</t>
  </si>
  <si>
    <t>LFMO</t>
  </si>
  <si>
    <t>Rivesaltes</t>
  </si>
  <si>
    <t>Perpignan</t>
  </si>
  <si>
    <t>PGF</t>
  </si>
  <si>
    <t>LFMP</t>
  </si>
  <si>
    <t>Le Castellet</t>
  </si>
  <si>
    <t>CTT</t>
  </si>
  <si>
    <t>LFMQ</t>
  </si>
  <si>
    <t>Deaux</t>
  </si>
  <si>
    <t>Ales</t>
  </si>
  <si>
    <t>LFMS</t>
  </si>
  <si>
    <t>Mediterranee</t>
  </si>
  <si>
    <t>Montpellier</t>
  </si>
  <si>
    <t>MPL</t>
  </si>
  <si>
    <t>LFMT</t>
  </si>
  <si>
    <t>Vias</t>
  </si>
  <si>
    <t>Beziers</t>
  </si>
  <si>
    <t>BZR</t>
  </si>
  <si>
    <t>LFMU</t>
  </si>
  <si>
    <t>Caumont</t>
  </si>
  <si>
    <t>Avignon</t>
  </si>
  <si>
    <t>AVN</t>
  </si>
  <si>
    <t>LFMV</t>
  </si>
  <si>
    <t>Salon</t>
  </si>
  <si>
    <t>LFMY</t>
  </si>
  <si>
    <t>Lezignan Corbieres</t>
  </si>
  <si>
    <t>Lezignan-corbieres</t>
  </si>
  <si>
    <t>LFMZ</t>
  </si>
  <si>
    <t>Brenoux</t>
  </si>
  <si>
    <t>Mende</t>
  </si>
  <si>
    <t>MEN</t>
  </si>
  <si>
    <t>LFNB</t>
  </si>
  <si>
    <t>Carpentras</t>
  </si>
  <si>
    <t>LFNH</t>
  </si>
  <si>
    <t>Avord</t>
  </si>
  <si>
    <t>LFOA</t>
  </si>
  <si>
    <t>Tille</t>
  </si>
  <si>
    <t>Beauvais</t>
  </si>
  <si>
    <t>BVA</t>
  </si>
  <si>
    <t>LFOB</t>
  </si>
  <si>
    <t>Chateaudun</t>
  </si>
  <si>
    <t>LFOC</t>
  </si>
  <si>
    <t>St Florent</t>
  </si>
  <si>
    <t>Saumur</t>
  </si>
  <si>
    <t>LFOD</t>
  </si>
  <si>
    <t>Fauville</t>
  </si>
  <si>
    <t>Evreux</t>
  </si>
  <si>
    <t>LFOE</t>
  </si>
  <si>
    <t>Octeville</t>
  </si>
  <si>
    <t>Le Havre</t>
  </si>
  <si>
    <t>LEH</t>
  </si>
  <si>
    <t>LFOH</t>
  </si>
  <si>
    <t>Abbeville</t>
  </si>
  <si>
    <t>LFOI</t>
  </si>
  <si>
    <t>Bricy</t>
  </si>
  <si>
    <t>Orleans</t>
  </si>
  <si>
    <t>ORE</t>
  </si>
  <si>
    <t>LFOJ</t>
  </si>
  <si>
    <t>Vatry</t>
  </si>
  <si>
    <t>Chalons</t>
  </si>
  <si>
    <t>XCR</t>
  </si>
  <si>
    <t>LFOK</t>
  </si>
  <si>
    <t>Vallee De Seine</t>
  </si>
  <si>
    <t>Rouen</t>
  </si>
  <si>
    <t>URO</t>
  </si>
  <si>
    <t>LFOP</t>
  </si>
  <si>
    <t>Val De Loire</t>
  </si>
  <si>
    <t>Tours</t>
  </si>
  <si>
    <t>TUF</t>
  </si>
  <si>
    <t>LFOT</t>
  </si>
  <si>
    <t>Le Pontreau</t>
  </si>
  <si>
    <t>Cholet</t>
  </si>
  <si>
    <t>CET</t>
  </si>
  <si>
    <t>LFOU</t>
  </si>
  <si>
    <t>Entrammes</t>
  </si>
  <si>
    <t>Laval</t>
  </si>
  <si>
    <t>LVA</t>
  </si>
  <si>
    <t>LFOV</t>
  </si>
  <si>
    <t>St Denis De L Hotel</t>
  </si>
  <si>
    <t>LFOZ</t>
  </si>
  <si>
    <t>Le Bourget</t>
  </si>
  <si>
    <t>Paris</t>
  </si>
  <si>
    <t>LBG</t>
  </si>
  <si>
    <t>LFPB</t>
  </si>
  <si>
    <t>Creil</t>
  </si>
  <si>
    <t>CSF</t>
  </si>
  <si>
    <t>LFPC</t>
  </si>
  <si>
    <t>Charles De Gaulle</t>
  </si>
  <si>
    <t>CDG</t>
  </si>
  <si>
    <t>LFPG</t>
  </si>
  <si>
    <t>Voisins</t>
  </si>
  <si>
    <t>Coulommiers</t>
  </si>
  <si>
    <t>LFPK</t>
  </si>
  <si>
    <t>Villaroche</t>
  </si>
  <si>
    <t>Melun</t>
  </si>
  <si>
    <t>LFPM</t>
  </si>
  <si>
    <t>Toussus Le Noble</t>
  </si>
  <si>
    <t>Toussous-le-noble</t>
  </si>
  <si>
    <t>TNF</t>
  </si>
  <si>
    <t>LFPN</t>
  </si>
  <si>
    <t>Orly</t>
  </si>
  <si>
    <t>ORY</t>
  </si>
  <si>
    <t>LFPO</t>
  </si>
  <si>
    <t>Cormeilles En Vexin</t>
  </si>
  <si>
    <t>Pontoise</t>
  </si>
  <si>
    <t>POX</t>
  </si>
  <si>
    <t>LFPT</t>
  </si>
  <si>
    <t>Velizy</t>
  </si>
  <si>
    <t>Villacoublay</t>
  </si>
  <si>
    <t>LFPV</t>
  </si>
  <si>
    <t>Prunay</t>
  </si>
  <si>
    <t>Reims</t>
  </si>
  <si>
    <t>LFQA</t>
  </si>
  <si>
    <t>Barberey</t>
  </si>
  <si>
    <t>Troyes</t>
  </si>
  <si>
    <t>QYR</t>
  </si>
  <si>
    <t>LFQB</t>
  </si>
  <si>
    <t>Croismare</t>
  </si>
  <si>
    <t>Luneville</t>
  </si>
  <si>
    <t>LFQC</t>
  </si>
  <si>
    <t>Rouvres</t>
  </si>
  <si>
    <t>Etain</t>
  </si>
  <si>
    <t>LFQE</t>
  </si>
  <si>
    <t>Bellevue</t>
  </si>
  <si>
    <t>Autun</t>
  </si>
  <si>
    <t>LFQF</t>
  </si>
  <si>
    <t>Fourchambault</t>
  </si>
  <si>
    <t>Nevers</t>
  </si>
  <si>
    <t>NVS</t>
  </si>
  <si>
    <t>LFQG</t>
  </si>
  <si>
    <t>Epinoy</t>
  </si>
  <si>
    <t>Cambrai</t>
  </si>
  <si>
    <t>LFQI</t>
  </si>
  <si>
    <t>Elesmes</t>
  </si>
  <si>
    <t>Maubeuge</t>
  </si>
  <si>
    <t>LFQJ</t>
  </si>
  <si>
    <t>La Veze</t>
  </si>
  <si>
    <t>Besancon-la-veze</t>
  </si>
  <si>
    <t>LFQM</t>
  </si>
  <si>
    <t>Bourscheid</t>
  </si>
  <si>
    <t>Phalsbourg</t>
  </si>
  <si>
    <t>LFQP</t>
  </si>
  <si>
    <t>Lesquin</t>
  </si>
  <si>
    <t>Lille</t>
  </si>
  <si>
    <t>LIL</t>
  </si>
  <si>
    <t>LFQQ</t>
  </si>
  <si>
    <t>Calonne</t>
  </si>
  <si>
    <t>Merville</t>
  </si>
  <si>
    <t>LFQT</t>
  </si>
  <si>
    <t>Charleville Mezieres</t>
  </si>
  <si>
    <t>Charleville</t>
  </si>
  <si>
    <t>LFQV</t>
  </si>
  <si>
    <t>Frotey</t>
  </si>
  <si>
    <t>Vesoul-frotey</t>
  </si>
  <si>
    <t>LFQW</t>
  </si>
  <si>
    <t>Guipavas</t>
  </si>
  <si>
    <t>Brest</t>
  </si>
  <si>
    <t>BES</t>
  </si>
  <si>
    <t>LFRB</t>
  </si>
  <si>
    <t>Maupertus</t>
  </si>
  <si>
    <t>Cherbourg</t>
  </si>
  <si>
    <t>CER</t>
  </si>
  <si>
    <t>LFRC</t>
  </si>
  <si>
    <t>Pleurtuit</t>
  </si>
  <si>
    <t>Dinard</t>
  </si>
  <si>
    <t>DNR</t>
  </si>
  <si>
    <t>LFRD</t>
  </si>
  <si>
    <t>Escoublac</t>
  </si>
  <si>
    <t>La Baule</t>
  </si>
  <si>
    <t>LFRE</t>
  </si>
  <si>
    <t>Granville</t>
  </si>
  <si>
    <t>GFR</t>
  </si>
  <si>
    <t>LFRF</t>
  </si>
  <si>
    <t>St Gatien</t>
  </si>
  <si>
    <t>Deauville</t>
  </si>
  <si>
    <t>DOL</t>
  </si>
  <si>
    <t>LFRG</t>
  </si>
  <si>
    <t>Lann Bihoue</t>
  </si>
  <si>
    <t>Lorient</t>
  </si>
  <si>
    <t>LRT</t>
  </si>
  <si>
    <t>LFRH</t>
  </si>
  <si>
    <t>Les Ajoncs</t>
  </si>
  <si>
    <t>La Roche-sur-yon</t>
  </si>
  <si>
    <t>EDM</t>
  </si>
  <si>
    <t>LFRI</t>
  </si>
  <si>
    <t>Landivisiau</t>
  </si>
  <si>
    <t>LFRJ</t>
  </si>
  <si>
    <t>Carpiquet</t>
  </si>
  <si>
    <t>Caen</t>
  </si>
  <si>
    <t>CFR</t>
  </si>
  <si>
    <t>LFRK</t>
  </si>
  <si>
    <t>Poulmic</t>
  </si>
  <si>
    <t>Lanvedoc</t>
  </si>
  <si>
    <t>LFRL</t>
  </si>
  <si>
    <t>Arnage</t>
  </si>
  <si>
    <t>Le Mans</t>
  </si>
  <si>
    <t>LME</t>
  </si>
  <si>
    <t>LFRM</t>
  </si>
  <si>
    <t>St Jacques</t>
  </si>
  <si>
    <t>Rennes</t>
  </si>
  <si>
    <t>RNS</t>
  </si>
  <si>
    <t>LFRN</t>
  </si>
  <si>
    <t>Lannion</t>
  </si>
  <si>
    <t>LAI</t>
  </si>
  <si>
    <t>LFRO</t>
  </si>
  <si>
    <t>Pluguffan</t>
  </si>
  <si>
    <t>Quimper</t>
  </si>
  <si>
    <t>UIP</t>
  </si>
  <si>
    <t>LFRQ</t>
  </si>
  <si>
    <t>Nantes Atlantique</t>
  </si>
  <si>
    <t>Nantes</t>
  </si>
  <si>
    <t>NTE</t>
  </si>
  <si>
    <t>LFRS</t>
  </si>
  <si>
    <t>Armor</t>
  </si>
  <si>
    <t>St.-brieuc Armor</t>
  </si>
  <si>
    <t>SBK</t>
  </si>
  <si>
    <t>LFRT</t>
  </si>
  <si>
    <t>Ploujean</t>
  </si>
  <si>
    <t>Morlaix</t>
  </si>
  <si>
    <t>MXN</t>
  </si>
  <si>
    <t>LFRU</t>
  </si>
  <si>
    <t>Meucon</t>
  </si>
  <si>
    <t>Vannes</t>
  </si>
  <si>
    <t>VNE</t>
  </si>
  <si>
    <t>LFRV</t>
  </si>
  <si>
    <t>Montoir</t>
  </si>
  <si>
    <t>St.-nazaire</t>
  </si>
  <si>
    <t>SNR</t>
  </si>
  <si>
    <t>LFRZ</t>
  </si>
  <si>
    <t>Bale Mulhouse</t>
  </si>
  <si>
    <t>Mulhouse</t>
  </si>
  <si>
    <t>MLH</t>
  </si>
  <si>
    <t>LFSB</t>
  </si>
  <si>
    <t>Meyenheim</t>
  </si>
  <si>
    <t>LFSC</t>
  </si>
  <si>
    <t>Longvic</t>
  </si>
  <si>
    <t>Dijon</t>
  </si>
  <si>
    <t>DIJ</t>
  </si>
  <si>
    <t>LFSD</t>
  </si>
  <si>
    <t>Frescaty</t>
  </si>
  <si>
    <t>MZM</t>
  </si>
  <si>
    <t>LFSF</t>
  </si>
  <si>
    <t>Mirecourt</t>
  </si>
  <si>
    <t>Epinal</t>
  </si>
  <si>
    <t>EPL</t>
  </si>
  <si>
    <t>LFSG</t>
  </si>
  <si>
    <t>Haguenau</t>
  </si>
  <si>
    <t>LFSH</t>
  </si>
  <si>
    <t>Robinson</t>
  </si>
  <si>
    <t>St.-dizier</t>
  </si>
  <si>
    <t>LFSI</t>
  </si>
  <si>
    <t>Courcelles</t>
  </si>
  <si>
    <t>Montbeliard</t>
  </si>
  <si>
    <t>LFSM</t>
  </si>
  <si>
    <t>Essey</t>
  </si>
  <si>
    <t>Nancy</t>
  </si>
  <si>
    <t>ENC</t>
  </si>
  <si>
    <t>LFSN</t>
  </si>
  <si>
    <t>Ochey</t>
  </si>
  <si>
    <t>LFSO</t>
  </si>
  <si>
    <t>Pontarlier</t>
  </si>
  <si>
    <t>LFSP</t>
  </si>
  <si>
    <t>Champagne</t>
  </si>
  <si>
    <t>RHE</t>
  </si>
  <si>
    <t>LFSR</t>
  </si>
  <si>
    <t>Entzheim</t>
  </si>
  <si>
    <t>Strasbourg</t>
  </si>
  <si>
    <t>SXB</t>
  </si>
  <si>
    <t>LFST</t>
  </si>
  <si>
    <t>Saint Sauveur</t>
  </si>
  <si>
    <t>Luxeuil</t>
  </si>
  <si>
    <t>LFSX</t>
  </si>
  <si>
    <t>Pierrefeu</t>
  </si>
  <si>
    <t>Cuers</t>
  </si>
  <si>
    <t>LFTF</t>
  </si>
  <si>
    <t>Le Palyvestre</t>
  </si>
  <si>
    <t>Hyeres</t>
  </si>
  <si>
    <t>TLN</t>
  </si>
  <si>
    <t>LFTH</t>
  </si>
  <si>
    <t>Garons</t>
  </si>
  <si>
    <t>Nimes</t>
  </si>
  <si>
    <t>FNI</t>
  </si>
  <si>
    <t>LFTW</t>
  </si>
  <si>
    <t>Miquelon</t>
  </si>
  <si>
    <t>Saint Pierre and Miquelon</t>
  </si>
  <si>
    <t>MQC</t>
  </si>
  <si>
    <t>LFVM</t>
  </si>
  <si>
    <t>St Pierre</t>
  </si>
  <si>
    <t>FSP</t>
  </si>
  <si>
    <t>LFVP</t>
  </si>
  <si>
    <t>Amberieu</t>
  </si>
  <si>
    <t>LFXA</t>
  </si>
  <si>
    <t>Damblain</t>
  </si>
  <si>
    <t>LFYD</t>
  </si>
  <si>
    <t>Andravida</t>
  </si>
  <si>
    <t>PYR</t>
  </si>
  <si>
    <t>LGAD</t>
  </si>
  <si>
    <t>Agrinion</t>
  </si>
  <si>
    <t>AGQ</t>
  </si>
  <si>
    <t>LGAG</t>
  </si>
  <si>
    <t>Dimokritos</t>
  </si>
  <si>
    <t>Alexandroupolis</t>
  </si>
  <si>
    <t>AXD</t>
  </si>
  <si>
    <t>LGAL</t>
  </si>
  <si>
    <t>LGAX</t>
  </si>
  <si>
    <t>Nea Anchialos</t>
  </si>
  <si>
    <t>Nea Anghialos</t>
  </si>
  <si>
    <t>VOL</t>
  </si>
  <si>
    <t>LGBL</t>
  </si>
  <si>
    <t>Elefsis</t>
  </si>
  <si>
    <t>LGEL</t>
  </si>
  <si>
    <t>Chios</t>
  </si>
  <si>
    <t>JKH</t>
  </si>
  <si>
    <t>LGHI</t>
  </si>
  <si>
    <t>Ioannina</t>
  </si>
  <si>
    <t>IOA</t>
  </si>
  <si>
    <t>LGIO</t>
  </si>
  <si>
    <t>Nikos Kazantzakis</t>
  </si>
  <si>
    <t>Heraklion</t>
  </si>
  <si>
    <t>HER</t>
  </si>
  <si>
    <t>LGIR</t>
  </si>
  <si>
    <t>Aristotelis</t>
  </si>
  <si>
    <t>Kastoria</t>
  </si>
  <si>
    <t>KSO</t>
  </si>
  <si>
    <t>LGKA</t>
  </si>
  <si>
    <t>Kithira</t>
  </si>
  <si>
    <t>KIT</t>
  </si>
  <si>
    <t>LGKC</t>
  </si>
  <si>
    <t>Kefallinia</t>
  </si>
  <si>
    <t>Keffallinia</t>
  </si>
  <si>
    <t>EFL</t>
  </si>
  <si>
    <t>LGKF</t>
  </si>
  <si>
    <t>Kalamata</t>
  </si>
  <si>
    <t>KLX</t>
  </si>
  <si>
    <t>LGKL</t>
  </si>
  <si>
    <t>Amigdhaleon</t>
  </si>
  <si>
    <t>Kavala</t>
  </si>
  <si>
    <t>LGKM</t>
  </si>
  <si>
    <t>Kos</t>
  </si>
  <si>
    <t>KGS</t>
  </si>
  <si>
    <t>LGKO</t>
  </si>
  <si>
    <t>Karpathos</t>
  </si>
  <si>
    <t>AOK</t>
  </si>
  <si>
    <t>LGKP</t>
  </si>
  <si>
    <t>Ioannis Kapodistrias Intl</t>
  </si>
  <si>
    <t>Kerkyra/corfu</t>
  </si>
  <si>
    <t>CFU</t>
  </si>
  <si>
    <t>LGKR</t>
  </si>
  <si>
    <t>Kasos</t>
  </si>
  <si>
    <t>KSJ</t>
  </si>
  <si>
    <t>LGKS</t>
  </si>
  <si>
    <t>Megas Alexandros Intl</t>
  </si>
  <si>
    <t>KVA</t>
  </si>
  <si>
    <t>LGKV</t>
  </si>
  <si>
    <t>Filippos</t>
  </si>
  <si>
    <t>Kozani</t>
  </si>
  <si>
    <t>KZI</t>
  </si>
  <si>
    <t>LGKZ</t>
  </si>
  <si>
    <t>Leros</t>
  </si>
  <si>
    <t>LRS</t>
  </si>
  <si>
    <t>LGLE</t>
  </si>
  <si>
    <t>Limnos</t>
  </si>
  <si>
    <t>LXS</t>
  </si>
  <si>
    <t>LGLM</t>
  </si>
  <si>
    <t>Larisa</t>
  </si>
  <si>
    <t>Larissa</t>
  </si>
  <si>
    <t>LRA</t>
  </si>
  <si>
    <t>LGLR</t>
  </si>
  <si>
    <t>Megara</t>
  </si>
  <si>
    <t>LGMG</t>
  </si>
  <si>
    <t>Mikonos</t>
  </si>
  <si>
    <t>Mykonos</t>
  </si>
  <si>
    <t>JMK</t>
  </si>
  <si>
    <t>LGMK</t>
  </si>
  <si>
    <t>Mitilini</t>
  </si>
  <si>
    <t>Mytilini</t>
  </si>
  <si>
    <t>MJT</t>
  </si>
  <si>
    <t>LGMT</t>
  </si>
  <si>
    <t>Aktio</t>
  </si>
  <si>
    <t>Preveza</t>
  </si>
  <si>
    <t>PVK</t>
  </si>
  <si>
    <t>LGPZ</t>
  </si>
  <si>
    <t>Maritsa</t>
  </si>
  <si>
    <t>Rhodos</t>
  </si>
  <si>
    <t>LGRD</t>
  </si>
  <si>
    <t>Rhodes Diagoras</t>
  </si>
  <si>
    <t>RHO</t>
  </si>
  <si>
    <t>LGRP</t>
  </si>
  <si>
    <t>Araxos</t>
  </si>
  <si>
    <t>Patras</t>
  </si>
  <si>
    <t>GPA</t>
  </si>
  <si>
    <t>LGRX</t>
  </si>
  <si>
    <t>Souda</t>
  </si>
  <si>
    <t>Chania</t>
  </si>
  <si>
    <t>CHQ</t>
  </si>
  <si>
    <t>LGSA</t>
  </si>
  <si>
    <t>Alexandros Papadiamantis</t>
  </si>
  <si>
    <t>Skiathos</t>
  </si>
  <si>
    <t>JSI</t>
  </si>
  <si>
    <t>LGSK</t>
  </si>
  <si>
    <t>Samos</t>
  </si>
  <si>
    <t>SMI</t>
  </si>
  <si>
    <t>LGSM</t>
  </si>
  <si>
    <t>Ashford</t>
  </si>
  <si>
    <t>Lympne</t>
  </si>
  <si>
    <t>LYM</t>
  </si>
  <si>
    <t>EGMK</t>
  </si>
  <si>
    <t>Sparti</t>
  </si>
  <si>
    <t>LGSP</t>
  </si>
  <si>
    <t>Santorini</t>
  </si>
  <si>
    <t>Thira</t>
  </si>
  <si>
    <t>JTR</t>
  </si>
  <si>
    <t>LGSR</t>
  </si>
  <si>
    <t>Sitia</t>
  </si>
  <si>
    <t>JSH</t>
  </si>
  <si>
    <t>LGST</t>
  </si>
  <si>
    <t>Stefanovikion</t>
  </si>
  <si>
    <t>LGSV</t>
  </si>
  <si>
    <t>Skiros</t>
  </si>
  <si>
    <t>SKU</t>
  </si>
  <si>
    <t>LGSY</t>
  </si>
  <si>
    <t>Tanagra</t>
  </si>
  <si>
    <t>LGTG</t>
  </si>
  <si>
    <t>Kasteli</t>
  </si>
  <si>
    <t>LGTL</t>
  </si>
  <si>
    <t>Tripolis</t>
  </si>
  <si>
    <t>LGTP</t>
  </si>
  <si>
    <t>Makedonia</t>
  </si>
  <si>
    <t>Thessaloniki</t>
  </si>
  <si>
    <t>SKG</t>
  </si>
  <si>
    <t>LGTS</t>
  </si>
  <si>
    <t>Tatoi</t>
  </si>
  <si>
    <t>Dekelia</t>
  </si>
  <si>
    <t>LGTT</t>
  </si>
  <si>
    <t>Dionysios Solomos</t>
  </si>
  <si>
    <t>Zakynthos</t>
  </si>
  <si>
    <t>ZTH</t>
  </si>
  <si>
    <t>LGZA</t>
  </si>
  <si>
    <t>Ferihegy</t>
  </si>
  <si>
    <t>Budapest</t>
  </si>
  <si>
    <t>Hungary</t>
  </si>
  <si>
    <t>BUD</t>
  </si>
  <si>
    <t>LHBP</t>
  </si>
  <si>
    <t>Debrecen</t>
  </si>
  <si>
    <t>DEB</t>
  </si>
  <si>
    <t>LHDC</t>
  </si>
  <si>
    <t>Kecskemet</t>
  </si>
  <si>
    <t>LHKE</t>
  </si>
  <si>
    <t>Nyiregyhaza</t>
  </si>
  <si>
    <t>Nyirregyhaza</t>
  </si>
  <si>
    <t>LHNY</t>
  </si>
  <si>
    <t>Ocseny</t>
  </si>
  <si>
    <t>LHOY</t>
  </si>
  <si>
    <t>Door County Cherryland Airport</t>
  </si>
  <si>
    <t>Sturgeon Bay</t>
  </si>
  <si>
    <t>SUE</t>
  </si>
  <si>
    <t>Szentkiralyszabadja</t>
  </si>
  <si>
    <t>Azentkilyszabadja</t>
  </si>
  <si>
    <t>LHSA</t>
  </si>
  <si>
    <t>Szolnok</t>
  </si>
  <si>
    <t>LHSN</t>
  </si>
  <si>
    <t>Amendola</t>
  </si>
  <si>
    <t>Italy</t>
  </si>
  <si>
    <t>LIBA</t>
  </si>
  <si>
    <t>Crotone</t>
  </si>
  <si>
    <t>CRV</t>
  </si>
  <si>
    <t>LIBC</t>
  </si>
  <si>
    <t>Bari</t>
  </si>
  <si>
    <t>BRI</t>
  </si>
  <si>
    <t>LIBD</t>
  </si>
  <si>
    <t>Gino Lisa</t>
  </si>
  <si>
    <t>Foggia</t>
  </si>
  <si>
    <t>FOG</t>
  </si>
  <si>
    <t>LIBF</t>
  </si>
  <si>
    <t>Grottaglie</t>
  </si>
  <si>
    <t>TAR</t>
  </si>
  <si>
    <t>LIBG</t>
  </si>
  <si>
    <t>Lecce</t>
  </si>
  <si>
    <t>LCC</t>
  </si>
  <si>
    <t>LIBN</t>
  </si>
  <si>
    <t>Pescara</t>
  </si>
  <si>
    <t>PSR</t>
  </si>
  <si>
    <t>LIBP</t>
  </si>
  <si>
    <t>Casale</t>
  </si>
  <si>
    <t>Brindisi</t>
  </si>
  <si>
    <t>BDS</t>
  </si>
  <si>
    <t>LIBR</t>
  </si>
  <si>
    <t>Gioia Del Colle</t>
  </si>
  <si>
    <t>LIBV</t>
  </si>
  <si>
    <t>Lamezia Terme</t>
  </si>
  <si>
    <t>Lamezia</t>
  </si>
  <si>
    <t>SUF</t>
  </si>
  <si>
    <t>LICA</t>
  </si>
  <si>
    <t>Catania Fontanarossa</t>
  </si>
  <si>
    <t>Catania</t>
  </si>
  <si>
    <t>CTA</t>
  </si>
  <si>
    <t>LICC</t>
  </si>
  <si>
    <t>Lampedusa</t>
  </si>
  <si>
    <t>LMP</t>
  </si>
  <si>
    <t>LICD</t>
  </si>
  <si>
    <t>Pantelleria</t>
  </si>
  <si>
    <t>PNL</t>
  </si>
  <si>
    <t>LICG</t>
  </si>
  <si>
    <t>Palermo</t>
  </si>
  <si>
    <t>PMO</t>
  </si>
  <si>
    <t>LICJ</t>
  </si>
  <si>
    <t>Boccadifalco</t>
  </si>
  <si>
    <t>LICP</t>
  </si>
  <si>
    <t>Reggio Calabria</t>
  </si>
  <si>
    <t>REG</t>
  </si>
  <si>
    <t>LICR</t>
  </si>
  <si>
    <t>Trapani Birgi</t>
  </si>
  <si>
    <t>Trapani</t>
  </si>
  <si>
    <t>TPS</t>
  </si>
  <si>
    <t>LICT</t>
  </si>
  <si>
    <t>Sigonella</t>
  </si>
  <si>
    <t>NSY</t>
  </si>
  <si>
    <t>LICZ</t>
  </si>
  <si>
    <t>Alghero</t>
  </si>
  <si>
    <t>AHO</t>
  </si>
  <si>
    <t>LIEA</t>
  </si>
  <si>
    <t>Decimomannu</t>
  </si>
  <si>
    <t>DCI</t>
  </si>
  <si>
    <t>LIED</t>
  </si>
  <si>
    <t>Elmas</t>
  </si>
  <si>
    <t>Cagliari</t>
  </si>
  <si>
    <t>CAG</t>
  </si>
  <si>
    <t>LIEE</t>
  </si>
  <si>
    <t>Olbia Costa Smeralda</t>
  </si>
  <si>
    <t>Olbia</t>
  </si>
  <si>
    <t>OLB</t>
  </si>
  <si>
    <t>LIEO</t>
  </si>
  <si>
    <t>Tortoli</t>
  </si>
  <si>
    <t>TTB</t>
  </si>
  <si>
    <t>LIET</t>
  </si>
  <si>
    <t>Aeritalia</t>
  </si>
  <si>
    <t>Turin</t>
  </si>
  <si>
    <t>LIMA</t>
  </si>
  <si>
    <t>Bresso</t>
  </si>
  <si>
    <t>Milano</t>
  </si>
  <si>
    <t>LIMB</t>
  </si>
  <si>
    <t>Malpensa</t>
  </si>
  <si>
    <t>MXP</t>
  </si>
  <si>
    <t>LIMC</t>
  </si>
  <si>
    <t>Bergamo Orio Al Serio</t>
  </si>
  <si>
    <t>Bergamo</t>
  </si>
  <si>
    <t>BGY</t>
  </si>
  <si>
    <t>LIME</t>
  </si>
  <si>
    <t>Torino</t>
  </si>
  <si>
    <t>TRN</t>
  </si>
  <si>
    <t>LIMF</t>
  </si>
  <si>
    <t>Albenga</t>
  </si>
  <si>
    <t>ALL</t>
  </si>
  <si>
    <t>LIMG</t>
  </si>
  <si>
    <t>Genova Sestri</t>
  </si>
  <si>
    <t>Genoa</t>
  </si>
  <si>
    <t>GOA</t>
  </si>
  <si>
    <t>LIMJ</t>
  </si>
  <si>
    <t>Linate</t>
  </si>
  <si>
    <t>Milan</t>
  </si>
  <si>
    <t>LIN</t>
  </si>
  <si>
    <t>LIML</t>
  </si>
  <si>
    <t>Cameri</t>
  </si>
  <si>
    <t>LIMN</t>
  </si>
  <si>
    <t>Parma</t>
  </si>
  <si>
    <t>PMF</t>
  </si>
  <si>
    <t>LIMP</t>
  </si>
  <si>
    <t>Piacenza</t>
  </si>
  <si>
    <t>QPZ</t>
  </si>
  <si>
    <t>LIMS</t>
  </si>
  <si>
    <t>Shoestring Aviation Airfield</t>
  </si>
  <si>
    <t>Stewartstown</t>
  </si>
  <si>
    <t>0P2</t>
  </si>
  <si>
    <t>Levaldigi</t>
  </si>
  <si>
    <t>Cuneo</t>
  </si>
  <si>
    <t>CUF</t>
  </si>
  <si>
    <t>LIMZ</t>
  </si>
  <si>
    <t>Aviano Ab</t>
  </si>
  <si>
    <t>Aviano</t>
  </si>
  <si>
    <t>AVB</t>
  </si>
  <si>
    <t>LIPA</t>
  </si>
  <si>
    <t>Bolzano</t>
  </si>
  <si>
    <t>BZO</t>
  </si>
  <si>
    <t>LIPB</t>
  </si>
  <si>
    <t>Cervia</t>
  </si>
  <si>
    <t>LIPC</t>
  </si>
  <si>
    <t>Bologna</t>
  </si>
  <si>
    <t>BLQ</t>
  </si>
  <si>
    <t>LIPE</t>
  </si>
  <si>
    <t>Treviso</t>
  </si>
  <si>
    <t>TSF</t>
  </si>
  <si>
    <t>LIPH</t>
  </si>
  <si>
    <t>Rivolto</t>
  </si>
  <si>
    <t>LIPI</t>
  </si>
  <si>
    <t>Forli</t>
  </si>
  <si>
    <t>FRL</t>
  </si>
  <si>
    <t>LIPK</t>
  </si>
  <si>
    <t>Ghedi</t>
  </si>
  <si>
    <t>LIPL</t>
  </si>
  <si>
    <t>Verona Boscomantico</t>
  </si>
  <si>
    <t>Verona</t>
  </si>
  <si>
    <t>LIPN</t>
  </si>
  <si>
    <t>Montichiari</t>
  </si>
  <si>
    <t>Brescia</t>
  </si>
  <si>
    <t>VBS</t>
  </si>
  <si>
    <t>LIPO</t>
  </si>
  <si>
    <t>Ronchi Dei Legionari</t>
  </si>
  <si>
    <t>Ronchi De Legionari</t>
  </si>
  <si>
    <t>TRS</t>
  </si>
  <si>
    <t>LIPQ</t>
  </si>
  <si>
    <t>Rimini</t>
  </si>
  <si>
    <t>RMI</t>
  </si>
  <si>
    <t>LIPR</t>
  </si>
  <si>
    <t>Istrana</t>
  </si>
  <si>
    <t>LIPS</t>
  </si>
  <si>
    <t>Vicenza</t>
  </si>
  <si>
    <t>VIC</t>
  </si>
  <si>
    <t>LIPT</t>
  </si>
  <si>
    <t>Padova</t>
  </si>
  <si>
    <t>QPA</t>
  </si>
  <si>
    <t>LIPU</t>
  </si>
  <si>
    <t>Villafranca</t>
  </si>
  <si>
    <t>VRN</t>
  </si>
  <si>
    <t>LIPX</t>
  </si>
  <si>
    <t>Venezia Tessera</t>
  </si>
  <si>
    <t>Venice</t>
  </si>
  <si>
    <t>VCE</t>
  </si>
  <si>
    <t>LIPZ</t>
  </si>
  <si>
    <t>Ampugnano</t>
  </si>
  <si>
    <t>Siena</t>
  </si>
  <si>
    <t>SAY</t>
  </si>
  <si>
    <t>LIQS</t>
  </si>
  <si>
    <t>Ciampino</t>
  </si>
  <si>
    <t>Rome</t>
  </si>
  <si>
    <t>CIA</t>
  </si>
  <si>
    <t>LIRA</t>
  </si>
  <si>
    <t>Pratica Di Mare</t>
  </si>
  <si>
    <t>LIRE</t>
  </si>
  <si>
    <t>Fiumicino</t>
  </si>
  <si>
    <t>FCO</t>
  </si>
  <si>
    <t>LIRF</t>
  </si>
  <si>
    <t>Guidonia</t>
  </si>
  <si>
    <t>LIRG</t>
  </si>
  <si>
    <t>Marina Di Campo</t>
  </si>
  <si>
    <t>EBA</t>
  </si>
  <si>
    <t>LIRJ</t>
  </si>
  <si>
    <t>Latina</t>
  </si>
  <si>
    <t>QLT</t>
  </si>
  <si>
    <t>LIRL</t>
  </si>
  <si>
    <t>Grazzanise</t>
  </si>
  <si>
    <t>LIRM</t>
  </si>
  <si>
    <t>Capodichino</t>
  </si>
  <si>
    <t>Naples</t>
  </si>
  <si>
    <t>NAP</t>
  </si>
  <si>
    <t>LIRN</t>
  </si>
  <si>
    <t>Pisa</t>
  </si>
  <si>
    <t>PSA</t>
  </si>
  <si>
    <t>LIRP</t>
  </si>
  <si>
    <t>Firenze</t>
  </si>
  <si>
    <t>Florence</t>
  </si>
  <si>
    <t>FLR</t>
  </si>
  <si>
    <t>LIRQ</t>
  </si>
  <si>
    <t>Grosseto</t>
  </si>
  <si>
    <t>GRS</t>
  </si>
  <si>
    <t>LIRS</t>
  </si>
  <si>
    <t>Urbe</t>
  </si>
  <si>
    <t>LIRU</t>
  </si>
  <si>
    <t>Viterbo</t>
  </si>
  <si>
    <t>LIRV</t>
  </si>
  <si>
    <t>Perugia</t>
  </si>
  <si>
    <t>PEG</t>
  </si>
  <si>
    <t>LIRZ</t>
  </si>
  <si>
    <t>Cerklje</t>
  </si>
  <si>
    <t>Slovenia</t>
  </si>
  <si>
    <t>LJCE</t>
  </si>
  <si>
    <t>Ljubljana</t>
  </si>
  <si>
    <t>Ljubliana</t>
  </si>
  <si>
    <t>LJU</t>
  </si>
  <si>
    <t>LJLJ</t>
  </si>
  <si>
    <t>Maribor</t>
  </si>
  <si>
    <t>MBX</t>
  </si>
  <si>
    <t>LJMB</t>
  </si>
  <si>
    <t>Portoroz</t>
  </si>
  <si>
    <t>POW</t>
  </si>
  <si>
    <t>LJPZ</t>
  </si>
  <si>
    <t>Slovenj Gradec</t>
  </si>
  <si>
    <t>LJSG</t>
  </si>
  <si>
    <t>Ceske Budejovice</t>
  </si>
  <si>
    <t>Czech Republic</t>
  </si>
  <si>
    <t>LKCS</t>
  </si>
  <si>
    <t>Caslav</t>
  </si>
  <si>
    <t>LKCV</t>
  </si>
  <si>
    <t>Hradec Kralove</t>
  </si>
  <si>
    <t>LKHK</t>
  </si>
  <si>
    <t>Horovice</t>
  </si>
  <si>
    <t>LKHV</t>
  </si>
  <si>
    <t>Kbely</t>
  </si>
  <si>
    <t>Praha</t>
  </si>
  <si>
    <t>LKKB</t>
  </si>
  <si>
    <t>Kunovice</t>
  </si>
  <si>
    <t>LKKU</t>
  </si>
  <si>
    <t>Karlovy Vary</t>
  </si>
  <si>
    <t>KLV</t>
  </si>
  <si>
    <t>LKKV</t>
  </si>
  <si>
    <t>Plzen Line</t>
  </si>
  <si>
    <t>Line</t>
  </si>
  <si>
    <t>LKLN</t>
  </si>
  <si>
    <t>Mnichovo Hradiste</t>
  </si>
  <si>
    <t>LKMH</t>
  </si>
  <si>
    <t>Mosnov</t>
  </si>
  <si>
    <t>Ostrava</t>
  </si>
  <si>
    <t>OSR</t>
  </si>
  <si>
    <t>LKMT</t>
  </si>
  <si>
    <t>Namest</t>
  </si>
  <si>
    <t>LKNA</t>
  </si>
  <si>
    <t>Pardubice</t>
  </si>
  <si>
    <t>PED</t>
  </si>
  <si>
    <t>LKPD</t>
  </si>
  <si>
    <t>Pribram</t>
  </si>
  <si>
    <t>LKPM</t>
  </si>
  <si>
    <t>Prerov</t>
  </si>
  <si>
    <t>PRV</t>
  </si>
  <si>
    <t>LKPO</t>
  </si>
  <si>
    <t>Ruzyne</t>
  </si>
  <si>
    <t>Prague</t>
  </si>
  <si>
    <t>PRG</t>
  </si>
  <si>
    <t>LKPR</t>
  </si>
  <si>
    <t>Turany</t>
  </si>
  <si>
    <t>Brno</t>
  </si>
  <si>
    <t>BRQ</t>
  </si>
  <si>
    <t>LKTB</t>
  </si>
  <si>
    <t>Vodochody</t>
  </si>
  <si>
    <t>LKVO</t>
  </si>
  <si>
    <t>Ben Gurion</t>
  </si>
  <si>
    <t>Tel-aviv</t>
  </si>
  <si>
    <t>Israel</t>
  </si>
  <si>
    <t>TLV</t>
  </si>
  <si>
    <t>LLBG</t>
  </si>
  <si>
    <t>Teyman</t>
  </si>
  <si>
    <t>Beer-sheba</t>
  </si>
  <si>
    <t>BEV</t>
  </si>
  <si>
    <t>LLBS</t>
  </si>
  <si>
    <t>Tel Nov</t>
  </si>
  <si>
    <t>Tel-nof</t>
  </si>
  <si>
    <t>LLEK</t>
  </si>
  <si>
    <t>Eyn Shemer</t>
  </si>
  <si>
    <t>Eyn-shemer</t>
  </si>
  <si>
    <t>LLES</t>
  </si>
  <si>
    <t>Eilat</t>
  </si>
  <si>
    <t>Elat</t>
  </si>
  <si>
    <t>ETH</t>
  </si>
  <si>
    <t>LLET</t>
  </si>
  <si>
    <t>En Yahav</t>
  </si>
  <si>
    <t>Eyn-yahav</t>
  </si>
  <si>
    <t>LLEY</t>
  </si>
  <si>
    <t>Haifa</t>
  </si>
  <si>
    <t>HFA</t>
  </si>
  <si>
    <t>LLHA</t>
  </si>
  <si>
    <t>Hatzor</t>
  </si>
  <si>
    <t>Haztor</t>
  </si>
  <si>
    <t>LLHS</t>
  </si>
  <si>
    <t>Mahanaim I Ben Yaakov</t>
  </si>
  <si>
    <t>Rosh Pina</t>
  </si>
  <si>
    <t>RPN</t>
  </si>
  <si>
    <t>LLIB</t>
  </si>
  <si>
    <t>Megiddo</t>
  </si>
  <si>
    <t>Megido Airstrip</t>
  </si>
  <si>
    <t>LLMG</t>
  </si>
  <si>
    <t>I Bar Yehuda</t>
  </si>
  <si>
    <t>Metzada</t>
  </si>
  <si>
    <t>LLMZ</t>
  </si>
  <si>
    <t>Nevatim Ab</t>
  </si>
  <si>
    <t>Nevatim</t>
  </si>
  <si>
    <t>LLNV</t>
  </si>
  <si>
    <t>Ovda</t>
  </si>
  <si>
    <t>VDA</t>
  </si>
  <si>
    <t>LLOV</t>
  </si>
  <si>
    <t>Ramat David</t>
  </si>
  <si>
    <t>LLRD</t>
  </si>
  <si>
    <t>Ramon</t>
  </si>
  <si>
    <t>LLRM</t>
  </si>
  <si>
    <t>Sde Dov</t>
  </si>
  <si>
    <t>SDV</t>
  </si>
  <si>
    <t>LLSD</t>
  </si>
  <si>
    <t>Luqa</t>
  </si>
  <si>
    <t>Malta</t>
  </si>
  <si>
    <t>MLA</t>
  </si>
  <si>
    <t>LMML</t>
  </si>
  <si>
    <t>Wiener Neustadt East</t>
  </si>
  <si>
    <t>Wiener Neustadt Ost</t>
  </si>
  <si>
    <t>Austria</t>
  </si>
  <si>
    <t>LOAN</t>
  </si>
  <si>
    <t>Wels</t>
  </si>
  <si>
    <t>LOLW</t>
  </si>
  <si>
    <t>Graz</t>
  </si>
  <si>
    <t>GRZ</t>
  </si>
  <si>
    <t>LOWG</t>
  </si>
  <si>
    <t>Innsbruck</t>
  </si>
  <si>
    <t>INN</t>
  </si>
  <si>
    <t>LOWI</t>
  </si>
  <si>
    <t>Linz</t>
  </si>
  <si>
    <t>LNZ</t>
  </si>
  <si>
    <t>LOWL</t>
  </si>
  <si>
    <t>Salzburg</t>
  </si>
  <si>
    <t>SZG</t>
  </si>
  <si>
    <t>LOWS</t>
  </si>
  <si>
    <t>Schwechat</t>
  </si>
  <si>
    <t>Vienna</t>
  </si>
  <si>
    <t>VIE</t>
  </si>
  <si>
    <t>LOWW</t>
  </si>
  <si>
    <t>Klagenfurt</t>
  </si>
  <si>
    <t>LOXK</t>
  </si>
  <si>
    <t>Zeltweg</t>
  </si>
  <si>
    <t>LOXZ</t>
  </si>
  <si>
    <t>Alverca</t>
  </si>
  <si>
    <t>Portugal</t>
  </si>
  <si>
    <t>LPAR</t>
  </si>
  <si>
    <t>Santa Maria</t>
  </si>
  <si>
    <t>Santa Maria (island)</t>
  </si>
  <si>
    <t>SMA</t>
  </si>
  <si>
    <t>LPAZ</t>
  </si>
  <si>
    <t>Braganca</t>
  </si>
  <si>
    <t>BGC</t>
  </si>
  <si>
    <t>LPBG</t>
  </si>
  <si>
    <t>Beja</t>
  </si>
  <si>
    <t>Beja (madeira)</t>
  </si>
  <si>
    <t>LPBJ</t>
  </si>
  <si>
    <t>Braga</t>
  </si>
  <si>
    <t>LPBR</t>
  </si>
  <si>
    <t>Coimbra</t>
  </si>
  <si>
    <t>Coimba</t>
  </si>
  <si>
    <t>LPCO</t>
  </si>
  <si>
    <t>Cascais</t>
  </si>
  <si>
    <t>LPCS</t>
  </si>
  <si>
    <t>Covilha</t>
  </si>
  <si>
    <t>LPCV</t>
  </si>
  <si>
    <t>Evora</t>
  </si>
  <si>
    <t>LPEV</t>
  </si>
  <si>
    <t>Flores</t>
  </si>
  <si>
    <t>FLW</t>
  </si>
  <si>
    <t>LPFL</t>
  </si>
  <si>
    <t>FAO</t>
  </si>
  <si>
    <t>LPFR</t>
  </si>
  <si>
    <t>Graciosa</t>
  </si>
  <si>
    <t>Graciosa Island</t>
  </si>
  <si>
    <t>GRW</t>
  </si>
  <si>
    <t>LPGR</t>
  </si>
  <si>
    <t>Horta</t>
  </si>
  <si>
    <t>HOR</t>
  </si>
  <si>
    <t>LPHR</t>
  </si>
  <si>
    <t>Lajes</t>
  </si>
  <si>
    <t>Lajes (terceira Island)</t>
  </si>
  <si>
    <t>TER</t>
  </si>
  <si>
    <t>LPLA</t>
  </si>
  <si>
    <t>Monte Real</t>
  </si>
  <si>
    <t>LPMR</t>
  </si>
  <si>
    <t>Montijo</t>
  </si>
  <si>
    <t>LPMT</t>
  </si>
  <si>
    <t>Ovar</t>
  </si>
  <si>
    <t>LPOV</t>
  </si>
  <si>
    <t>Ponta Delgada</t>
  </si>
  <si>
    <t>PDL</t>
  </si>
  <si>
    <t>LPPD</t>
  </si>
  <si>
    <t>Pico</t>
  </si>
  <si>
    <t>PIX</t>
  </si>
  <si>
    <t>LPPI</t>
  </si>
  <si>
    <t>Portimao</t>
  </si>
  <si>
    <t>LPPM</t>
  </si>
  <si>
    <t>Porto</t>
  </si>
  <si>
    <t>OPO</t>
  </si>
  <si>
    <t>LPPR</t>
  </si>
  <si>
    <t>Porto Santo</t>
  </si>
  <si>
    <t>PXO</t>
  </si>
  <si>
    <t>LPPS</t>
  </si>
  <si>
    <t>Lisboa</t>
  </si>
  <si>
    <t>Lisbon</t>
  </si>
  <si>
    <t>LIS</t>
  </si>
  <si>
    <t>LPPT</t>
  </si>
  <si>
    <t>Sao Jorge</t>
  </si>
  <si>
    <t>Sao Jorge Island</t>
  </si>
  <si>
    <t>SJZ</t>
  </si>
  <si>
    <t>LPSJ</t>
  </si>
  <si>
    <t>Sintra</t>
  </si>
  <si>
    <t>LPST</t>
  </si>
  <si>
    <t>Tancos</t>
  </si>
  <si>
    <t>LPTN</t>
  </si>
  <si>
    <t>Vila Real</t>
  </si>
  <si>
    <t>VRL</t>
  </si>
  <si>
    <t>LPVR</t>
  </si>
  <si>
    <t>Viseu</t>
  </si>
  <si>
    <t>LPVZ</t>
  </si>
  <si>
    <t>Eastern Oregon Regional Airport</t>
  </si>
  <si>
    <t>Pendleton</t>
  </si>
  <si>
    <t>PDT</t>
  </si>
  <si>
    <t>KPDT</t>
  </si>
  <si>
    <t>Mostar</t>
  </si>
  <si>
    <t>Bosnia and Herzegovina</t>
  </si>
  <si>
    <t>OMO</t>
  </si>
  <si>
    <t>LQMO</t>
  </si>
  <si>
    <t>Sarajevo</t>
  </si>
  <si>
    <t>SJJ</t>
  </si>
  <si>
    <t>LQSA</t>
  </si>
  <si>
    <t>Arad</t>
  </si>
  <si>
    <t>Romania</t>
  </si>
  <si>
    <t>ARW</t>
  </si>
  <si>
    <t>LRAR</t>
  </si>
  <si>
    <t>Bacau</t>
  </si>
  <si>
    <t>BCM</t>
  </si>
  <si>
    <t>LRBC</t>
  </si>
  <si>
    <t>Tautii Magheraus</t>
  </si>
  <si>
    <t>Baia Mare</t>
  </si>
  <si>
    <t>BAY</t>
  </si>
  <si>
    <t>LRBM</t>
  </si>
  <si>
    <t>Aurel Vlaicu</t>
  </si>
  <si>
    <t>Bucharest</t>
  </si>
  <si>
    <t>BBU</t>
  </si>
  <si>
    <t>LRBS</t>
  </si>
  <si>
    <t>Mihail Kogalniceanu</t>
  </si>
  <si>
    <t>Constanta</t>
  </si>
  <si>
    <t>CND</t>
  </si>
  <si>
    <t>LRCK</t>
  </si>
  <si>
    <t>Cluj Napoca</t>
  </si>
  <si>
    <t>Cluj-napoca</t>
  </si>
  <si>
    <t>CLJ</t>
  </si>
  <si>
    <t>LRCL</t>
  </si>
  <si>
    <t>Caransebes</t>
  </si>
  <si>
    <t>CSB</t>
  </si>
  <si>
    <t>LRCS</t>
  </si>
  <si>
    <t>Craiova</t>
  </si>
  <si>
    <t>CRA</t>
  </si>
  <si>
    <t>LRCV</t>
  </si>
  <si>
    <t>Iasi</t>
  </si>
  <si>
    <t>IAS</t>
  </si>
  <si>
    <t>LRIA</t>
  </si>
  <si>
    <t>Oradea</t>
  </si>
  <si>
    <t>OMR</t>
  </si>
  <si>
    <t>LROD</t>
  </si>
  <si>
    <t>Henri Coanda</t>
  </si>
  <si>
    <t>OTP</t>
  </si>
  <si>
    <t>LROP</t>
  </si>
  <si>
    <t>Sibiu</t>
  </si>
  <si>
    <t>SBZ</t>
  </si>
  <si>
    <t>LRSB</t>
  </si>
  <si>
    <t>Satu Mare</t>
  </si>
  <si>
    <t>SUJ</t>
  </si>
  <si>
    <t>LRSM</t>
  </si>
  <si>
    <t>Stefan Cel Mare</t>
  </si>
  <si>
    <t>Suceava</t>
  </si>
  <si>
    <t>SCV</t>
  </si>
  <si>
    <t>LRSV</t>
  </si>
  <si>
    <t>Cataloi</t>
  </si>
  <si>
    <t>Tulcea</t>
  </si>
  <si>
    <t>TCE</t>
  </si>
  <si>
    <t>LRTC</t>
  </si>
  <si>
    <t>Transilvania Targu Mures</t>
  </si>
  <si>
    <t>Tirgu Mures</t>
  </si>
  <si>
    <t>TGM</t>
  </si>
  <si>
    <t>LRTM</t>
  </si>
  <si>
    <t>Traian Vuia</t>
  </si>
  <si>
    <t>Timisoara</t>
  </si>
  <si>
    <t>TSR</t>
  </si>
  <si>
    <t>LRTR</t>
  </si>
  <si>
    <t>Les Eplatures</t>
  </si>
  <si>
    <t>Switzerland</t>
  </si>
  <si>
    <t>LSGC</t>
  </si>
  <si>
    <t>Geneve Cointrin</t>
  </si>
  <si>
    <t>Geneva</t>
  </si>
  <si>
    <t>GVA</t>
  </si>
  <si>
    <t>LSGG</t>
  </si>
  <si>
    <t>Saanen</t>
  </si>
  <si>
    <t>LSGK</t>
  </si>
  <si>
    <t>Sion</t>
  </si>
  <si>
    <t>SIR</t>
  </si>
  <si>
    <t>LSGS</t>
  </si>
  <si>
    <t>Alpnach</t>
  </si>
  <si>
    <t>LSMA</t>
  </si>
  <si>
    <t>Dubendorf</t>
  </si>
  <si>
    <t>LSMD</t>
  </si>
  <si>
    <t>Emmen</t>
  </si>
  <si>
    <t>LSME</t>
  </si>
  <si>
    <t>Mollis</t>
  </si>
  <si>
    <t>LSMF</t>
  </si>
  <si>
    <t>Meiringen</t>
  </si>
  <si>
    <t>LSMM</t>
  </si>
  <si>
    <t>Payerne</t>
  </si>
  <si>
    <t>LSMP</t>
  </si>
  <si>
    <t>Buochs</t>
  </si>
  <si>
    <t>LSMU</t>
  </si>
  <si>
    <t>Lugano</t>
  </si>
  <si>
    <t>LUG</t>
  </si>
  <si>
    <t>LSZA</t>
  </si>
  <si>
    <t>Bern Belp</t>
  </si>
  <si>
    <t>Bern</t>
  </si>
  <si>
    <t>BRN</t>
  </si>
  <si>
    <t>LSZB</t>
  </si>
  <si>
    <t>Grenchen</t>
  </si>
  <si>
    <t>LSZG</t>
  </si>
  <si>
    <t>Zurich</t>
  </si>
  <si>
    <t>LSZH</t>
  </si>
  <si>
    <t>St Gallen Altenrhein</t>
  </si>
  <si>
    <t>Altenrhein</t>
  </si>
  <si>
    <t>ACH</t>
  </si>
  <si>
    <t>LSZR</t>
  </si>
  <si>
    <t>Samedan</t>
  </si>
  <si>
    <t>SMV</t>
  </si>
  <si>
    <t>LSZS</t>
  </si>
  <si>
    <t>Guvercinlik</t>
  </si>
  <si>
    <t>Ankara</t>
  </si>
  <si>
    <t>Turkey</t>
  </si>
  <si>
    <t>LTAB</t>
  </si>
  <si>
    <t>Esenboga</t>
  </si>
  <si>
    <t>ESB</t>
  </si>
  <si>
    <t>LTAC</t>
  </si>
  <si>
    <t>Etimesgut</t>
  </si>
  <si>
    <t>ANK</t>
  </si>
  <si>
    <t>LTAD</t>
  </si>
  <si>
    <t>Akinci</t>
  </si>
  <si>
    <t>LTAE</t>
  </si>
  <si>
    <t>Adana</t>
  </si>
  <si>
    <t>ADA</t>
  </si>
  <si>
    <t>LTAF</t>
  </si>
  <si>
    <t>Incirlik Ab</t>
  </si>
  <si>
    <t>LTAG</t>
  </si>
  <si>
    <t>Afyon</t>
  </si>
  <si>
    <t>AFY</t>
  </si>
  <si>
    <t>LTAH</t>
  </si>
  <si>
    <t>Antalya</t>
  </si>
  <si>
    <t>AYT</t>
  </si>
  <si>
    <t>LTAI</t>
  </si>
  <si>
    <t>Oguzeli</t>
  </si>
  <si>
    <t>Gaziantep</t>
  </si>
  <si>
    <t>GZT</t>
  </si>
  <si>
    <t>LTAJ</t>
  </si>
  <si>
    <t>Iskenderun</t>
  </si>
  <si>
    <t>LTAK</t>
  </si>
  <si>
    <t>Konya</t>
  </si>
  <si>
    <t>KYA</t>
  </si>
  <si>
    <t>LTAN</t>
  </si>
  <si>
    <t>Tulga</t>
  </si>
  <si>
    <t>Malatya</t>
  </si>
  <si>
    <t>LTAO</t>
  </si>
  <si>
    <t>Merzifon</t>
  </si>
  <si>
    <t>MZH</t>
  </si>
  <si>
    <t>LTAP</t>
  </si>
  <si>
    <t>Sivas</t>
  </si>
  <si>
    <t>VAS</t>
  </si>
  <si>
    <t>LTAR</t>
  </si>
  <si>
    <t>Erhac</t>
  </si>
  <si>
    <t>MLX</t>
  </si>
  <si>
    <t>LTAT</t>
  </si>
  <si>
    <t>Erkilet</t>
  </si>
  <si>
    <t>Kayseri</t>
  </si>
  <si>
    <t>ASR</t>
  </si>
  <si>
    <t>LTAU</t>
  </si>
  <si>
    <t>Sivrihisar</t>
  </si>
  <si>
    <t>LTAV</t>
  </si>
  <si>
    <t>Tokat</t>
  </si>
  <si>
    <t>LTAW</t>
  </si>
  <si>
    <t>Cardak</t>
  </si>
  <si>
    <t>Denizli</t>
  </si>
  <si>
    <t>DNZ</t>
  </si>
  <si>
    <t>LTAY</t>
  </si>
  <si>
    <t>Ataturk</t>
  </si>
  <si>
    <t>Istanbul</t>
  </si>
  <si>
    <t>IST</t>
  </si>
  <si>
    <t>LTBA</t>
  </si>
  <si>
    <t>Balikesir</t>
  </si>
  <si>
    <t>BZI</t>
  </si>
  <si>
    <t>LTBF</t>
  </si>
  <si>
    <t>Bandirma</t>
  </si>
  <si>
    <t>BDM</t>
  </si>
  <si>
    <t>LTBG</t>
  </si>
  <si>
    <t>Tyonek Airport</t>
  </si>
  <si>
    <t>Tyonek</t>
  </si>
  <si>
    <t>TYE</t>
  </si>
  <si>
    <t>Eskisehir</t>
  </si>
  <si>
    <t>ESK</t>
  </si>
  <si>
    <t>LTBI</t>
  </si>
  <si>
    <t>Adnan Menderes</t>
  </si>
  <si>
    <t>Izmir</t>
  </si>
  <si>
    <t>ADB</t>
  </si>
  <si>
    <t>LTBJ</t>
  </si>
  <si>
    <t>Gaziemir</t>
  </si>
  <si>
    <t>LTBK</t>
  </si>
  <si>
    <t>Cigli</t>
  </si>
  <si>
    <t>IGL</t>
  </si>
  <si>
    <t>LTBL</t>
  </si>
  <si>
    <t>Isparta</t>
  </si>
  <si>
    <t>LTBM</t>
  </si>
  <si>
    <t>Kutahya</t>
  </si>
  <si>
    <t>LTBN</t>
  </si>
  <si>
    <t>Yalova</t>
  </si>
  <si>
    <t>LTBP</t>
  </si>
  <si>
    <t>Topel</t>
  </si>
  <si>
    <t>LTBQ</t>
  </si>
  <si>
    <t>Dalaman</t>
  </si>
  <si>
    <t>DLM</t>
  </si>
  <si>
    <t>LTBS</t>
  </si>
  <si>
    <t>Akhisar</t>
  </si>
  <si>
    <t>LTBT</t>
  </si>
  <si>
    <t>Riverton Regional</t>
  </si>
  <si>
    <t>Riverton WY</t>
  </si>
  <si>
    <t>RIW</t>
  </si>
  <si>
    <t>KRIW</t>
  </si>
  <si>
    <t>Imsik</t>
  </si>
  <si>
    <t>Bodrum</t>
  </si>
  <si>
    <t>BXN</t>
  </si>
  <si>
    <t>LTBV</t>
  </si>
  <si>
    <t>Samandira</t>
  </si>
  <si>
    <t>LTBX</t>
  </si>
  <si>
    <t>Elazig</t>
  </si>
  <si>
    <t>EZS</t>
  </si>
  <si>
    <t>LTCA</t>
  </si>
  <si>
    <t>Diyarbakir</t>
  </si>
  <si>
    <t>Diyabakir</t>
  </si>
  <si>
    <t>DIY</t>
  </si>
  <si>
    <t>LTCC</t>
  </si>
  <si>
    <t>Erzincan</t>
  </si>
  <si>
    <t>ERC</t>
  </si>
  <si>
    <t>LTCD</t>
  </si>
  <si>
    <t>Erzurum</t>
  </si>
  <si>
    <t>ERZ</t>
  </si>
  <si>
    <t>LTCE</t>
  </si>
  <si>
    <t>Trabzon</t>
  </si>
  <si>
    <t>TZX</t>
  </si>
  <si>
    <t>LTCG</t>
  </si>
  <si>
    <t>Montrose Regional Airport</t>
  </si>
  <si>
    <t>Montrose CO</t>
  </si>
  <si>
    <t>MTJ</t>
  </si>
  <si>
    <t>KMTJ</t>
  </si>
  <si>
    <t>Van</t>
  </si>
  <si>
    <t>VAN</t>
  </si>
  <si>
    <t>LTCI</t>
  </si>
  <si>
    <t>Batman</t>
  </si>
  <si>
    <t>BAL</t>
  </si>
  <si>
    <t>LTCJ</t>
  </si>
  <si>
    <t>Siirt</t>
  </si>
  <si>
    <t>LTCL</t>
  </si>
  <si>
    <t>Kaklic</t>
  </si>
  <si>
    <t>LTFA</t>
  </si>
  <si>
    <t>Efes</t>
  </si>
  <si>
    <t>LTFB</t>
  </si>
  <si>
    <t>Balti Intl</t>
  </si>
  <si>
    <t>Saltsy</t>
  </si>
  <si>
    <t>Moldova</t>
  </si>
  <si>
    <t>LUBL</t>
  </si>
  <si>
    <t>Chisinau Intl</t>
  </si>
  <si>
    <t>Chisinau</t>
  </si>
  <si>
    <t>KIV</t>
  </si>
  <si>
    <t>LUKK</t>
  </si>
  <si>
    <t>Ohrid</t>
  </si>
  <si>
    <t>Macedonia</t>
  </si>
  <si>
    <t>OHD</t>
  </si>
  <si>
    <t>LWOH</t>
  </si>
  <si>
    <t>Skopje</t>
  </si>
  <si>
    <t>SKP</t>
  </si>
  <si>
    <t>LWSK</t>
  </si>
  <si>
    <t>Gibraltar</t>
  </si>
  <si>
    <t>GIB</t>
  </si>
  <si>
    <t>LXGB</t>
  </si>
  <si>
    <t>Beograd</t>
  </si>
  <si>
    <t>Belgrade</t>
  </si>
  <si>
    <t>Serbia</t>
  </si>
  <si>
    <t>LYBE</t>
  </si>
  <si>
    <t>Nis</t>
  </si>
  <si>
    <t>INI</t>
  </si>
  <si>
    <t>LYNI</t>
  </si>
  <si>
    <t>Podgorica</t>
  </si>
  <si>
    <t>Montenegro</t>
  </si>
  <si>
    <t>TGD</t>
  </si>
  <si>
    <t>LYPG</t>
  </si>
  <si>
    <t>Pristina</t>
  </si>
  <si>
    <t>PRN</t>
  </si>
  <si>
    <t>LYPR</t>
  </si>
  <si>
    <t>Tivat</t>
  </si>
  <si>
    <t>TIV</t>
  </si>
  <si>
    <t>LYTV</t>
  </si>
  <si>
    <t>Vrsac</t>
  </si>
  <si>
    <t>LYVR</t>
  </si>
  <si>
    <t>M R Stefanik</t>
  </si>
  <si>
    <t>Bratislava</t>
  </si>
  <si>
    <t>Slovakia</t>
  </si>
  <si>
    <t>BTS</t>
  </si>
  <si>
    <t>LZIB</t>
  </si>
  <si>
    <t>Kosice</t>
  </si>
  <si>
    <t>KSC</t>
  </si>
  <si>
    <t>LZKZ</t>
  </si>
  <si>
    <t>Malacky</t>
  </si>
  <si>
    <t>LZMC</t>
  </si>
  <si>
    <t>Piestany</t>
  </si>
  <si>
    <t>PZY</t>
  </si>
  <si>
    <t>LZPP</t>
  </si>
  <si>
    <t>Sliac</t>
  </si>
  <si>
    <t>SLD</t>
  </si>
  <si>
    <t>LZSL</t>
  </si>
  <si>
    <t>Trencin</t>
  </si>
  <si>
    <t>LZTN</t>
  </si>
  <si>
    <t>Tatry</t>
  </si>
  <si>
    <t>Poprad</t>
  </si>
  <si>
    <t>TAT</t>
  </si>
  <si>
    <t>LZTT</t>
  </si>
  <si>
    <t>Clow International Airport</t>
  </si>
  <si>
    <t>Bolingbrook</t>
  </si>
  <si>
    <t>1CS</t>
  </si>
  <si>
    <t>North Caicos</t>
  </si>
  <si>
    <t>Turks and Caicos Islands</t>
  </si>
  <si>
    <t>NCA</t>
  </si>
  <si>
    <t>MBNC</t>
  </si>
  <si>
    <t>Providenciales</t>
  </si>
  <si>
    <t>PLS</t>
  </si>
  <si>
    <t>MBPV</t>
  </si>
  <si>
    <t>South Caicos</t>
  </si>
  <si>
    <t>XSC</t>
  </si>
  <si>
    <t>MBSC</t>
  </si>
  <si>
    <t>Arroyo Barril Intl</t>
  </si>
  <si>
    <t>Samana</t>
  </si>
  <si>
    <t>Dominican Republic</t>
  </si>
  <si>
    <t>EPS</t>
  </si>
  <si>
    <t>MDAB</t>
  </si>
  <si>
    <t>Maria Montez Intl</t>
  </si>
  <si>
    <t>Barahona</t>
  </si>
  <si>
    <t>BRX</t>
  </si>
  <si>
    <t>MDBH</t>
  </si>
  <si>
    <t>Cabo Rojo</t>
  </si>
  <si>
    <t>MDCR</t>
  </si>
  <si>
    <t>Casa De Campo Intl</t>
  </si>
  <si>
    <t>La Romana</t>
  </si>
  <si>
    <t>LRM</t>
  </si>
  <si>
    <t>MDLR</t>
  </si>
  <si>
    <t>Punta Cana Intl</t>
  </si>
  <si>
    <t>Punta Cana</t>
  </si>
  <si>
    <t>PUJ</t>
  </si>
  <si>
    <t>MDPC</t>
  </si>
  <si>
    <t>Gregorio Luperon Intl</t>
  </si>
  <si>
    <t>Puerto Plata</t>
  </si>
  <si>
    <t>POP</t>
  </si>
  <si>
    <t>MDPP</t>
  </si>
  <si>
    <t>Las Americas Intl</t>
  </si>
  <si>
    <t>Santo Domingo</t>
  </si>
  <si>
    <t>SDQ</t>
  </si>
  <si>
    <t>MDSD</t>
  </si>
  <si>
    <t>San Isidro Ab</t>
  </si>
  <si>
    <t>San Isidoro</t>
  </si>
  <si>
    <t>MDSI</t>
  </si>
  <si>
    <t>Cibao Intl</t>
  </si>
  <si>
    <t>STI</t>
  </si>
  <si>
    <t>MDST</t>
  </si>
  <si>
    <t>Bananera</t>
  </si>
  <si>
    <t>Guatemala</t>
  </si>
  <si>
    <t>MGBN</t>
  </si>
  <si>
    <t>Coban</t>
  </si>
  <si>
    <t>CBV</t>
  </si>
  <si>
    <t>MGCB</t>
  </si>
  <si>
    <t>La Aurora</t>
  </si>
  <si>
    <t>Guatemala City</t>
  </si>
  <si>
    <t>GUA</t>
  </si>
  <si>
    <t>MGGT</t>
  </si>
  <si>
    <t>Retalhuleu</t>
  </si>
  <si>
    <t>MGRT</t>
  </si>
  <si>
    <t>San Jose</t>
  </si>
  <si>
    <t>MGSJ</t>
  </si>
  <si>
    <t>Goloson Intl</t>
  </si>
  <si>
    <t>La Ceiba</t>
  </si>
  <si>
    <t>Honduras</t>
  </si>
  <si>
    <t>LCE</t>
  </si>
  <si>
    <t>MHLC</t>
  </si>
  <si>
    <t>La Mesa Intl</t>
  </si>
  <si>
    <t>San Pedro Sula</t>
  </si>
  <si>
    <t>SAP</t>
  </si>
  <si>
    <t>MHLM</t>
  </si>
  <si>
    <t>Guanaja</t>
  </si>
  <si>
    <t>GJA</t>
  </si>
  <si>
    <t>MHNJ</t>
  </si>
  <si>
    <t>Juan Manuel Galvez Intl</t>
  </si>
  <si>
    <t>Roatan</t>
  </si>
  <si>
    <t>RTB</t>
  </si>
  <si>
    <t>MHRO</t>
  </si>
  <si>
    <t>Tela</t>
  </si>
  <si>
    <t>TEA</t>
  </si>
  <si>
    <t>MHTE</t>
  </si>
  <si>
    <t>Toncontin Intl</t>
  </si>
  <si>
    <t>Tegucigalpa</t>
  </si>
  <si>
    <t>TGU</t>
  </si>
  <si>
    <t>MHTG</t>
  </si>
  <si>
    <t>Trujillo</t>
  </si>
  <si>
    <t>MHTJ</t>
  </si>
  <si>
    <t>Boscobel</t>
  </si>
  <si>
    <t>Ocho Rios</t>
  </si>
  <si>
    <t>Jamaica</t>
  </si>
  <si>
    <t>OCJ</t>
  </si>
  <si>
    <t>MKBS</t>
  </si>
  <si>
    <t>Norman Manley Intl</t>
  </si>
  <si>
    <t>KIN</t>
  </si>
  <si>
    <t>MKJP</t>
  </si>
  <si>
    <t>Sangster Intl</t>
  </si>
  <si>
    <t>Montego Bay</t>
  </si>
  <si>
    <t>MBJ</t>
  </si>
  <si>
    <t>MKJS</t>
  </si>
  <si>
    <t>Ken Jones</t>
  </si>
  <si>
    <t>Port Antonio</t>
  </si>
  <si>
    <t>POT</t>
  </si>
  <si>
    <t>MKKJ</t>
  </si>
  <si>
    <t>Tinson Pen</t>
  </si>
  <si>
    <t>KTP</t>
  </si>
  <si>
    <t>MKTP</t>
  </si>
  <si>
    <t>General Juan N Alvarez Intl</t>
  </si>
  <si>
    <t>Acapulco</t>
  </si>
  <si>
    <t>Mexico</t>
  </si>
  <si>
    <t>ACA</t>
  </si>
  <si>
    <t>MMAA</t>
  </si>
  <si>
    <t>S</t>
  </si>
  <si>
    <t>Del Norte Intl</t>
  </si>
  <si>
    <t>Monterrey</t>
  </si>
  <si>
    <t>NTR</t>
  </si>
  <si>
    <t>MMAN</t>
  </si>
  <si>
    <t>Jesus Teran Intl</t>
  </si>
  <si>
    <t>Aguascalientes</t>
  </si>
  <si>
    <t>AGU</t>
  </si>
  <si>
    <t>MMAS</t>
  </si>
  <si>
    <t>Bahias De Huatulco Intl</t>
  </si>
  <si>
    <t>Huatulco</t>
  </si>
  <si>
    <t>HUX</t>
  </si>
  <si>
    <t>MMBT</t>
  </si>
  <si>
    <t>General Mariano Matamoros</t>
  </si>
  <si>
    <t>Cuernavaca</t>
  </si>
  <si>
    <t>CVJ</t>
  </si>
  <si>
    <t>MMCB</t>
  </si>
  <si>
    <t>Ciudad Acuna Intl New</t>
  </si>
  <si>
    <t>Ciudad Acuna</t>
  </si>
  <si>
    <t>MMCC</t>
  </si>
  <si>
    <t>Ciudad Del Carmen Intl</t>
  </si>
  <si>
    <t>Ciudad Del Carmen</t>
  </si>
  <si>
    <t>CME</t>
  </si>
  <si>
    <t>MMCE</t>
  </si>
  <si>
    <t>Nuevo Casas Grandes</t>
  </si>
  <si>
    <t>MMCG</t>
  </si>
  <si>
    <t>Chilpancingo</t>
  </si>
  <si>
    <t>MMCH</t>
  </si>
  <si>
    <t>Culiacan Intl</t>
  </si>
  <si>
    <t>Culiacan</t>
  </si>
  <si>
    <t>CUL</t>
  </si>
  <si>
    <t>MMCL</t>
  </si>
  <si>
    <t>Chetumal Intl</t>
  </si>
  <si>
    <t>Chetumal</t>
  </si>
  <si>
    <t>CTM</t>
  </si>
  <si>
    <t>MMCM</t>
  </si>
  <si>
    <t>Ciudad Obregon Intl</t>
  </si>
  <si>
    <t>Ciudad Obregon</t>
  </si>
  <si>
    <t>CEN</t>
  </si>
  <si>
    <t>MMCN</t>
  </si>
  <si>
    <t>Ingeniero Alberto Acuna Ongay Intl</t>
  </si>
  <si>
    <t>Campeche</t>
  </si>
  <si>
    <t>CPE</t>
  </si>
  <si>
    <t>MMCP</t>
  </si>
  <si>
    <t>Abraham Gonzalez Intl</t>
  </si>
  <si>
    <t>Ciudad Juarez</t>
  </si>
  <si>
    <t>CJS</t>
  </si>
  <si>
    <t>MMCS</t>
  </si>
  <si>
    <t>General R Fierro Villalobos Intl</t>
  </si>
  <si>
    <t>Chihuahua</t>
  </si>
  <si>
    <t>CUU</t>
  </si>
  <si>
    <t>MMCU</t>
  </si>
  <si>
    <t>General Pedro Jose Mendez Intl</t>
  </si>
  <si>
    <t>Ciudad Victoria</t>
  </si>
  <si>
    <t>CVM</t>
  </si>
  <si>
    <t>MMCV</t>
  </si>
  <si>
    <t>Kenosha Regional Airport</t>
  </si>
  <si>
    <t>Kenosha</t>
  </si>
  <si>
    <t>ENW</t>
  </si>
  <si>
    <t>Cozumel Intl</t>
  </si>
  <si>
    <t>Cozumel</t>
  </si>
  <si>
    <t>CZM</t>
  </si>
  <si>
    <t>MMCZ</t>
  </si>
  <si>
    <t>Durango Intl</t>
  </si>
  <si>
    <t>Durango</t>
  </si>
  <si>
    <t>DGO</t>
  </si>
  <si>
    <t>MMDO</t>
  </si>
  <si>
    <t>Tepic</t>
  </si>
  <si>
    <t>TPQ</t>
  </si>
  <si>
    <t>MMEP</t>
  </si>
  <si>
    <t>Ensenada</t>
  </si>
  <si>
    <t>ESE</t>
  </si>
  <si>
    <t>MMES</t>
  </si>
  <si>
    <t>Don Miguel Hidalgo Y Costilla Intl</t>
  </si>
  <si>
    <t>Guadalajara</t>
  </si>
  <si>
    <t>GDL</t>
  </si>
  <si>
    <t>MMGL</t>
  </si>
  <si>
    <t>General Jose Maria Yanez Intl</t>
  </si>
  <si>
    <t>Guaymas</t>
  </si>
  <si>
    <t>GYM</t>
  </si>
  <si>
    <t>MMGM</t>
  </si>
  <si>
    <t>Tehuacan</t>
  </si>
  <si>
    <t>TCN</t>
  </si>
  <si>
    <t>MMHC</t>
  </si>
  <si>
    <t>General Ignacio P Garcia Intl</t>
  </si>
  <si>
    <t>Hermosillo</t>
  </si>
  <si>
    <t>HMO</t>
  </si>
  <si>
    <t>MMHO</t>
  </si>
  <si>
    <t>Colima</t>
  </si>
  <si>
    <t>CLQ</t>
  </si>
  <si>
    <t>MMIA</t>
  </si>
  <si>
    <t>Isla Mujeres</t>
  </si>
  <si>
    <t>ISJ</t>
  </si>
  <si>
    <t>MMIM</t>
  </si>
  <si>
    <t>Plan De Guadalupe Intl</t>
  </si>
  <si>
    <t>Saltillo</t>
  </si>
  <si>
    <t>SLW</t>
  </si>
  <si>
    <t>MMIO</t>
  </si>
  <si>
    <t>Ixtepec</t>
  </si>
  <si>
    <t>Iztepec</t>
  </si>
  <si>
    <t>MMIT</t>
  </si>
  <si>
    <t>Lazaro Cardenas</t>
  </si>
  <si>
    <t>Lazard Cardenas</t>
  </si>
  <si>
    <t>LZC</t>
  </si>
  <si>
    <t>MMLC</t>
  </si>
  <si>
    <t>Valle Del Fuerte Intl</t>
  </si>
  <si>
    <t>Los Mochis</t>
  </si>
  <si>
    <t>LMM</t>
  </si>
  <si>
    <t>MMLM</t>
  </si>
  <si>
    <t>Guanajuato Intl</t>
  </si>
  <si>
    <t>Del Bajio</t>
  </si>
  <si>
    <t>BJX</t>
  </si>
  <si>
    <t>MMLO</t>
  </si>
  <si>
    <t>General Manuel Marquez De Leon Intl</t>
  </si>
  <si>
    <t>La Paz</t>
  </si>
  <si>
    <t>LAP</t>
  </si>
  <si>
    <t>MMLP</t>
  </si>
  <si>
    <t>Loreto Intl</t>
  </si>
  <si>
    <t>Loreto</t>
  </si>
  <si>
    <t>LTO</t>
  </si>
  <si>
    <t>MMLT</t>
  </si>
  <si>
    <t>General Servando Canales Intl</t>
  </si>
  <si>
    <t>Matamoros</t>
  </si>
  <si>
    <t>MAM</t>
  </si>
  <si>
    <t>MMMA</t>
  </si>
  <si>
    <t>Licenciado Manuel Crescencio Rejon Int</t>
  </si>
  <si>
    <t>Merida</t>
  </si>
  <si>
    <t>MID</t>
  </si>
  <si>
    <t>MMMD</t>
  </si>
  <si>
    <t>General Rodolfo Sanchez Taboada Intl</t>
  </si>
  <si>
    <t>Mexicali</t>
  </si>
  <si>
    <t>MXL</t>
  </si>
  <si>
    <t>MMML</t>
  </si>
  <si>
    <t>General Francisco J Mujica Intl</t>
  </si>
  <si>
    <t>Morelia</t>
  </si>
  <si>
    <t>MLM</t>
  </si>
  <si>
    <t>MMMM</t>
  </si>
  <si>
    <t>Minatitlan</t>
  </si>
  <si>
    <t>MTT</t>
  </si>
  <si>
    <t>MMMT</t>
  </si>
  <si>
    <t>Monclova Intl</t>
  </si>
  <si>
    <t>Monclova</t>
  </si>
  <si>
    <t>LOV</t>
  </si>
  <si>
    <t>MMMV</t>
  </si>
  <si>
    <t>Licenciado Benito Juarez Intl</t>
  </si>
  <si>
    <t>Mexico City</t>
  </si>
  <si>
    <t>MEX</t>
  </si>
  <si>
    <t>MMMX</t>
  </si>
  <si>
    <t>General Mariano Escobedo Intl</t>
  </si>
  <si>
    <t>MTY</t>
  </si>
  <si>
    <t>MMMY</t>
  </si>
  <si>
    <t>General Rafael Buelna Intl</t>
  </si>
  <si>
    <t>Mazatlan</t>
  </si>
  <si>
    <t>MZT</t>
  </si>
  <si>
    <t>MMMZ</t>
  </si>
  <si>
    <t>Nogales Intl</t>
  </si>
  <si>
    <t>Nogales</t>
  </si>
  <si>
    <t>NOG</t>
  </si>
  <si>
    <t>MMNG</t>
  </si>
  <si>
    <t>Quetzalcoatl Intl</t>
  </si>
  <si>
    <t>Nuevo Laredo</t>
  </si>
  <si>
    <t>NLD</t>
  </si>
  <si>
    <t>MMNL</t>
  </si>
  <si>
    <t>Xoxocotlan Intl</t>
  </si>
  <si>
    <t>Oaxaca</t>
  </si>
  <si>
    <t>OAX</t>
  </si>
  <si>
    <t>MMOX</t>
  </si>
  <si>
    <t>Tajin</t>
  </si>
  <si>
    <t>Poza Rico</t>
  </si>
  <si>
    <t>PAZ</t>
  </si>
  <si>
    <t>MMPA</t>
  </si>
  <si>
    <t>Hermanos Serdan Intl</t>
  </si>
  <si>
    <t>Puebla</t>
  </si>
  <si>
    <t>PBC</t>
  </si>
  <si>
    <t>MMPB</t>
  </si>
  <si>
    <t>Ingeniero Juan Guillermo Villasana</t>
  </si>
  <si>
    <t>Pachuca</t>
  </si>
  <si>
    <t>PCA</t>
  </si>
  <si>
    <t>MMPC</t>
  </si>
  <si>
    <t>Puerto Penasco</t>
  </si>
  <si>
    <t>Punta Penasco</t>
  </si>
  <si>
    <t>PPE</t>
  </si>
  <si>
    <t>MMPE</t>
  </si>
  <si>
    <t>Piedras Negras Intl</t>
  </si>
  <si>
    <t>Piedras Negras</t>
  </si>
  <si>
    <t>PDS</t>
  </si>
  <si>
    <t>MMPG</t>
  </si>
  <si>
    <t>Licenciado Y Gen Ignacio Lopez Rayon</t>
  </si>
  <si>
    <t>Uruapan</t>
  </si>
  <si>
    <t>UPN</t>
  </si>
  <si>
    <t>MMPN</t>
  </si>
  <si>
    <t>Licenciado Gustavo Diaz Ordaz Intl</t>
  </si>
  <si>
    <t>Puerto Vallarta</t>
  </si>
  <si>
    <t>PVR</t>
  </si>
  <si>
    <t>MMPR</t>
  </si>
  <si>
    <t>Puerto Escondido Intl</t>
  </si>
  <si>
    <t>Puerto Escondido</t>
  </si>
  <si>
    <t>PXM</t>
  </si>
  <si>
    <t>MMPS</t>
  </si>
  <si>
    <t>Queretaro Intercontinental</t>
  </si>
  <si>
    <t>Queretaro</t>
  </si>
  <si>
    <t>QRO</t>
  </si>
  <si>
    <t>MMQT</t>
  </si>
  <si>
    <t>General Lucio Blanco Intl</t>
  </si>
  <si>
    <t>Reynosa</t>
  </si>
  <si>
    <t>REX</t>
  </si>
  <si>
    <t>MMRX</t>
  </si>
  <si>
    <t>Los Cabos Intl</t>
  </si>
  <si>
    <t>San Jose Del Cabo</t>
  </si>
  <si>
    <t>SJD</t>
  </si>
  <si>
    <t>MMSD</t>
  </si>
  <si>
    <t>San Felipe Intl</t>
  </si>
  <si>
    <t>San Filipe</t>
  </si>
  <si>
    <t>MMSF</t>
  </si>
  <si>
    <t>Ponciano Arriaga Intl</t>
  </si>
  <si>
    <t>San Luis Potosi</t>
  </si>
  <si>
    <t>SLP</t>
  </si>
  <si>
    <t>MMSP</t>
  </si>
  <si>
    <t>Tlaxcala</t>
  </si>
  <si>
    <t>TXA</t>
  </si>
  <si>
    <t>MMTA</t>
  </si>
  <si>
    <t>General Div P A Angel H Corzo Molina</t>
  </si>
  <si>
    <t>Tuxtla Gutierrez</t>
  </si>
  <si>
    <t>MMTB</t>
  </si>
  <si>
    <t>Torreon Intl</t>
  </si>
  <si>
    <t>Torreon</t>
  </si>
  <si>
    <t>TRC</t>
  </si>
  <si>
    <t>MMTC</t>
  </si>
  <si>
    <t>Angel Albino Corzo</t>
  </si>
  <si>
    <t>TGZ</t>
  </si>
  <si>
    <t>MMTG</t>
  </si>
  <si>
    <t>General Abelardo L Rodriguez Intl</t>
  </si>
  <si>
    <t>Tijuana</t>
  </si>
  <si>
    <t>TIJ</t>
  </si>
  <si>
    <t>MMTJ</t>
  </si>
  <si>
    <t>General Francisco Javier Mina Intl</t>
  </si>
  <si>
    <t>Tampico</t>
  </si>
  <si>
    <t>TAM</t>
  </si>
  <si>
    <t>MMTM</t>
  </si>
  <si>
    <t>Tamuin</t>
  </si>
  <si>
    <t>TSL</t>
  </si>
  <si>
    <t>MMTN</t>
  </si>
  <si>
    <t>Licenciado Adolfo Lopez Mateos Intl</t>
  </si>
  <si>
    <t>Toluca</t>
  </si>
  <si>
    <t>TLC</t>
  </si>
  <si>
    <t>MMTO</t>
  </si>
  <si>
    <t>Tapachula Intl</t>
  </si>
  <si>
    <t>Tapachula</t>
  </si>
  <si>
    <t>TAP</t>
  </si>
  <si>
    <t>MMTP</t>
  </si>
  <si>
    <t>Cancun Intl</t>
  </si>
  <si>
    <t>Cancun</t>
  </si>
  <si>
    <t>CUN</t>
  </si>
  <si>
    <t>MMUN</t>
  </si>
  <si>
    <t>C P A Carlos Rovirosa Intl</t>
  </si>
  <si>
    <t>Villahermosa</t>
  </si>
  <si>
    <t>VSA</t>
  </si>
  <si>
    <t>MMVA</t>
  </si>
  <si>
    <t>General Heriberto Jara Intl</t>
  </si>
  <si>
    <t>Vera Cruz</t>
  </si>
  <si>
    <t>VER</t>
  </si>
  <si>
    <t>MMVR</t>
  </si>
  <si>
    <t>General Leobardo C Ruiz Intl</t>
  </si>
  <si>
    <t>Zacatecas</t>
  </si>
  <si>
    <t>ZCL</t>
  </si>
  <si>
    <t>MMZC</t>
  </si>
  <si>
    <t>Ixtapa Zihuatanejo Intl</t>
  </si>
  <si>
    <t>Zihuatanejo</t>
  </si>
  <si>
    <t>ZIH</t>
  </si>
  <si>
    <t>MMZH</t>
  </si>
  <si>
    <t>Zamora</t>
  </si>
  <si>
    <t>ZMM</t>
  </si>
  <si>
    <t>MMZM</t>
  </si>
  <si>
    <t>Playa De Oro Intl</t>
  </si>
  <si>
    <t>Manzanillo</t>
  </si>
  <si>
    <t>ZLO</t>
  </si>
  <si>
    <t>MMZO</t>
  </si>
  <si>
    <t>Zapopan</t>
  </si>
  <si>
    <t>MMZP</t>
  </si>
  <si>
    <t>Bluefields</t>
  </si>
  <si>
    <t>Nicaragua</t>
  </si>
  <si>
    <t>BEF</t>
  </si>
  <si>
    <t>MNBL</t>
  </si>
  <si>
    <t>Los Brasiles</t>
  </si>
  <si>
    <t>MNBR</t>
  </si>
  <si>
    <t>Leon</t>
  </si>
  <si>
    <t>MNLN</t>
  </si>
  <si>
    <t>Managua Intl</t>
  </si>
  <si>
    <t>Managua</t>
  </si>
  <si>
    <t>MGA</t>
  </si>
  <si>
    <t>MNMG</t>
  </si>
  <si>
    <t>Puerto Cabezas</t>
  </si>
  <si>
    <t>PUZ</t>
  </si>
  <si>
    <t>MNPC</t>
  </si>
  <si>
    <t>Bocas Del Toro Intl</t>
  </si>
  <si>
    <t>Bocas Del Toro</t>
  </si>
  <si>
    <t>Panama</t>
  </si>
  <si>
    <t>BOC</t>
  </si>
  <si>
    <t>MPBO</t>
  </si>
  <si>
    <t>Cap Manuel Nino Intl</t>
  </si>
  <si>
    <t>Changuinola</t>
  </si>
  <si>
    <t>CHX</t>
  </si>
  <si>
    <t>MPCH</t>
  </si>
  <si>
    <t>Enrique Malek Intl</t>
  </si>
  <si>
    <t>David</t>
  </si>
  <si>
    <t>DAV</t>
  </si>
  <si>
    <t>MPDA</t>
  </si>
  <si>
    <t>Howard</t>
  </si>
  <si>
    <t>HOW</t>
  </si>
  <si>
    <t>MPHO</t>
  </si>
  <si>
    <t>Marcos A Gelabert Intl</t>
  </si>
  <si>
    <t>PAC</t>
  </si>
  <si>
    <t>MPMG</t>
  </si>
  <si>
    <t>Ruben Cantu</t>
  </si>
  <si>
    <t>MPSA</t>
  </si>
  <si>
    <t>Tocumen Intl</t>
  </si>
  <si>
    <t>Panama City</t>
  </si>
  <si>
    <t>PTY</t>
  </si>
  <si>
    <t>MPTO</t>
  </si>
  <si>
    <t>Buenos Aires</t>
  </si>
  <si>
    <t>Costa Rica</t>
  </si>
  <si>
    <t>MRBA</t>
  </si>
  <si>
    <t>North Las Vegas Airport</t>
  </si>
  <si>
    <t>Las Vegas</t>
  </si>
  <si>
    <t>VGT</t>
  </si>
  <si>
    <t>Coto 47</t>
  </si>
  <si>
    <t>OTR</t>
  </si>
  <si>
    <t>MRCC</t>
  </si>
  <si>
    <t>Chacarita</t>
  </si>
  <si>
    <t>MRCH</t>
  </si>
  <si>
    <t>Brown County Airport</t>
  </si>
  <si>
    <t>Georgetown</t>
  </si>
  <si>
    <t>KGEO</t>
  </si>
  <si>
    <t>El Carmen De Siquirres</t>
  </si>
  <si>
    <t>El Carmen</t>
  </si>
  <si>
    <t>MREC</t>
  </si>
  <si>
    <t>Nuevo Palmar Sur</t>
  </si>
  <si>
    <t>Finca 10</t>
  </si>
  <si>
    <t>MRFI</t>
  </si>
  <si>
    <t>Golfito</t>
  </si>
  <si>
    <t>GLF</t>
  </si>
  <si>
    <t>MRGF</t>
  </si>
  <si>
    <t>Guapiles</t>
  </si>
  <si>
    <t>MRGP</t>
  </si>
  <si>
    <t>Daniel Oduber Quiros Intl</t>
  </si>
  <si>
    <t>LIR</t>
  </si>
  <si>
    <t>MRLB</t>
  </si>
  <si>
    <t>Los Chiles</t>
  </si>
  <si>
    <t>MRLC</t>
  </si>
  <si>
    <t>Limon Intl</t>
  </si>
  <si>
    <t>Limon</t>
  </si>
  <si>
    <t>LIO</t>
  </si>
  <si>
    <t>MRLM</t>
  </si>
  <si>
    <t>Nosara</t>
  </si>
  <si>
    <t>Nosara Beach</t>
  </si>
  <si>
    <t>NOB</t>
  </si>
  <si>
    <t>MRNS</t>
  </si>
  <si>
    <t>Juan Santamaria Intl</t>
  </si>
  <si>
    <t>SJO</t>
  </si>
  <si>
    <t>MROC</t>
  </si>
  <si>
    <t>Pandora</t>
  </si>
  <si>
    <t>MRPD</t>
  </si>
  <si>
    <t>Palmar Sur</t>
  </si>
  <si>
    <t>PMZ</t>
  </si>
  <si>
    <t>MRPM</t>
  </si>
  <si>
    <t>La Managua</t>
  </si>
  <si>
    <t>Quepos</t>
  </si>
  <si>
    <t>XQP</t>
  </si>
  <si>
    <t>MRQP</t>
  </si>
  <si>
    <t>Santa Clara De Guapiles</t>
  </si>
  <si>
    <t>Santa Clara</t>
  </si>
  <si>
    <t>MRSG</t>
  </si>
  <si>
    <t>San Vito De Java</t>
  </si>
  <si>
    <t>San Vito De Jaba</t>
  </si>
  <si>
    <t>MRSV</t>
  </si>
  <si>
    <t>El Salvador Intl</t>
  </si>
  <si>
    <t>San Salvador</t>
  </si>
  <si>
    <t>El Salvador</t>
  </si>
  <si>
    <t>SAL</t>
  </si>
  <si>
    <t>MSLP</t>
  </si>
  <si>
    <t>Ilopango Intl</t>
  </si>
  <si>
    <t>MSSS</t>
  </si>
  <si>
    <t>Cayes</t>
  </si>
  <si>
    <t>Haiti</t>
  </si>
  <si>
    <t>MTCA</t>
  </si>
  <si>
    <t>Cap Haitien Intl</t>
  </si>
  <si>
    <t>Cap Haitien</t>
  </si>
  <si>
    <t>CAP</t>
  </si>
  <si>
    <t>MTCH</t>
  </si>
  <si>
    <t>Jacmel</t>
  </si>
  <si>
    <t>MTJA</t>
  </si>
  <si>
    <t>Toussaint Louverture Intl</t>
  </si>
  <si>
    <t>Port-au-prince</t>
  </si>
  <si>
    <t>PAP</t>
  </si>
  <si>
    <t>MTPP</t>
  </si>
  <si>
    <t>Gustavo Rizo</t>
  </si>
  <si>
    <t>Baracoa Playa</t>
  </si>
  <si>
    <t>Cuba</t>
  </si>
  <si>
    <t>BCA</t>
  </si>
  <si>
    <t>MUBA</t>
  </si>
  <si>
    <t>Carlos Manuel De Cespedes</t>
  </si>
  <si>
    <t>Bayamo</t>
  </si>
  <si>
    <t>BYM</t>
  </si>
  <si>
    <t>MUBY</t>
  </si>
  <si>
    <t>Maximo Gomez</t>
  </si>
  <si>
    <t>Ciego De Avila</t>
  </si>
  <si>
    <t>AVI</t>
  </si>
  <si>
    <t>MUCA</t>
  </si>
  <si>
    <t>Jardines Del Rey</t>
  </si>
  <si>
    <t>Cunagua</t>
  </si>
  <si>
    <t>MUCC</t>
  </si>
  <si>
    <t>Jaime Gonzalez</t>
  </si>
  <si>
    <t>Cienfuegos</t>
  </si>
  <si>
    <t>CFG</t>
  </si>
  <si>
    <t>MUCF</t>
  </si>
  <si>
    <t>Vilo Acuna Intl</t>
  </si>
  <si>
    <t>Cayo Largo del Sur</t>
  </si>
  <si>
    <t>CYO</t>
  </si>
  <si>
    <t>MUCL</t>
  </si>
  <si>
    <t>Ignacio Agramonte Intl</t>
  </si>
  <si>
    <t>Camaguey</t>
  </si>
  <si>
    <t>CMW</t>
  </si>
  <si>
    <t>MUCM</t>
  </si>
  <si>
    <t>Antonio Maceo Intl</t>
  </si>
  <si>
    <t>Santiago De Cuba</t>
  </si>
  <si>
    <t>SCU</t>
  </si>
  <si>
    <t>MUCU</t>
  </si>
  <si>
    <t>Florida</t>
  </si>
  <si>
    <t>MUFL</t>
  </si>
  <si>
    <t>Guantanamo Bay Ns</t>
  </si>
  <si>
    <t>Guantanamo</t>
  </si>
  <si>
    <t>MUGM</t>
  </si>
  <si>
    <t>Mariana Grajales</t>
  </si>
  <si>
    <t>GAO</t>
  </si>
  <si>
    <t>MUGT</t>
  </si>
  <si>
    <t>Jose Marti Intl</t>
  </si>
  <si>
    <t>Havana</t>
  </si>
  <si>
    <t>HAV</t>
  </si>
  <si>
    <t>MUHA</t>
  </si>
  <si>
    <t>Frank Pais Intl</t>
  </si>
  <si>
    <t>Holguin</t>
  </si>
  <si>
    <t>HOG</t>
  </si>
  <si>
    <t>MUHG</t>
  </si>
  <si>
    <t>La Coloma</t>
  </si>
  <si>
    <t>LCL</t>
  </si>
  <si>
    <t>MULM</t>
  </si>
  <si>
    <t>Orestes Acosta</t>
  </si>
  <si>
    <t>Moa</t>
  </si>
  <si>
    <t>MOA</t>
  </si>
  <si>
    <t>MUMO</t>
  </si>
  <si>
    <t>Sierra Maestra</t>
  </si>
  <si>
    <t>MZO</t>
  </si>
  <si>
    <t>MUMZ</t>
  </si>
  <si>
    <t>Rafael Cabrera</t>
  </si>
  <si>
    <t>Nueva Gerona</t>
  </si>
  <si>
    <t>GER</t>
  </si>
  <si>
    <t>MUNG</t>
  </si>
  <si>
    <t>Playa Baracoa</t>
  </si>
  <si>
    <t>MUPB</t>
  </si>
  <si>
    <t>Pinar Del Rio</t>
  </si>
  <si>
    <t>Pinar Del Rio Norte</t>
  </si>
  <si>
    <t>MUPR</t>
  </si>
  <si>
    <t>San Antonio De Los Banos</t>
  </si>
  <si>
    <t>San Antonio De Banos</t>
  </si>
  <si>
    <t>MUSA</t>
  </si>
  <si>
    <t>Abel Santamaria</t>
  </si>
  <si>
    <t>SNU</t>
  </si>
  <si>
    <t>MUSC</t>
  </si>
  <si>
    <t>Santa Lucia</t>
  </si>
  <si>
    <t>MUSL</t>
  </si>
  <si>
    <t>Siguanea</t>
  </si>
  <si>
    <t>MUSN</t>
  </si>
  <si>
    <t>Sancti Spiritus</t>
  </si>
  <si>
    <t>MUSS</t>
  </si>
  <si>
    <t>Grand Geneva Resort Airport</t>
  </si>
  <si>
    <t>Lake Geneva</t>
  </si>
  <si>
    <t>C02</t>
  </si>
  <si>
    <t>Juan Gualberto Gomez Intl</t>
  </si>
  <si>
    <t>Varadero</t>
  </si>
  <si>
    <t>VRA</t>
  </si>
  <si>
    <t>MUVR</t>
  </si>
  <si>
    <t>Hermanos Ameijeiras</t>
  </si>
  <si>
    <t>Las Tunas</t>
  </si>
  <si>
    <t>VTU</t>
  </si>
  <si>
    <t>MUVT</t>
  </si>
  <si>
    <t>Gerrard Smith Intl</t>
  </si>
  <si>
    <t>Cayman Barac</t>
  </si>
  <si>
    <t>Cayman Islands</t>
  </si>
  <si>
    <t>CYB</t>
  </si>
  <si>
    <t>MWCB</t>
  </si>
  <si>
    <t>Owen Roberts Intl</t>
  </si>
  <si>
    <t>GCM</t>
  </si>
  <si>
    <t>MWCR</t>
  </si>
  <si>
    <t>Clarence A Bain</t>
  </si>
  <si>
    <t>Clarence Bain</t>
  </si>
  <si>
    <t>Bahamas</t>
  </si>
  <si>
    <t>MYAB</t>
  </si>
  <si>
    <t>Fresh Creek</t>
  </si>
  <si>
    <t>Andros Town</t>
  </si>
  <si>
    <t>ASD</t>
  </si>
  <si>
    <t>MYAF</t>
  </si>
  <si>
    <t>Marsh Harbour</t>
  </si>
  <si>
    <t>Marsh Harbor</t>
  </si>
  <si>
    <t>MHH</t>
  </si>
  <si>
    <t>MYAM</t>
  </si>
  <si>
    <t>San Andros</t>
  </si>
  <si>
    <t>SAQ</t>
  </si>
  <si>
    <t>MYAN</t>
  </si>
  <si>
    <t>Spring Point</t>
  </si>
  <si>
    <t>AXP</t>
  </si>
  <si>
    <t>MYAP</t>
  </si>
  <si>
    <t>Sandy Point</t>
  </si>
  <si>
    <t>MYAS</t>
  </si>
  <si>
    <t>Treasure Cay</t>
  </si>
  <si>
    <t>TCB</t>
  </si>
  <si>
    <t>MYAT</t>
  </si>
  <si>
    <t>Chub Cay</t>
  </si>
  <si>
    <t>CCZ</t>
  </si>
  <si>
    <t>MYBC</t>
  </si>
  <si>
    <t>Great Harbour Cay</t>
  </si>
  <si>
    <t>Bullocks Harbour</t>
  </si>
  <si>
    <t>MYBG</t>
  </si>
  <si>
    <t>South Bimini</t>
  </si>
  <si>
    <t>Alice Town</t>
  </si>
  <si>
    <t>BIM</t>
  </si>
  <si>
    <t>MYBS</t>
  </si>
  <si>
    <t>De Kalb Taylor Municipal Airport</t>
  </si>
  <si>
    <t>De Kalb</t>
  </si>
  <si>
    <t>DKB</t>
  </si>
  <si>
    <t>Exuma Intl</t>
  </si>
  <si>
    <t>Great Exuma</t>
  </si>
  <si>
    <t>GGT</t>
  </si>
  <si>
    <t>MYEF</t>
  </si>
  <si>
    <t>George Town</t>
  </si>
  <si>
    <t>MYEG</t>
  </si>
  <si>
    <t>North Eleuthera</t>
  </si>
  <si>
    <t>ELH</t>
  </si>
  <si>
    <t>MYEH</t>
  </si>
  <si>
    <t>Governors Harbour</t>
  </si>
  <si>
    <t>Governor's Harbor</t>
  </si>
  <si>
    <t>GHB</t>
  </si>
  <si>
    <t>MYEM</t>
  </si>
  <si>
    <t>Normans Cay</t>
  </si>
  <si>
    <t>Norman's Cay</t>
  </si>
  <si>
    <t>MYEN</t>
  </si>
  <si>
    <t>Rock Sound</t>
  </si>
  <si>
    <t>RSD</t>
  </si>
  <si>
    <t>MYER</t>
  </si>
  <si>
    <t>Staniel Cay</t>
  </si>
  <si>
    <t>MYES</t>
  </si>
  <si>
    <t>Grand Bahama Intl</t>
  </si>
  <si>
    <t>Freeport</t>
  </si>
  <si>
    <t>FPO</t>
  </si>
  <si>
    <t>MYGF</t>
  </si>
  <si>
    <t>Matthew Town</t>
  </si>
  <si>
    <t>IGA</t>
  </si>
  <si>
    <t>MYIG</t>
  </si>
  <si>
    <t>Deadmans Cay</t>
  </si>
  <si>
    <t>Dead Man's Cay</t>
  </si>
  <si>
    <t>LGI</t>
  </si>
  <si>
    <t>MYLD</t>
  </si>
  <si>
    <t>Stella Maris</t>
  </si>
  <si>
    <t>SML</t>
  </si>
  <si>
    <t>MYLS</t>
  </si>
  <si>
    <t>Mayaguana</t>
  </si>
  <si>
    <t>MYG</t>
  </si>
  <si>
    <t>MYMM</t>
  </si>
  <si>
    <t>Lynden Pindling Intl</t>
  </si>
  <si>
    <t>Nassau</t>
  </si>
  <si>
    <t>NAS</t>
  </si>
  <si>
    <t>MYNN</t>
  </si>
  <si>
    <t>Duncan Town</t>
  </si>
  <si>
    <t>MYRD</t>
  </si>
  <si>
    <t>New Port Nelson</t>
  </si>
  <si>
    <t>Port Nelson</t>
  </si>
  <si>
    <t>MYRP</t>
  </si>
  <si>
    <t>Cockburn Town</t>
  </si>
  <si>
    <t>ZSA</t>
  </si>
  <si>
    <t>MYSM</t>
  </si>
  <si>
    <t>Philip S W Goldson Intl</t>
  </si>
  <si>
    <t>Belize City</t>
  </si>
  <si>
    <t>Belize</t>
  </si>
  <si>
    <t>BZE</t>
  </si>
  <si>
    <t>MZBZ</t>
  </si>
  <si>
    <t>Aitutaki</t>
  </si>
  <si>
    <t>Cook Islands</t>
  </si>
  <si>
    <t>AIT</t>
  </si>
  <si>
    <t>NCAI</t>
  </si>
  <si>
    <t>Rarotonga Intl</t>
  </si>
  <si>
    <t>Avarua</t>
  </si>
  <si>
    <t>RAR</t>
  </si>
  <si>
    <t>NCRG</t>
  </si>
  <si>
    <t>Nadi Intl</t>
  </si>
  <si>
    <t>Nandi</t>
  </si>
  <si>
    <t>Fiji</t>
  </si>
  <si>
    <t>NAN</t>
  </si>
  <si>
    <t>NFFN</t>
  </si>
  <si>
    <t>Nausori Intl</t>
  </si>
  <si>
    <t>Nausori</t>
  </si>
  <si>
    <t>SUV</t>
  </si>
  <si>
    <t>NFNA</t>
  </si>
  <si>
    <t>Fua Amotu Intl</t>
  </si>
  <si>
    <t>Tongatapu</t>
  </si>
  <si>
    <t>Tonga</t>
  </si>
  <si>
    <t>TBU</t>
  </si>
  <si>
    <t>NFTF</t>
  </si>
  <si>
    <t>Vavau Intl</t>
  </si>
  <si>
    <t>Vava'u</t>
  </si>
  <si>
    <t>VAV</t>
  </si>
  <si>
    <t>NFTV</t>
  </si>
  <si>
    <t>Bonriki Intl</t>
  </si>
  <si>
    <t>Tarawa</t>
  </si>
  <si>
    <t>Kiribati</t>
  </si>
  <si>
    <t>TRW</t>
  </si>
  <si>
    <t>NGTA</t>
  </si>
  <si>
    <t>Tabiteuea North</t>
  </si>
  <si>
    <t>TBF</t>
  </si>
  <si>
    <t>NGTE</t>
  </si>
  <si>
    <t>Maitland Airport</t>
  </si>
  <si>
    <t>Maitland</t>
  </si>
  <si>
    <t>Australia</t>
  </si>
  <si>
    <t>MTL</t>
  </si>
  <si>
    <t>YMND</t>
  </si>
  <si>
    <t>O</t>
  </si>
  <si>
    <t>Wallis</t>
  </si>
  <si>
    <t>Wallis and Futuna</t>
  </si>
  <si>
    <t>WLS</t>
  </si>
  <si>
    <t>NLWW</t>
  </si>
  <si>
    <t>Faleolo Intl</t>
  </si>
  <si>
    <t>Faleolo</t>
  </si>
  <si>
    <t>Samoa</t>
  </si>
  <si>
    <t>APW</t>
  </si>
  <si>
    <t>NSFA</t>
  </si>
  <si>
    <t>Pago Pago Intl</t>
  </si>
  <si>
    <t>Pago Pago</t>
  </si>
  <si>
    <t>American Samoa</t>
  </si>
  <si>
    <t>PPG</t>
  </si>
  <si>
    <t>NSTU</t>
  </si>
  <si>
    <t>Rurutu</t>
  </si>
  <si>
    <t>French Polynesia</t>
  </si>
  <si>
    <t>RUR</t>
  </si>
  <si>
    <t>NTAR</t>
  </si>
  <si>
    <t>Tubuai</t>
  </si>
  <si>
    <t>TUB</t>
  </si>
  <si>
    <t>NTAT</t>
  </si>
  <si>
    <t>Anaa</t>
  </si>
  <si>
    <t>AAA</t>
  </si>
  <si>
    <t>NTGA</t>
  </si>
  <si>
    <t>Fangatau</t>
  </si>
  <si>
    <t>NTGB</t>
  </si>
  <si>
    <t>Tikehau</t>
  </si>
  <si>
    <t>TIH</t>
  </si>
  <si>
    <t>NTGC</t>
  </si>
  <si>
    <t>Reao</t>
  </si>
  <si>
    <t>REA</t>
  </si>
  <si>
    <t>NTGE</t>
  </si>
  <si>
    <t>Fakarava</t>
  </si>
  <si>
    <t>FAV</t>
  </si>
  <si>
    <t>NTGF</t>
  </si>
  <si>
    <t>Manihi</t>
  </si>
  <si>
    <t>XMH</t>
  </si>
  <si>
    <t>NTGI</t>
  </si>
  <si>
    <t>Totegegie</t>
  </si>
  <si>
    <t>GMR</t>
  </si>
  <si>
    <t>NTGJ</t>
  </si>
  <si>
    <t>Kaukura</t>
  </si>
  <si>
    <t>Kaukura Atoll</t>
  </si>
  <si>
    <t>KKR</t>
  </si>
  <si>
    <t>NTGK</t>
  </si>
  <si>
    <t>Makemo</t>
  </si>
  <si>
    <t>MKP</t>
  </si>
  <si>
    <t>NTGM</t>
  </si>
  <si>
    <t>Puka Puka</t>
  </si>
  <si>
    <t>PKP</t>
  </si>
  <si>
    <t>NTGP</t>
  </si>
  <si>
    <t>Takapoto</t>
  </si>
  <si>
    <t>TKP</t>
  </si>
  <si>
    <t>NTGT</t>
  </si>
  <si>
    <t>Arutua</t>
  </si>
  <si>
    <t>AXR</t>
  </si>
  <si>
    <t>NTGU</t>
  </si>
  <si>
    <t>Mataiva</t>
  </si>
  <si>
    <t>MVT</t>
  </si>
  <si>
    <t>NTGV</t>
  </si>
  <si>
    <t>Takaroa</t>
  </si>
  <si>
    <t>TKX</t>
  </si>
  <si>
    <t>NTKR</t>
  </si>
  <si>
    <t>Nuku Hiva</t>
  </si>
  <si>
    <t>NHV</t>
  </si>
  <si>
    <t>NTMD</t>
  </si>
  <si>
    <t>Purude University Airport</t>
  </si>
  <si>
    <t>Lafayette</t>
  </si>
  <si>
    <t>LAF</t>
  </si>
  <si>
    <t>Bora Bora</t>
  </si>
  <si>
    <t>BOB</t>
  </si>
  <si>
    <t>NTTB</t>
  </si>
  <si>
    <t>Rangiroa</t>
  </si>
  <si>
    <t>RGI</t>
  </si>
  <si>
    <t>NTTG</t>
  </si>
  <si>
    <t>Huahine</t>
  </si>
  <si>
    <t>Huahine Island</t>
  </si>
  <si>
    <t>HUH</t>
  </si>
  <si>
    <t>NTTH</t>
  </si>
  <si>
    <t>Moorea</t>
  </si>
  <si>
    <t>MOZ</t>
  </si>
  <si>
    <t>NTTM</t>
  </si>
  <si>
    <t>Hao</t>
  </si>
  <si>
    <t>Hao Island</t>
  </si>
  <si>
    <t>HOI</t>
  </si>
  <si>
    <t>NTTO</t>
  </si>
  <si>
    <t>Maupiti</t>
  </si>
  <si>
    <t>MAU</t>
  </si>
  <si>
    <t>NTTP</t>
  </si>
  <si>
    <t>Raiatea</t>
  </si>
  <si>
    <t>Raiatea Island</t>
  </si>
  <si>
    <t>RFP</t>
  </si>
  <si>
    <t>NTTR</t>
  </si>
  <si>
    <t>Port Vila Bauerfield</t>
  </si>
  <si>
    <t>Port-vila</t>
  </si>
  <si>
    <t>Vanuatu</t>
  </si>
  <si>
    <t>VLI</t>
  </si>
  <si>
    <t>NVVV</t>
  </si>
  <si>
    <t>Kone</t>
  </si>
  <si>
    <t>New Caledonia</t>
  </si>
  <si>
    <t>KNQ</t>
  </si>
  <si>
    <t>NWWD</t>
  </si>
  <si>
    <t>Koumac</t>
  </si>
  <si>
    <t>KOC</t>
  </si>
  <si>
    <t>NWWK</t>
  </si>
  <si>
    <t>Lifou</t>
  </si>
  <si>
    <t>LIF</t>
  </si>
  <si>
    <t>NWWL</t>
  </si>
  <si>
    <t>Magenta</t>
  </si>
  <si>
    <t>Noumea</t>
  </si>
  <si>
    <t>GEA</t>
  </si>
  <si>
    <t>NWWM</t>
  </si>
  <si>
    <t>Mare</t>
  </si>
  <si>
    <t>MEE</t>
  </si>
  <si>
    <t>NWWR</t>
  </si>
  <si>
    <t>Touho</t>
  </si>
  <si>
    <t>TOU</t>
  </si>
  <si>
    <t>NWWU</t>
  </si>
  <si>
    <t>Ouvea</t>
  </si>
  <si>
    <t>UVE</t>
  </si>
  <si>
    <t>NWWV</t>
  </si>
  <si>
    <t>La Tontouta</t>
  </si>
  <si>
    <t>NOU</t>
  </si>
  <si>
    <t>NWWW</t>
  </si>
  <si>
    <t>Auckland Intl</t>
  </si>
  <si>
    <t>Auckland</t>
  </si>
  <si>
    <t>New Zealand</t>
  </si>
  <si>
    <t>AKL</t>
  </si>
  <si>
    <t>NZAA</t>
  </si>
  <si>
    <t>Z</t>
  </si>
  <si>
    <t>Taupo</t>
  </si>
  <si>
    <t>TUO</t>
  </si>
  <si>
    <t>NZAP</t>
  </si>
  <si>
    <t>Ardmore</t>
  </si>
  <si>
    <t>AMZ</t>
  </si>
  <si>
    <t>NZAR</t>
  </si>
  <si>
    <t>Christchurch Intl</t>
  </si>
  <si>
    <t>Christchurch</t>
  </si>
  <si>
    <t>CHC</t>
  </si>
  <si>
    <t>NZCH</t>
  </si>
  <si>
    <t>Chatham Islands</t>
  </si>
  <si>
    <t>Chatham Island</t>
  </si>
  <si>
    <t>CHT</t>
  </si>
  <si>
    <t>NZCI</t>
  </si>
  <si>
    <t>Dunedin</t>
  </si>
  <si>
    <t>DUD</t>
  </si>
  <si>
    <t>NZDN</t>
  </si>
  <si>
    <t>Gisborne</t>
  </si>
  <si>
    <t>GIS</t>
  </si>
  <si>
    <t>NZGS</t>
  </si>
  <si>
    <t>Glentanner</t>
  </si>
  <si>
    <t>MON</t>
  </si>
  <si>
    <t>NZGT</t>
  </si>
  <si>
    <t>Hokitika</t>
  </si>
  <si>
    <t>HKK</t>
  </si>
  <si>
    <t>NZHK</t>
  </si>
  <si>
    <t>HLZ</t>
  </si>
  <si>
    <t>NZHN</t>
  </si>
  <si>
    <t>Hastings</t>
  </si>
  <si>
    <t>NZHS</t>
  </si>
  <si>
    <t>Kerikeri</t>
  </si>
  <si>
    <t>KKE</t>
  </si>
  <si>
    <t>NZKK</t>
  </si>
  <si>
    <t>Kaitaia</t>
  </si>
  <si>
    <t>KAT</t>
  </si>
  <si>
    <t>NZKT</t>
  </si>
  <si>
    <t>Alexandra</t>
  </si>
  <si>
    <t>ALR</t>
  </si>
  <si>
    <t>NZLX</t>
  </si>
  <si>
    <t>Mount Cook</t>
  </si>
  <si>
    <t>GTN</t>
  </si>
  <si>
    <t>NZMC</t>
  </si>
  <si>
    <t>Manapouri</t>
  </si>
  <si>
    <t>TEU</t>
  </si>
  <si>
    <t>NZMO</t>
  </si>
  <si>
    <t>Masterton</t>
  </si>
  <si>
    <t>MRO</t>
  </si>
  <si>
    <t>NZMS</t>
  </si>
  <si>
    <t>New Plymouth</t>
  </si>
  <si>
    <t>NPL</t>
  </si>
  <si>
    <t>NZNP</t>
  </si>
  <si>
    <t>Nelson</t>
  </si>
  <si>
    <t>NSN</t>
  </si>
  <si>
    <t>NZNS</t>
  </si>
  <si>
    <t>Invercargill</t>
  </si>
  <si>
    <t>IVC</t>
  </si>
  <si>
    <t>NZNV</t>
  </si>
  <si>
    <t>Ohakea</t>
  </si>
  <si>
    <t>NZOH</t>
  </si>
  <si>
    <t>Oamaru</t>
  </si>
  <si>
    <t>OAM</t>
  </si>
  <si>
    <t>NZOU</t>
  </si>
  <si>
    <t>Palmerston North</t>
  </si>
  <si>
    <t>PMR</t>
  </si>
  <si>
    <t>NZPM</t>
  </si>
  <si>
    <t>Paraparaumu</t>
  </si>
  <si>
    <t>PPQ</t>
  </si>
  <si>
    <t>NZPP</t>
  </si>
  <si>
    <t>Queenstown International</t>
  </si>
  <si>
    <t>ZQN</t>
  </si>
  <si>
    <t>NZQN</t>
  </si>
  <si>
    <t>Rotorua</t>
  </si>
  <si>
    <t>ROT</t>
  </si>
  <si>
    <t>NZRO</t>
  </si>
  <si>
    <t>Waiouru</t>
  </si>
  <si>
    <t>NZRU</t>
  </si>
  <si>
    <t>South Pole Station</t>
  </si>
  <si>
    <t>Stephen's Island</t>
  </si>
  <si>
    <t>Antarctica</t>
  </si>
  <si>
    <t>NZSP</t>
  </si>
  <si>
    <t>Tauranga</t>
  </si>
  <si>
    <t>TRG</t>
  </si>
  <si>
    <t>NZTG</t>
  </si>
  <si>
    <t>Timaru</t>
  </si>
  <si>
    <t>TIU</t>
  </si>
  <si>
    <t>NZTU</t>
  </si>
  <si>
    <t>Pukaki</t>
  </si>
  <si>
    <t>NZUK</t>
  </si>
  <si>
    <t>Woodbourne</t>
  </si>
  <si>
    <t>BHE</t>
  </si>
  <si>
    <t>NZWB</t>
  </si>
  <si>
    <t>Mcmurdo Station</t>
  </si>
  <si>
    <t>Weydon</t>
  </si>
  <si>
    <t>NZWD</t>
  </si>
  <si>
    <t>Wanaka</t>
  </si>
  <si>
    <t>WKA</t>
  </si>
  <si>
    <t>NZWF</t>
  </si>
  <si>
    <t>Wigram</t>
  </si>
  <si>
    <t>NZWG</t>
  </si>
  <si>
    <t>Whakatane</t>
  </si>
  <si>
    <t>WHK</t>
  </si>
  <si>
    <t>NZWK</t>
  </si>
  <si>
    <t>Wellington Intl</t>
  </si>
  <si>
    <t>Wellington</t>
  </si>
  <si>
    <t>WLG</t>
  </si>
  <si>
    <t>NZWN</t>
  </si>
  <si>
    <t>Wairoa</t>
  </si>
  <si>
    <t>NZWO</t>
  </si>
  <si>
    <t>Whenuapai</t>
  </si>
  <si>
    <t>NZWP</t>
  </si>
  <si>
    <t>Whangarei</t>
  </si>
  <si>
    <t>WRE</t>
  </si>
  <si>
    <t>NZWR</t>
  </si>
  <si>
    <t>Westport</t>
  </si>
  <si>
    <t>WSZ</t>
  </si>
  <si>
    <t>NZWS</t>
  </si>
  <si>
    <t>Wanganui</t>
  </si>
  <si>
    <t>WAG</t>
  </si>
  <si>
    <t>NZWU</t>
  </si>
  <si>
    <t>Herat</t>
  </si>
  <si>
    <t>Afghanistan</t>
  </si>
  <si>
    <t>HEA</t>
  </si>
  <si>
    <t>OAHR</t>
  </si>
  <si>
    <t>Jalalabad</t>
  </si>
  <si>
    <t>JAA</t>
  </si>
  <si>
    <t>OAJL</t>
  </si>
  <si>
    <t>Kabul Intl</t>
  </si>
  <si>
    <t>Kabul</t>
  </si>
  <si>
    <t>KBL</t>
  </si>
  <si>
    <t>OAKB</t>
  </si>
  <si>
    <t>Kandahar</t>
  </si>
  <si>
    <t>KDH</t>
  </si>
  <si>
    <t>OAKN</t>
  </si>
  <si>
    <t>Maimana</t>
  </si>
  <si>
    <t>Maimama</t>
  </si>
  <si>
    <t>MMZ</t>
  </si>
  <si>
    <t>OAMN</t>
  </si>
  <si>
    <t>Mazar I Sharif</t>
  </si>
  <si>
    <t>Mazar-i-sharif</t>
  </si>
  <si>
    <t>MZR</t>
  </si>
  <si>
    <t>OAMS</t>
  </si>
  <si>
    <t>Shindand</t>
  </si>
  <si>
    <t>OASD</t>
  </si>
  <si>
    <t>Sheberghan</t>
  </si>
  <si>
    <t>OASG</t>
  </si>
  <si>
    <t>Konduz</t>
  </si>
  <si>
    <t>Kunduz</t>
  </si>
  <si>
    <t>UND</t>
  </si>
  <si>
    <t>OAUZ</t>
  </si>
  <si>
    <t>Bahrain Intl</t>
  </si>
  <si>
    <t>Bahrain</t>
  </si>
  <si>
    <t>BAH</t>
  </si>
  <si>
    <t>OBBI</t>
  </si>
  <si>
    <t>Shaikh Isa</t>
  </si>
  <si>
    <t>OBBS</t>
  </si>
  <si>
    <t>Abha</t>
  </si>
  <si>
    <t>Saudi Arabia</t>
  </si>
  <si>
    <t>AHB</t>
  </si>
  <si>
    <t>OEAB</t>
  </si>
  <si>
    <t>Al Ahsa</t>
  </si>
  <si>
    <t>Al-ahsa</t>
  </si>
  <si>
    <t>HOF</t>
  </si>
  <si>
    <t>OEAH</t>
  </si>
  <si>
    <t>Al Baha</t>
  </si>
  <si>
    <t>El-baha</t>
  </si>
  <si>
    <t>ABT</t>
  </si>
  <si>
    <t>OEBA</t>
  </si>
  <si>
    <t>Bisha</t>
  </si>
  <si>
    <t>BHH</t>
  </si>
  <si>
    <t>OEBH</t>
  </si>
  <si>
    <t>Abqaiq</t>
  </si>
  <si>
    <t>OEBQ</t>
  </si>
  <si>
    <t>King Fahd Intl</t>
  </si>
  <si>
    <t>Dammam</t>
  </si>
  <si>
    <t>DMM</t>
  </si>
  <si>
    <t>OEDF</t>
  </si>
  <si>
    <t>King Abdulaziz Ab</t>
  </si>
  <si>
    <t>Dhahran</t>
  </si>
  <si>
    <t>DHA</t>
  </si>
  <si>
    <t>OEDR</t>
  </si>
  <si>
    <t>King Abdullah Bin Abdulaziz</t>
  </si>
  <si>
    <t>Gizan</t>
  </si>
  <si>
    <t>GIZ</t>
  </si>
  <si>
    <t>OEGN</t>
  </si>
  <si>
    <t>Gassim</t>
  </si>
  <si>
    <t>ELQ</t>
  </si>
  <si>
    <t>OEGS</t>
  </si>
  <si>
    <t>Guriat</t>
  </si>
  <si>
    <t>URY</t>
  </si>
  <si>
    <t>OEGT</t>
  </si>
  <si>
    <t>Hail</t>
  </si>
  <si>
    <t>HAS</t>
  </si>
  <si>
    <t>OEHL</t>
  </si>
  <si>
    <t>Jubail</t>
  </si>
  <si>
    <t>OEJB</t>
  </si>
  <si>
    <t>King Faisal Naval Base</t>
  </si>
  <si>
    <t>Jeddah</t>
  </si>
  <si>
    <t>OEJF</t>
  </si>
  <si>
    <t>King Abdulaziz Intl</t>
  </si>
  <si>
    <t>JED</t>
  </si>
  <si>
    <t>OEJN</t>
  </si>
  <si>
    <t>King Khaled Military City</t>
  </si>
  <si>
    <t>King Khalid Mil.city</t>
  </si>
  <si>
    <t>HBT</t>
  </si>
  <si>
    <t>OEKK</t>
  </si>
  <si>
    <t>Prince Mohammad Bin Abdulaziz</t>
  </si>
  <si>
    <t>Madinah</t>
  </si>
  <si>
    <t>MED</t>
  </si>
  <si>
    <t>OEMA</t>
  </si>
  <si>
    <t>Nejran</t>
  </si>
  <si>
    <t>EAM</t>
  </si>
  <si>
    <t>OENG</t>
  </si>
  <si>
    <t>Qaisumah</t>
  </si>
  <si>
    <t>Hafr Al-batin</t>
  </si>
  <si>
    <t>AQI</t>
  </si>
  <si>
    <t>OEPA</t>
  </si>
  <si>
    <t>Pump Station 3</t>
  </si>
  <si>
    <t>Petroline 3</t>
  </si>
  <si>
    <t>OEPC</t>
  </si>
  <si>
    <t>Pump Station 6</t>
  </si>
  <si>
    <t>Petroline 6</t>
  </si>
  <si>
    <t>OEPF</t>
  </si>
  <si>
    <t>Pump Station 10</t>
  </si>
  <si>
    <t>Petroline 10</t>
  </si>
  <si>
    <t>OEPJ</t>
  </si>
  <si>
    <t>Rabigh</t>
  </si>
  <si>
    <t>OERB</t>
  </si>
  <si>
    <t>Rafha</t>
  </si>
  <si>
    <t>RAH</t>
  </si>
  <si>
    <t>OERF</t>
  </si>
  <si>
    <t>King Khaled Intl</t>
  </si>
  <si>
    <t>Riyadh</t>
  </si>
  <si>
    <t>RUH</t>
  </si>
  <si>
    <t>OERK</t>
  </si>
  <si>
    <t>Ras Mishab</t>
  </si>
  <si>
    <t>Rash Mishab</t>
  </si>
  <si>
    <t>OERM</t>
  </si>
  <si>
    <t>Arar</t>
  </si>
  <si>
    <t>RAE</t>
  </si>
  <si>
    <t>OERR</t>
  </si>
  <si>
    <t>Ras Tanura</t>
  </si>
  <si>
    <t>OERT</t>
  </si>
  <si>
    <t>Sharurah</t>
  </si>
  <si>
    <t>SHW</t>
  </si>
  <si>
    <t>OESH</t>
  </si>
  <si>
    <t>Mudgee Airport</t>
  </si>
  <si>
    <t>Mudgee</t>
  </si>
  <si>
    <t>DGE</t>
  </si>
  <si>
    <t>YMDG</t>
  </si>
  <si>
    <t>Sulayel</t>
  </si>
  <si>
    <t>SLF</t>
  </si>
  <si>
    <t>OESL</t>
  </si>
  <si>
    <t>Tabuk</t>
  </si>
  <si>
    <t>TUU</t>
  </si>
  <si>
    <t>OETB</t>
  </si>
  <si>
    <t>Taif</t>
  </si>
  <si>
    <t>TIF</t>
  </si>
  <si>
    <t>OETF</t>
  </si>
  <si>
    <t>Thumamah</t>
  </si>
  <si>
    <t>OETH</t>
  </si>
  <si>
    <t>Ras Tanajib</t>
  </si>
  <si>
    <t>OETN</t>
  </si>
  <si>
    <t>Turaif</t>
  </si>
  <si>
    <t>TUI</t>
  </si>
  <si>
    <t>OETR</t>
  </si>
  <si>
    <t>Miami University Airport</t>
  </si>
  <si>
    <t>OXD</t>
  </si>
  <si>
    <t>Wejh</t>
  </si>
  <si>
    <t>EJH</t>
  </si>
  <si>
    <t>OEWJ</t>
  </si>
  <si>
    <t>Yenbo</t>
  </si>
  <si>
    <t>YNB</t>
  </si>
  <si>
    <t>OEYN</t>
  </si>
  <si>
    <t>Abadan</t>
  </si>
  <si>
    <t>Iran</t>
  </si>
  <si>
    <t>ABD</t>
  </si>
  <si>
    <t>OIAA</t>
  </si>
  <si>
    <t>Dezful</t>
  </si>
  <si>
    <t>OIAD</t>
  </si>
  <si>
    <t>Aghajari</t>
  </si>
  <si>
    <t>OIAG</t>
  </si>
  <si>
    <t>Gachsaran</t>
  </si>
  <si>
    <t>OIAH</t>
  </si>
  <si>
    <t>Shahid Asyaee</t>
  </si>
  <si>
    <t>Masjed Soleiman</t>
  </si>
  <si>
    <t>QMJ</t>
  </si>
  <si>
    <t>OIAI</t>
  </si>
  <si>
    <t>Omidiyeh</t>
  </si>
  <si>
    <t>Omidyeh</t>
  </si>
  <si>
    <t>OIAJ</t>
  </si>
  <si>
    <t>Mahshahr</t>
  </si>
  <si>
    <t>Bandar Mahshahr</t>
  </si>
  <si>
    <t>MRX</t>
  </si>
  <si>
    <t>OIAM</t>
  </si>
  <si>
    <t>Ahwaz</t>
  </si>
  <si>
    <t>AWZ</t>
  </si>
  <si>
    <t>OIAW</t>
  </si>
  <si>
    <t>Abumusa Island</t>
  </si>
  <si>
    <t>Abumusa I.</t>
  </si>
  <si>
    <t>OIBA</t>
  </si>
  <si>
    <t>Bushehr</t>
  </si>
  <si>
    <t>BUZ</t>
  </si>
  <si>
    <t>OIBB</t>
  </si>
  <si>
    <t>Bastak</t>
  </si>
  <si>
    <t>OIBH</t>
  </si>
  <si>
    <t>Asaloyeh</t>
  </si>
  <si>
    <t>Golbandi</t>
  </si>
  <si>
    <t>OIBI</t>
  </si>
  <si>
    <t>Kish Island</t>
  </si>
  <si>
    <t>KIH</t>
  </si>
  <si>
    <t>OIBK</t>
  </si>
  <si>
    <t>Bandar Lengeh</t>
  </si>
  <si>
    <t>BDH</t>
  </si>
  <si>
    <t>OIBL</t>
  </si>
  <si>
    <t>Khark Island</t>
  </si>
  <si>
    <t>OIBQ</t>
  </si>
  <si>
    <t>Sirri Island</t>
  </si>
  <si>
    <t>Siri Island</t>
  </si>
  <si>
    <t>OIBS</t>
  </si>
  <si>
    <t>Lavan Island</t>
  </si>
  <si>
    <t>OIBV</t>
  </si>
  <si>
    <t>Shahid Ashrafi Esfahani</t>
  </si>
  <si>
    <t>Bakhtaran</t>
  </si>
  <si>
    <t>KSH</t>
  </si>
  <si>
    <t>OICC</t>
  </si>
  <si>
    <t>Sanandaj</t>
  </si>
  <si>
    <t>SDG</t>
  </si>
  <si>
    <t>OICS</t>
  </si>
  <si>
    <t>Hesa</t>
  </si>
  <si>
    <t>Daran</t>
  </si>
  <si>
    <t>OIFE</t>
  </si>
  <si>
    <t>Shahid Vatan Pour Air Base</t>
  </si>
  <si>
    <t>Esfahan</t>
  </si>
  <si>
    <t>OIFH</t>
  </si>
  <si>
    <t>Kashan</t>
  </si>
  <si>
    <t>OIFK</t>
  </si>
  <si>
    <t>Esfahan Shahid Beheshti Intl</t>
  </si>
  <si>
    <t>OIFM</t>
  </si>
  <si>
    <t>Badr Air Base</t>
  </si>
  <si>
    <t>Sepah</t>
  </si>
  <si>
    <t>OIFP</t>
  </si>
  <si>
    <t>Rasht</t>
  </si>
  <si>
    <t>RAS</t>
  </si>
  <si>
    <t>OIGG</t>
  </si>
  <si>
    <t>Delaware County Airport</t>
  </si>
  <si>
    <t>Muncie</t>
  </si>
  <si>
    <t>MIE</t>
  </si>
  <si>
    <t>Arak</t>
  </si>
  <si>
    <t>OIHR</t>
  </si>
  <si>
    <t>Ghazvin Azadi</t>
  </si>
  <si>
    <t>Abe-ali</t>
  </si>
  <si>
    <t>OIIA</t>
  </si>
  <si>
    <t>Kushke Nosrat</t>
  </si>
  <si>
    <t>OIIC</t>
  </si>
  <si>
    <t>Doshan Tappeh</t>
  </si>
  <si>
    <t>Teheran</t>
  </si>
  <si>
    <t>OIID</t>
  </si>
  <si>
    <t>Imam Khomeini Intl</t>
  </si>
  <si>
    <t>Abyek</t>
  </si>
  <si>
    <t>OIIE</t>
  </si>
  <si>
    <t>Ghale Morghi</t>
  </si>
  <si>
    <t>OIIG</t>
  </si>
  <si>
    <t>Mehrabad Intl</t>
  </si>
  <si>
    <t>THR</t>
  </si>
  <si>
    <t>OIII</t>
  </si>
  <si>
    <t>Ghazvin</t>
  </si>
  <si>
    <t>OIIK</t>
  </si>
  <si>
    <t>Naja</t>
  </si>
  <si>
    <t>Khoram Dareh</t>
  </si>
  <si>
    <t>OIIM</t>
  </si>
  <si>
    <t>Bandar Abbass Intl</t>
  </si>
  <si>
    <t>Bandar Abbas</t>
  </si>
  <si>
    <t>BND</t>
  </si>
  <si>
    <t>OIKB</t>
  </si>
  <si>
    <t>Jiroft</t>
  </si>
  <si>
    <t>OIKJ</t>
  </si>
  <si>
    <t>Kerman</t>
  </si>
  <si>
    <t>KER</t>
  </si>
  <si>
    <t>OIKK</t>
  </si>
  <si>
    <t>Havadarya</t>
  </si>
  <si>
    <t>OIKP</t>
  </si>
  <si>
    <t>Dayrestan</t>
  </si>
  <si>
    <t>Gheshm I.</t>
  </si>
  <si>
    <t>OIKQ</t>
  </si>
  <si>
    <t>Sirjan</t>
  </si>
  <si>
    <t>OIKY</t>
  </si>
  <si>
    <t>Birjand</t>
  </si>
  <si>
    <t>XBJ</t>
  </si>
  <si>
    <t>OIMB</t>
  </si>
  <si>
    <t>Sarakhs</t>
  </si>
  <si>
    <t>OIMC</t>
  </si>
  <si>
    <t>Shahroud</t>
  </si>
  <si>
    <t>Emam Shahr</t>
  </si>
  <si>
    <t>OIMJ</t>
  </si>
  <si>
    <t>Whitsunday Airstrip</t>
  </si>
  <si>
    <t>Airlie Beach</t>
  </si>
  <si>
    <t>WSY</t>
  </si>
  <si>
    <t>YWHI</t>
  </si>
  <si>
    <t>Tabas</t>
  </si>
  <si>
    <t>OIMT</t>
  </si>
  <si>
    <t>Kalaleh</t>
  </si>
  <si>
    <t>OINE</t>
  </si>
  <si>
    <t>Ramsar</t>
  </si>
  <si>
    <t>RZR</t>
  </si>
  <si>
    <t>OINR</t>
  </si>
  <si>
    <t>Aeropuerto de Rafaela</t>
  </si>
  <si>
    <t>Rafaela</t>
  </si>
  <si>
    <t>Argentina</t>
  </si>
  <si>
    <t>RAF</t>
  </si>
  <si>
    <t>Fasa</t>
  </si>
  <si>
    <t>OISF</t>
  </si>
  <si>
    <t>Jahrom</t>
  </si>
  <si>
    <t>OISJ</t>
  </si>
  <si>
    <t>Lamerd</t>
  </si>
  <si>
    <t>OISR</t>
  </si>
  <si>
    <t>Shiraz Shahid Dastghaib Intl</t>
  </si>
  <si>
    <t>Shiraz</t>
  </si>
  <si>
    <t>SYZ</t>
  </si>
  <si>
    <t>OISS</t>
  </si>
  <si>
    <t>Khoy</t>
  </si>
  <si>
    <t>OITK</t>
  </si>
  <si>
    <t>Sabadell Airport</t>
  </si>
  <si>
    <t>Sabadell</t>
  </si>
  <si>
    <t>QSA</t>
  </si>
  <si>
    <t>LELL</t>
  </si>
  <si>
    <t>Tabriz Intl</t>
  </si>
  <si>
    <t>Tabriz</t>
  </si>
  <si>
    <t>TBZ</t>
  </si>
  <si>
    <t>OITT</t>
  </si>
  <si>
    <t>Zanjan</t>
  </si>
  <si>
    <t>OITZ</t>
  </si>
  <si>
    <t>Yazd Shahid Sadooghi</t>
  </si>
  <si>
    <t>Yazd</t>
  </si>
  <si>
    <t>AZD</t>
  </si>
  <si>
    <t>OIYY</t>
  </si>
  <si>
    <t>Zabol</t>
  </si>
  <si>
    <t>OIZB</t>
  </si>
  <si>
    <t>Chah Bahar</t>
  </si>
  <si>
    <t>ZBR</t>
  </si>
  <si>
    <t>OIZC</t>
  </si>
  <si>
    <t>Zahedan Intl</t>
  </si>
  <si>
    <t>Zahedan</t>
  </si>
  <si>
    <t>ZAH</t>
  </si>
  <si>
    <t>OIZH</t>
  </si>
  <si>
    <t>Iran Shahr</t>
  </si>
  <si>
    <t>OIZI</t>
  </si>
  <si>
    <t>Saravan</t>
  </si>
  <si>
    <t>OIZS</t>
  </si>
  <si>
    <t>Queen Alia Intl</t>
  </si>
  <si>
    <t>Amman</t>
  </si>
  <si>
    <t>Jordan</t>
  </si>
  <si>
    <t>AMM</t>
  </si>
  <si>
    <t>OJAI</t>
  </si>
  <si>
    <t>Marka Intl</t>
  </si>
  <si>
    <t>ADJ</t>
  </si>
  <si>
    <t>OJAM</t>
  </si>
  <si>
    <t>Aqaba King Hussein Intl</t>
  </si>
  <si>
    <t>Aqaba</t>
  </si>
  <si>
    <t>AQJ</t>
  </si>
  <si>
    <t>OJAQ</t>
  </si>
  <si>
    <t>Prince Hasan</t>
  </si>
  <si>
    <t>Hotel Four</t>
  </si>
  <si>
    <t>OJHF</t>
  </si>
  <si>
    <t>Jerusalem</t>
  </si>
  <si>
    <t>West Bank</t>
  </si>
  <si>
    <t>OJJR</t>
  </si>
  <si>
    <t>King Hussein</t>
  </si>
  <si>
    <t>Mafraq</t>
  </si>
  <si>
    <t>OMF</t>
  </si>
  <si>
    <t>OJMF</t>
  </si>
  <si>
    <t>Kuwait Intl</t>
  </si>
  <si>
    <t>Kuwait</t>
  </si>
  <si>
    <t>KWI</t>
  </si>
  <si>
    <t>OKBK</t>
  </si>
  <si>
    <t>Rafic Hariri Intl</t>
  </si>
  <si>
    <t>Beirut</t>
  </si>
  <si>
    <t>Lebanon</t>
  </si>
  <si>
    <t>BEY</t>
  </si>
  <si>
    <t>OLBA</t>
  </si>
  <si>
    <t>Rene Mouawad</t>
  </si>
  <si>
    <t>Kleiat</t>
  </si>
  <si>
    <t>OLKA</t>
  </si>
  <si>
    <t>Abu Dhabi Intl</t>
  </si>
  <si>
    <t>Abu Dhabi</t>
  </si>
  <si>
    <t>United Arab Emirates</t>
  </si>
  <si>
    <t>AUH</t>
  </si>
  <si>
    <t>OMAA</t>
  </si>
  <si>
    <t>Bateen</t>
  </si>
  <si>
    <t>AZI</t>
  </si>
  <si>
    <t>OMAD</t>
  </si>
  <si>
    <t>Al Hamra Aux</t>
  </si>
  <si>
    <t>Al Hamra</t>
  </si>
  <si>
    <t>OMAH</t>
  </si>
  <si>
    <t>Jebel Dhana</t>
  </si>
  <si>
    <t>OMAJ</t>
  </si>
  <si>
    <t>Reykjahlid Airport</t>
  </si>
  <si>
    <t>Myvatn</t>
  </si>
  <si>
    <t>MVA</t>
  </si>
  <si>
    <t>BIRL</t>
  </si>
  <si>
    <t>Al Dhafra</t>
  </si>
  <si>
    <t>OMAM</t>
  </si>
  <si>
    <t>Arzanah</t>
  </si>
  <si>
    <t>Arzana</t>
  </si>
  <si>
    <t>OMAR</t>
  </si>
  <si>
    <t>Das Island</t>
  </si>
  <si>
    <t>OMAS</t>
  </si>
  <si>
    <t>Zirku</t>
  </si>
  <si>
    <t>OMAZ</t>
  </si>
  <si>
    <t>Dubai Intl</t>
  </si>
  <si>
    <t>Dubai</t>
  </si>
  <si>
    <t>DXB</t>
  </si>
  <si>
    <t>OMDB</t>
  </si>
  <si>
    <t>Fujairah Intl</t>
  </si>
  <si>
    <t>Fujeirah</t>
  </si>
  <si>
    <t>FJR</t>
  </si>
  <si>
    <t>OMFJ</t>
  </si>
  <si>
    <t>Ras Al Khaimah Intl</t>
  </si>
  <si>
    <t>Ras Al Khaimah</t>
  </si>
  <si>
    <t>RKT</t>
  </si>
  <si>
    <t>OMRK</t>
  </si>
  <si>
    <t>Sharjah Intl</t>
  </si>
  <si>
    <t>Sharjah</t>
  </si>
  <si>
    <t>SHJ</t>
  </si>
  <si>
    <t>OMSJ</t>
  </si>
  <si>
    <t>Khasab</t>
  </si>
  <si>
    <t>Oman</t>
  </si>
  <si>
    <t>KHS</t>
  </si>
  <si>
    <t>OOKB</t>
  </si>
  <si>
    <t>Masirah</t>
  </si>
  <si>
    <t>MSH</t>
  </si>
  <si>
    <t>OOMA</t>
  </si>
  <si>
    <t>Seeb Intl</t>
  </si>
  <si>
    <t>Muscat</t>
  </si>
  <si>
    <t>MCT</t>
  </si>
  <si>
    <t>OOMS</t>
  </si>
  <si>
    <t>Salalah</t>
  </si>
  <si>
    <t>SLL</t>
  </si>
  <si>
    <t>OOSA</t>
  </si>
  <si>
    <t>Thumrait</t>
  </si>
  <si>
    <t>TTH</t>
  </si>
  <si>
    <t>OOTH</t>
  </si>
  <si>
    <t>Bhagatanwala</t>
  </si>
  <si>
    <t>Bhagtanwala</t>
  </si>
  <si>
    <t>Pakistan</t>
  </si>
  <si>
    <t>OPBG</t>
  </si>
  <si>
    <t>Spray View Airport</t>
  </si>
  <si>
    <t>Spray View</t>
  </si>
  <si>
    <t>FVSV</t>
  </si>
  <si>
    <t>Lyon Part-Dieu Railway</t>
  </si>
  <si>
    <t>XYD</t>
  </si>
  <si>
    <t>Faisalabad Intl</t>
  </si>
  <si>
    <t>Faisalabad</t>
  </si>
  <si>
    <t>LYP</t>
  </si>
  <si>
    <t>OPFA</t>
  </si>
  <si>
    <t>Gwadar</t>
  </si>
  <si>
    <t>GWD</t>
  </si>
  <si>
    <t>OPGD</t>
  </si>
  <si>
    <t>Gilgit</t>
  </si>
  <si>
    <t>GIL</t>
  </si>
  <si>
    <t>OPGT</t>
  </si>
  <si>
    <t>Shahbaz Ab</t>
  </si>
  <si>
    <t>Jacobsbad</t>
  </si>
  <si>
    <t>OPJA</t>
  </si>
  <si>
    <t>Jinnah Intl</t>
  </si>
  <si>
    <t>Karachi</t>
  </si>
  <si>
    <t>KHI</t>
  </si>
  <si>
    <t>OPKC</t>
  </si>
  <si>
    <t>Allama Iqbal Intl</t>
  </si>
  <si>
    <t>Lahore</t>
  </si>
  <si>
    <t>LHE</t>
  </si>
  <si>
    <t>OPLA</t>
  </si>
  <si>
    <t>Walton</t>
  </si>
  <si>
    <t>OPLH</t>
  </si>
  <si>
    <t>Mangla</t>
  </si>
  <si>
    <t>OPMA</t>
  </si>
  <si>
    <t>Muzaffarabad</t>
  </si>
  <si>
    <t>MFG</t>
  </si>
  <si>
    <t>OPMF</t>
  </si>
  <si>
    <t>Mianwali</t>
  </si>
  <si>
    <t>OPMI</t>
  </si>
  <si>
    <t>Moenjodaro</t>
  </si>
  <si>
    <t>MJD</t>
  </si>
  <si>
    <t>OPMJ</t>
  </si>
  <si>
    <t>Masroor</t>
  </si>
  <si>
    <t>OPMR</t>
  </si>
  <si>
    <t>Multan Intl</t>
  </si>
  <si>
    <t>Multan</t>
  </si>
  <si>
    <t>MUX</t>
  </si>
  <si>
    <t>OPMT</t>
  </si>
  <si>
    <t>Nawabshah</t>
  </si>
  <si>
    <t>WNS</t>
  </si>
  <si>
    <t>OPNH</t>
  </si>
  <si>
    <t>Okara</t>
  </si>
  <si>
    <t>OPOK</t>
  </si>
  <si>
    <t>Panjgur</t>
  </si>
  <si>
    <t>PJG</t>
  </si>
  <si>
    <t>OPPG</t>
  </si>
  <si>
    <t>Pasni</t>
  </si>
  <si>
    <t>PSI</t>
  </si>
  <si>
    <t>OPPI</t>
  </si>
  <si>
    <t>Peshawar Intl</t>
  </si>
  <si>
    <t>Peshawar</t>
  </si>
  <si>
    <t>PEW</t>
  </si>
  <si>
    <t>OPPS</t>
  </si>
  <si>
    <t>Qasim</t>
  </si>
  <si>
    <t>OPQS</t>
  </si>
  <si>
    <t>Quetta</t>
  </si>
  <si>
    <t>UET</t>
  </si>
  <si>
    <t>OPQT</t>
  </si>
  <si>
    <t>Sheikh Zayed</t>
  </si>
  <si>
    <t>Rahim Yar Khan</t>
  </si>
  <si>
    <t>RYK</t>
  </si>
  <si>
    <t>OPRK</t>
  </si>
  <si>
    <t>Chaklala</t>
  </si>
  <si>
    <t>Islamabad</t>
  </si>
  <si>
    <t>ISB</t>
  </si>
  <si>
    <t>OPRN</t>
  </si>
  <si>
    <t>Risalpur</t>
  </si>
  <si>
    <t>OPRS</t>
  </si>
  <si>
    <t>Rawalakot</t>
  </si>
  <si>
    <t>Rawala Kot</t>
  </si>
  <si>
    <t>RAZ</t>
  </si>
  <si>
    <t>OPRT</t>
  </si>
  <si>
    <t>Point Roberts Airpark</t>
  </si>
  <si>
    <t>Point Roberts</t>
  </si>
  <si>
    <t>1RL</t>
  </si>
  <si>
    <t>K1RL</t>
  </si>
  <si>
    <t>Sukkur</t>
  </si>
  <si>
    <t>SKZ</t>
  </si>
  <si>
    <t>OPSK</t>
  </si>
  <si>
    <t>Saidu Sharif</t>
  </si>
  <si>
    <t>SDT</t>
  </si>
  <si>
    <t>OPSS</t>
  </si>
  <si>
    <t>Sui</t>
  </si>
  <si>
    <t>SUL</t>
  </si>
  <si>
    <t>OPSU</t>
  </si>
  <si>
    <t>Talhar</t>
  </si>
  <si>
    <t>BDN</t>
  </si>
  <si>
    <t>OPTH</t>
  </si>
  <si>
    <t>Wana</t>
  </si>
  <si>
    <t>OPWN</t>
  </si>
  <si>
    <t>Zhob</t>
  </si>
  <si>
    <t>PZH</t>
  </si>
  <si>
    <t>OPZB</t>
  </si>
  <si>
    <t>Basrah Intl</t>
  </si>
  <si>
    <t>Basrah</t>
  </si>
  <si>
    <t>Iraq</t>
  </si>
  <si>
    <t>BSR</t>
  </si>
  <si>
    <t>ORMM</t>
  </si>
  <si>
    <t>Aleppo Intl</t>
  </si>
  <si>
    <t>Aleppo</t>
  </si>
  <si>
    <t>Syria</t>
  </si>
  <si>
    <t>ALP</t>
  </si>
  <si>
    <t>OSAP</t>
  </si>
  <si>
    <t>Damascus Intl</t>
  </si>
  <si>
    <t>Damascus</t>
  </si>
  <si>
    <t>DAM</t>
  </si>
  <si>
    <t>OSDI</t>
  </si>
  <si>
    <t>Deir Zzor</t>
  </si>
  <si>
    <t>Deire Zor</t>
  </si>
  <si>
    <t>DEZ</t>
  </si>
  <si>
    <t>OSDZ</t>
  </si>
  <si>
    <t>Bassel Al Assad Intl</t>
  </si>
  <si>
    <t>Latakia</t>
  </si>
  <si>
    <t>LTK</t>
  </si>
  <si>
    <t>OSLK</t>
  </si>
  <si>
    <t>Palmyra</t>
  </si>
  <si>
    <t>PMS</t>
  </si>
  <si>
    <t>OSPR</t>
  </si>
  <si>
    <t>Doha Intl</t>
  </si>
  <si>
    <t>Doha</t>
  </si>
  <si>
    <t>Qatar</t>
  </si>
  <si>
    <t>DOH</t>
  </si>
  <si>
    <t>OTBD</t>
  </si>
  <si>
    <t>Canton</t>
  </si>
  <si>
    <t>Canton Island</t>
  </si>
  <si>
    <t>CIS</t>
  </si>
  <si>
    <t>PCIS</t>
  </si>
  <si>
    <t>Rota Intl</t>
  </si>
  <si>
    <t>Northern Mariana Islands</t>
  </si>
  <si>
    <t>ROP</t>
  </si>
  <si>
    <t>PGRO</t>
  </si>
  <si>
    <t>Francisco C Ada Saipan Intl</t>
  </si>
  <si>
    <t>Saipan</t>
  </si>
  <si>
    <t>SPN</t>
  </si>
  <si>
    <t>PGSN</t>
  </si>
  <si>
    <t>Andersen Afb</t>
  </si>
  <si>
    <t>Andersen</t>
  </si>
  <si>
    <t>Guam</t>
  </si>
  <si>
    <t>UAM</t>
  </si>
  <si>
    <t>PGUA</t>
  </si>
  <si>
    <t>Guam Intl</t>
  </si>
  <si>
    <t>Agana</t>
  </si>
  <si>
    <t>GUM</t>
  </si>
  <si>
    <t>PGUM</t>
  </si>
  <si>
    <t>Tinian Intl</t>
  </si>
  <si>
    <t>West Tinian</t>
  </si>
  <si>
    <t>TIQ</t>
  </si>
  <si>
    <t>PGWT</t>
  </si>
  <si>
    <t>Scone Airport</t>
  </si>
  <si>
    <t>Scone</t>
  </si>
  <si>
    <t>NSO</t>
  </si>
  <si>
    <t>YSCO</t>
  </si>
  <si>
    <t>Marshall Islands Intl</t>
  </si>
  <si>
    <t>Majuro</t>
  </si>
  <si>
    <t>Marshall Islands</t>
  </si>
  <si>
    <t>MAJ</t>
  </si>
  <si>
    <t>PKMJ</t>
  </si>
  <si>
    <t>Dyess Aaf</t>
  </si>
  <si>
    <t>Kwajalein</t>
  </si>
  <si>
    <t>PKRO</t>
  </si>
  <si>
    <t>Bucholz Aaf</t>
  </si>
  <si>
    <t>KWA</t>
  </si>
  <si>
    <t>PKWA</t>
  </si>
  <si>
    <t>Cassidy Intl</t>
  </si>
  <si>
    <t>Kiritimati</t>
  </si>
  <si>
    <t>CXI</t>
  </si>
  <si>
    <t>PLCH</t>
  </si>
  <si>
    <t>Midway Atoll</t>
  </si>
  <si>
    <t>Midway</t>
  </si>
  <si>
    <t>Midway Islands</t>
  </si>
  <si>
    <t>MDY</t>
  </si>
  <si>
    <t>PMDY</t>
  </si>
  <si>
    <t>Chuuk Intl</t>
  </si>
  <si>
    <t>Chuuk</t>
  </si>
  <si>
    <t>Micronesia</t>
  </si>
  <si>
    <t>TKK</t>
  </si>
  <si>
    <t>PTKK</t>
  </si>
  <si>
    <t>Pohnpei Intl</t>
  </si>
  <si>
    <t>Pohnpei</t>
  </si>
  <si>
    <t>PNI</t>
  </si>
  <si>
    <t>PTPN</t>
  </si>
  <si>
    <t>Babelthuap</t>
  </si>
  <si>
    <t>Palau</t>
  </si>
  <si>
    <t>ROR</t>
  </si>
  <si>
    <t>PTRO</t>
  </si>
  <si>
    <t>Kosrae</t>
  </si>
  <si>
    <t>KSA</t>
  </si>
  <si>
    <t>PTSA</t>
  </si>
  <si>
    <t>Yap Intl</t>
  </si>
  <si>
    <t>Yap</t>
  </si>
  <si>
    <t>YAP</t>
  </si>
  <si>
    <t>PTYA</t>
  </si>
  <si>
    <t>Shang Yi</t>
  </si>
  <si>
    <t>Kinmen</t>
  </si>
  <si>
    <t>Taiwan</t>
  </si>
  <si>
    <t>KNH</t>
  </si>
  <si>
    <t>RCBS</t>
  </si>
  <si>
    <t>Pingtung South</t>
  </si>
  <si>
    <t>Pingtung</t>
  </si>
  <si>
    <t>PIF</t>
  </si>
  <si>
    <t>RCDC</t>
  </si>
  <si>
    <t>Longtan</t>
  </si>
  <si>
    <t>Longtang</t>
  </si>
  <si>
    <t>RCDI</t>
  </si>
  <si>
    <t>Fengnin</t>
  </si>
  <si>
    <t>TTT</t>
  </si>
  <si>
    <t>RCFN</t>
  </si>
  <si>
    <t>Lyudao</t>
  </si>
  <si>
    <t>Green Island</t>
  </si>
  <si>
    <t>GNI</t>
  </si>
  <si>
    <t>RCGI</t>
  </si>
  <si>
    <t>Kaohsiung Intl</t>
  </si>
  <si>
    <t>Kaohsiung</t>
  </si>
  <si>
    <t>KHH</t>
  </si>
  <si>
    <t>RCKH</t>
  </si>
  <si>
    <t>Chiayi</t>
  </si>
  <si>
    <t>CYI</t>
  </si>
  <si>
    <t>RCKU</t>
  </si>
  <si>
    <t>Lanyu</t>
  </si>
  <si>
    <t>KYD</t>
  </si>
  <si>
    <t>RCLY</t>
  </si>
  <si>
    <t>Ching Chuang Kang</t>
  </si>
  <si>
    <t>Taichung</t>
  </si>
  <si>
    <t>RMQ</t>
  </si>
  <si>
    <t>RCMQ</t>
  </si>
  <si>
    <t>Cessnock Airport</t>
  </si>
  <si>
    <t>Cessnock</t>
  </si>
  <si>
    <t>CES</t>
  </si>
  <si>
    <t>YCNK</t>
  </si>
  <si>
    <t>Tainan</t>
  </si>
  <si>
    <t>TNN</t>
  </si>
  <si>
    <t>RCNN</t>
  </si>
  <si>
    <t>Hsinchu</t>
  </si>
  <si>
    <t>RCPO</t>
  </si>
  <si>
    <t>Magong</t>
  </si>
  <si>
    <t>Makung</t>
  </si>
  <si>
    <t>MZG</t>
  </si>
  <si>
    <t>RCQC</t>
  </si>
  <si>
    <t>Jhihhang</t>
  </si>
  <si>
    <t>Taitung</t>
  </si>
  <si>
    <t>RCQS</t>
  </si>
  <si>
    <t>Pingtung North</t>
  </si>
  <si>
    <t>RCSQ</t>
  </si>
  <si>
    <t>Sungshan</t>
  </si>
  <si>
    <t>Taipei</t>
  </si>
  <si>
    <t>TSA</t>
  </si>
  <si>
    <t>RCSS</t>
  </si>
  <si>
    <t>Taoyuan Intl</t>
  </si>
  <si>
    <t>TPE</t>
  </si>
  <si>
    <t>RCTP</t>
  </si>
  <si>
    <t>Wang An</t>
  </si>
  <si>
    <t>WOT</t>
  </si>
  <si>
    <t>RCWA</t>
  </si>
  <si>
    <t>Hualien</t>
  </si>
  <si>
    <t>HUN</t>
  </si>
  <si>
    <t>RCYU</t>
  </si>
  <si>
    <t>Narita Intl</t>
  </si>
  <si>
    <t>Tokyo</t>
  </si>
  <si>
    <t>Japan</t>
  </si>
  <si>
    <t>NRT</t>
  </si>
  <si>
    <t>RJAA</t>
  </si>
  <si>
    <t>Matsumoto</t>
  </si>
  <si>
    <t>MMJ</t>
  </si>
  <si>
    <t>RJAF</t>
  </si>
  <si>
    <t>Hyakuri</t>
  </si>
  <si>
    <t>Ibaraki</t>
  </si>
  <si>
    <t>IBR</t>
  </si>
  <si>
    <t>RJAH</t>
  </si>
  <si>
    <t>Minami Torishima</t>
  </si>
  <si>
    <t>Minami Tori Shima</t>
  </si>
  <si>
    <t>RJAM</t>
  </si>
  <si>
    <t>Iwo Jima</t>
  </si>
  <si>
    <t>Iwojima</t>
  </si>
  <si>
    <t>IWO</t>
  </si>
  <si>
    <t>RJAW</t>
  </si>
  <si>
    <t>Nanki Shirahama</t>
  </si>
  <si>
    <t>Nanki-shirahama</t>
  </si>
  <si>
    <t>SHM</t>
  </si>
  <si>
    <t>RJBD</t>
  </si>
  <si>
    <t>Kohnan</t>
  </si>
  <si>
    <t>RJBK</t>
  </si>
  <si>
    <t>Obihiro</t>
  </si>
  <si>
    <t>OBO</t>
  </si>
  <si>
    <t>RJCB</t>
  </si>
  <si>
    <t>New Chitose</t>
  </si>
  <si>
    <t>Sapporo</t>
  </si>
  <si>
    <t>CTS</t>
  </si>
  <si>
    <t>RJCC</t>
  </si>
  <si>
    <t>Hakodate</t>
  </si>
  <si>
    <t>HKD</t>
  </si>
  <si>
    <t>RJCH</t>
  </si>
  <si>
    <t>Chitose</t>
  </si>
  <si>
    <t>SPK</t>
  </si>
  <si>
    <t>RJCJ</t>
  </si>
  <si>
    <t>Memanbetsu</t>
  </si>
  <si>
    <t>MMB</t>
  </si>
  <si>
    <t>RJCM</t>
  </si>
  <si>
    <t>Nakashibetsu</t>
  </si>
  <si>
    <t>SHB</t>
  </si>
  <si>
    <t>RJCN</t>
  </si>
  <si>
    <t>Tokachi</t>
  </si>
  <si>
    <t>RJCT</t>
  </si>
  <si>
    <t>Wakkanai</t>
  </si>
  <si>
    <t>WKJ</t>
  </si>
  <si>
    <t>RJCW</t>
  </si>
  <si>
    <t>Iki</t>
  </si>
  <si>
    <t>IKI</t>
  </si>
  <si>
    <t>RJDB</t>
  </si>
  <si>
    <t>Yamaguchi Ube</t>
  </si>
  <si>
    <t>Yamaguchi</t>
  </si>
  <si>
    <t>UBJ</t>
  </si>
  <si>
    <t>RJDC</t>
  </si>
  <si>
    <t>Tsushima</t>
  </si>
  <si>
    <t>TSJ</t>
  </si>
  <si>
    <t>RJDT</t>
  </si>
  <si>
    <t>Monbetsu</t>
  </si>
  <si>
    <t>MBE</t>
  </si>
  <si>
    <t>RJEB</t>
  </si>
  <si>
    <t>Asahikawa</t>
  </si>
  <si>
    <t>AKJ</t>
  </si>
  <si>
    <t>RJEC</t>
  </si>
  <si>
    <t>Okushiri</t>
  </si>
  <si>
    <t>OIR</t>
  </si>
  <si>
    <t>RJEO</t>
  </si>
  <si>
    <t>Rishiri</t>
  </si>
  <si>
    <t>Rishiri Island</t>
  </si>
  <si>
    <t>RIS</t>
  </si>
  <si>
    <t>RJER</t>
  </si>
  <si>
    <t>Ashiya</t>
  </si>
  <si>
    <t>RJFA</t>
  </si>
  <si>
    <t>Yakushima</t>
  </si>
  <si>
    <t>KUM</t>
  </si>
  <si>
    <t>RJFC</t>
  </si>
  <si>
    <t>Fukue</t>
  </si>
  <si>
    <t>FUJ</t>
  </si>
  <si>
    <t>RJFE</t>
  </si>
  <si>
    <t>Fukuoka</t>
  </si>
  <si>
    <t>FUK</t>
  </si>
  <si>
    <t>RJFF</t>
  </si>
  <si>
    <t>New Tanegashima</t>
  </si>
  <si>
    <t>Tanegashima</t>
  </si>
  <si>
    <t>TNE</t>
  </si>
  <si>
    <t>RJFG</t>
  </si>
  <si>
    <t>Kagoshima</t>
  </si>
  <si>
    <t>KOJ</t>
  </si>
  <si>
    <t>RJFK</t>
  </si>
  <si>
    <t>Miyazaki</t>
  </si>
  <si>
    <t>KMI</t>
  </si>
  <si>
    <t>RJFM</t>
  </si>
  <si>
    <t>Nyutabaru</t>
  </si>
  <si>
    <t>RJFN</t>
  </si>
  <si>
    <t>Oita</t>
  </si>
  <si>
    <t>OIT</t>
  </si>
  <si>
    <t>RJFO</t>
  </si>
  <si>
    <t>New Kitakyushu</t>
  </si>
  <si>
    <t>Kitakyushu</t>
  </si>
  <si>
    <t>KKJ</t>
  </si>
  <si>
    <t>RJFR</t>
  </si>
  <si>
    <t>Kumamoto</t>
  </si>
  <si>
    <t>KMJ</t>
  </si>
  <si>
    <t>RJFT</t>
  </si>
  <si>
    <t>Nagasaki</t>
  </si>
  <si>
    <t>NGS</t>
  </si>
  <si>
    <t>RJFU</t>
  </si>
  <si>
    <t>Kanoya</t>
  </si>
  <si>
    <t>RJFY</t>
  </si>
  <si>
    <t>Tsuiki</t>
  </si>
  <si>
    <t>RJFZ</t>
  </si>
  <si>
    <t>Amami</t>
  </si>
  <si>
    <t>ASJ</t>
  </si>
  <si>
    <t>RJKA</t>
  </si>
  <si>
    <t>Okierabu</t>
  </si>
  <si>
    <t>RJKB</t>
  </si>
  <si>
    <t>Tokunoshima</t>
  </si>
  <si>
    <t>TKN</t>
  </si>
  <si>
    <t>RJKN</t>
  </si>
  <si>
    <t>Fukui</t>
  </si>
  <si>
    <t>RJNF</t>
  </si>
  <si>
    <t>Gifu</t>
  </si>
  <si>
    <t>RJNG</t>
  </si>
  <si>
    <t>Hamamatsu</t>
  </si>
  <si>
    <t>RJNH</t>
  </si>
  <si>
    <t>Komatsu</t>
  </si>
  <si>
    <t>Kanazawa</t>
  </si>
  <si>
    <t>KMQ</t>
  </si>
  <si>
    <t>RJNK</t>
  </si>
  <si>
    <t>Oki</t>
  </si>
  <si>
    <t>Oki Island</t>
  </si>
  <si>
    <t>OKI</t>
  </si>
  <si>
    <t>RJNO</t>
  </si>
  <si>
    <t>Toyama</t>
  </si>
  <si>
    <t>TOY</t>
  </si>
  <si>
    <t>RJNT</t>
  </si>
  <si>
    <t>Shizuhama</t>
  </si>
  <si>
    <t>Yaizu</t>
  </si>
  <si>
    <t>RJNY</t>
  </si>
  <si>
    <t>Hiroshima</t>
  </si>
  <si>
    <t>HIJ</t>
  </si>
  <si>
    <t>RJOA</t>
  </si>
  <si>
    <t>Okayama</t>
  </si>
  <si>
    <t>OKJ</t>
  </si>
  <si>
    <t>RJOB</t>
  </si>
  <si>
    <t>Izumo</t>
  </si>
  <si>
    <t>IZO</t>
  </si>
  <si>
    <t>RJOC</t>
  </si>
  <si>
    <t>Hofu</t>
  </si>
  <si>
    <t>RJOF</t>
  </si>
  <si>
    <t>Yonago Kitaro</t>
  </si>
  <si>
    <t>Miho</t>
  </si>
  <si>
    <t>YGJ</t>
  </si>
  <si>
    <t>RJOH</t>
  </si>
  <si>
    <t>Iwakuni Mcas</t>
  </si>
  <si>
    <t>Iwakuni</t>
  </si>
  <si>
    <t>RJOI</t>
  </si>
  <si>
    <t>Kochi</t>
  </si>
  <si>
    <t>KCZ</t>
  </si>
  <si>
    <t>RJOK</t>
  </si>
  <si>
    <t>Matsuyama</t>
  </si>
  <si>
    <t>MYJ</t>
  </si>
  <si>
    <t>RJOM</t>
  </si>
  <si>
    <t>Osaka Intl</t>
  </si>
  <si>
    <t>Osaka</t>
  </si>
  <si>
    <t>ITM</t>
  </si>
  <si>
    <t>RJOO</t>
  </si>
  <si>
    <t>Tottori</t>
  </si>
  <si>
    <t>TTJ</t>
  </si>
  <si>
    <t>RJOR</t>
  </si>
  <si>
    <t>Tokushima</t>
  </si>
  <si>
    <t>TKS</t>
  </si>
  <si>
    <t>RJOS</t>
  </si>
  <si>
    <t>Takamatsu</t>
  </si>
  <si>
    <t>TAK</t>
  </si>
  <si>
    <t>RJOT</t>
  </si>
  <si>
    <t>Yao</t>
  </si>
  <si>
    <t>RJOY</t>
  </si>
  <si>
    <t>Ozuki</t>
  </si>
  <si>
    <t>RJOZ</t>
  </si>
  <si>
    <t>Aomori</t>
  </si>
  <si>
    <t>AOJ</t>
  </si>
  <si>
    <t>RJSA</t>
  </si>
  <si>
    <t>Yamagata</t>
  </si>
  <si>
    <t>GAJ</t>
  </si>
  <si>
    <t>RJSC</t>
  </si>
  <si>
    <t>Sado</t>
  </si>
  <si>
    <t>RJSD</t>
  </si>
  <si>
    <t>Hachinohe</t>
  </si>
  <si>
    <t>Hachinoe</t>
  </si>
  <si>
    <t>RJSH</t>
  </si>
  <si>
    <t>Hanamaki</t>
  </si>
  <si>
    <t>HNA</t>
  </si>
  <si>
    <t>RJSI</t>
  </si>
  <si>
    <t>Akita</t>
  </si>
  <si>
    <t>AXT</t>
  </si>
  <si>
    <t>RJSK</t>
  </si>
  <si>
    <t>Misawa Ab</t>
  </si>
  <si>
    <t>Misawa</t>
  </si>
  <si>
    <t>MSJ</t>
  </si>
  <si>
    <t>RJSM</t>
  </si>
  <si>
    <t>Sendai</t>
  </si>
  <si>
    <t>SDJ</t>
  </si>
  <si>
    <t>RJSS</t>
  </si>
  <si>
    <t>Matsushima</t>
  </si>
  <si>
    <t>RJST</t>
  </si>
  <si>
    <t>Sazena</t>
  </si>
  <si>
    <t>LKS</t>
  </si>
  <si>
    <t>LKSZ</t>
  </si>
  <si>
    <t>Atsugi Naf</t>
  </si>
  <si>
    <t>Atsugi</t>
  </si>
  <si>
    <t>RJTA</t>
  </si>
  <si>
    <t>Tateyama</t>
  </si>
  <si>
    <t>RJTE</t>
  </si>
  <si>
    <t>Hachijojima</t>
  </si>
  <si>
    <t>HAC</t>
  </si>
  <si>
    <t>RJTH</t>
  </si>
  <si>
    <t>Iruma</t>
  </si>
  <si>
    <t>RJTJ</t>
  </si>
  <si>
    <t>Kisarazu</t>
  </si>
  <si>
    <t>RJTK</t>
  </si>
  <si>
    <t>Shimofusa</t>
  </si>
  <si>
    <t>RJTL</t>
  </si>
  <si>
    <t>Oshima</t>
  </si>
  <si>
    <t>OIM</t>
  </si>
  <si>
    <t>RJTO</t>
  </si>
  <si>
    <t>Kastner Aaf</t>
  </si>
  <si>
    <t>Zama</t>
  </si>
  <si>
    <t>RJTR</t>
  </si>
  <si>
    <t>Tokyo Intl</t>
  </si>
  <si>
    <t>HND</t>
  </si>
  <si>
    <t>RJTT</t>
  </si>
  <si>
    <t>Yokota Ab</t>
  </si>
  <si>
    <t>Yokota</t>
  </si>
  <si>
    <t>OKO</t>
  </si>
  <si>
    <t>RJTY</t>
  </si>
  <si>
    <t>Gwangju</t>
  </si>
  <si>
    <t>Kwangju</t>
  </si>
  <si>
    <t>South Korea</t>
  </si>
  <si>
    <t>KWJ</t>
  </si>
  <si>
    <t>RKJJ</t>
  </si>
  <si>
    <t>Jeon Ju</t>
  </si>
  <si>
    <t>Jhunju</t>
  </si>
  <si>
    <t>RKJU</t>
  </si>
  <si>
    <t>Yeosu</t>
  </si>
  <si>
    <t>RSU</t>
  </si>
  <si>
    <t>RKJY</t>
  </si>
  <si>
    <t>Sokcho</t>
  </si>
  <si>
    <t>Sokch'o</t>
  </si>
  <si>
    <t>SHO</t>
  </si>
  <si>
    <t>RKND</t>
  </si>
  <si>
    <t>Gangneung</t>
  </si>
  <si>
    <t>Kangnung</t>
  </si>
  <si>
    <t>KAG</t>
  </si>
  <si>
    <t>RKNN</t>
  </si>
  <si>
    <t>Macomb Municipal Airport</t>
  </si>
  <si>
    <t>Macomb</t>
  </si>
  <si>
    <t>MQB</t>
  </si>
  <si>
    <t>Jeju Intl</t>
  </si>
  <si>
    <t>Cheju</t>
  </si>
  <si>
    <t>CJU</t>
  </si>
  <si>
    <t>RKPC</t>
  </si>
  <si>
    <t>Jinhae</t>
  </si>
  <si>
    <t>Chinhae</t>
  </si>
  <si>
    <t>RKPE</t>
  </si>
  <si>
    <t>Gimhae Intl</t>
  </si>
  <si>
    <t>Busan</t>
  </si>
  <si>
    <t>PUS</t>
  </si>
  <si>
    <t>RKPK</t>
  </si>
  <si>
    <t>Bungle Bungle Airport</t>
  </si>
  <si>
    <t>Bungle Bungle</t>
  </si>
  <si>
    <t>YBUU</t>
  </si>
  <si>
    <t>Ulsan</t>
  </si>
  <si>
    <t>USN</t>
  </si>
  <si>
    <t>RKPU</t>
  </si>
  <si>
    <t>A 511</t>
  </si>
  <si>
    <t>Pyongtaek</t>
  </si>
  <si>
    <t>RKSG</t>
  </si>
  <si>
    <t>Seoul Ab</t>
  </si>
  <si>
    <t>Seoul East</t>
  </si>
  <si>
    <t>SSN</t>
  </si>
  <si>
    <t>RKSM</t>
  </si>
  <si>
    <t>Osan Ab</t>
  </si>
  <si>
    <t>Osan</t>
  </si>
  <si>
    <t>OSN</t>
  </si>
  <si>
    <t>RKSO</t>
  </si>
  <si>
    <t>Gimpo</t>
  </si>
  <si>
    <t>Seoul</t>
  </si>
  <si>
    <t>GMP</t>
  </si>
  <si>
    <t>RKSS</t>
  </si>
  <si>
    <t>Suwon</t>
  </si>
  <si>
    <t>RKSW</t>
  </si>
  <si>
    <t>Pohang</t>
  </si>
  <si>
    <t>KPO</t>
  </si>
  <si>
    <t>RKTH</t>
  </si>
  <si>
    <t>Daegu Ab</t>
  </si>
  <si>
    <t>Taegu</t>
  </si>
  <si>
    <t>TAE</t>
  </si>
  <si>
    <t>RKTN</t>
  </si>
  <si>
    <t>Yecheon</t>
  </si>
  <si>
    <t>Yechon</t>
  </si>
  <si>
    <t>YEC</t>
  </si>
  <si>
    <t>RKTY</t>
  </si>
  <si>
    <t>Naha</t>
  </si>
  <si>
    <t>Okinawa</t>
  </si>
  <si>
    <t>OKA</t>
  </si>
  <si>
    <t>ROAH</t>
  </si>
  <si>
    <t>Ie Shima Aux Ab</t>
  </si>
  <si>
    <t>Iejima</t>
  </si>
  <si>
    <t>RODE</t>
  </si>
  <si>
    <t>Kadena Ab</t>
  </si>
  <si>
    <t>Kadena</t>
  </si>
  <si>
    <t>DNA</t>
  </si>
  <si>
    <t>RODN</t>
  </si>
  <si>
    <t>Ishigaki</t>
  </si>
  <si>
    <t>ISG</t>
  </si>
  <si>
    <t>ROIG</t>
  </si>
  <si>
    <t>Kumejima</t>
  </si>
  <si>
    <t>UEO</t>
  </si>
  <si>
    <t>ROKJ</t>
  </si>
  <si>
    <t>Minami Daito</t>
  </si>
  <si>
    <t>MMD</t>
  </si>
  <si>
    <t>ROMD</t>
  </si>
  <si>
    <t>Miyako</t>
  </si>
  <si>
    <t>MMY</t>
  </si>
  <si>
    <t>ROMY</t>
  </si>
  <si>
    <t>Kitadaito</t>
  </si>
  <si>
    <t>KTD</t>
  </si>
  <si>
    <t>RORK</t>
  </si>
  <si>
    <t>Shimojishima</t>
  </si>
  <si>
    <t>SHI</t>
  </si>
  <si>
    <t>RORS</t>
  </si>
  <si>
    <t>Tarama</t>
  </si>
  <si>
    <t>RORT</t>
  </si>
  <si>
    <t>Yoron</t>
  </si>
  <si>
    <t>RNJ</t>
  </si>
  <si>
    <t>RORY</t>
  </si>
  <si>
    <t>Futenma Mcas</t>
  </si>
  <si>
    <t>Futema</t>
  </si>
  <si>
    <t>ROTM</t>
  </si>
  <si>
    <t>Yonaguni</t>
  </si>
  <si>
    <t>Yonaguni Jima</t>
  </si>
  <si>
    <t>OGN</t>
  </si>
  <si>
    <t>ROYN</t>
  </si>
  <si>
    <t>Ninoy Aquino Intl</t>
  </si>
  <si>
    <t>Manila</t>
  </si>
  <si>
    <t>Philippines</t>
  </si>
  <si>
    <t>MNL</t>
  </si>
  <si>
    <t>RPLL</t>
  </si>
  <si>
    <t>Mary Airport</t>
  </si>
  <si>
    <t>Mary</t>
  </si>
  <si>
    <t>Turkmenistan</t>
  </si>
  <si>
    <t>MYP</t>
  </si>
  <si>
    <t>UTAM</t>
  </si>
  <si>
    <t>Cotabato</t>
  </si>
  <si>
    <t>CBO</t>
  </si>
  <si>
    <t>RPMC</t>
  </si>
  <si>
    <t>Cagayan De Oro</t>
  </si>
  <si>
    <t>Ladag</t>
  </si>
  <si>
    <t>CGY</t>
  </si>
  <si>
    <t>RPML</t>
  </si>
  <si>
    <t>Pagadian</t>
  </si>
  <si>
    <t>PAG</t>
  </si>
  <si>
    <t>RPMP</t>
  </si>
  <si>
    <t>Tambler</t>
  </si>
  <si>
    <t>Romblon</t>
  </si>
  <si>
    <t>RPMR</t>
  </si>
  <si>
    <t>Crocodile Camp</t>
  </si>
  <si>
    <t>Tsavo East</t>
  </si>
  <si>
    <t>Zamboanga Intl</t>
  </si>
  <si>
    <t>Zamboanga</t>
  </si>
  <si>
    <t>ZAM</t>
  </si>
  <si>
    <t>RPMZ</t>
  </si>
  <si>
    <t>Baguio</t>
  </si>
  <si>
    <t>BAG</t>
  </si>
  <si>
    <t>RPUB</t>
  </si>
  <si>
    <t>Daet</t>
  </si>
  <si>
    <t>RPUD</t>
  </si>
  <si>
    <t>Basa Ab</t>
  </si>
  <si>
    <t>Floridablanca</t>
  </si>
  <si>
    <t>RPUF</t>
  </si>
  <si>
    <t>Lingayen</t>
  </si>
  <si>
    <t>RPUG</t>
  </si>
  <si>
    <t>RPUH</t>
  </si>
  <si>
    <t>Fernando Ab</t>
  </si>
  <si>
    <t>Lipa</t>
  </si>
  <si>
    <t>RPUL</t>
  </si>
  <si>
    <t>Mamburao</t>
  </si>
  <si>
    <t>RPUM</t>
  </si>
  <si>
    <t>Vigan</t>
  </si>
  <si>
    <t>RPUQ</t>
  </si>
  <si>
    <t>Baler</t>
  </si>
  <si>
    <t>RPUR</t>
  </si>
  <si>
    <t>Kimana</t>
  </si>
  <si>
    <t>Solio Ranch Airport</t>
  </si>
  <si>
    <t>Solio</t>
  </si>
  <si>
    <t>Kalundborg Flyveplads</t>
  </si>
  <si>
    <t>Kalundborg</t>
  </si>
  <si>
    <t>EKKL</t>
  </si>
  <si>
    <t>Bagabag</t>
  </si>
  <si>
    <t>RPUZ</t>
  </si>
  <si>
    <t>Daniel Z Romualdez</t>
  </si>
  <si>
    <t>Tacloban</t>
  </si>
  <si>
    <t>TAC</t>
  </si>
  <si>
    <t>RPVA</t>
  </si>
  <si>
    <t>Bacolod</t>
  </si>
  <si>
    <t>BCD</t>
  </si>
  <si>
    <t>RPVB</t>
  </si>
  <si>
    <t>Gardermoen Airport</t>
  </si>
  <si>
    <t>GEN</t>
  </si>
  <si>
    <t>Dumaguete</t>
  </si>
  <si>
    <t>DGT</t>
  </si>
  <si>
    <t>RPVD</t>
  </si>
  <si>
    <t>Caticlan</t>
  </si>
  <si>
    <t>RPVE</t>
  </si>
  <si>
    <t>Guiuan</t>
  </si>
  <si>
    <t>RPVG</t>
  </si>
  <si>
    <t>Iloilo</t>
  </si>
  <si>
    <t>ILO</t>
  </si>
  <si>
    <t>RPVI</t>
  </si>
  <si>
    <t>Kalibo</t>
  </si>
  <si>
    <t>KLO</t>
  </si>
  <si>
    <t>RPVK</t>
  </si>
  <si>
    <t>Mactan Cebu Intl</t>
  </si>
  <si>
    <t>Masbate</t>
  </si>
  <si>
    <t>RPVM</t>
  </si>
  <si>
    <t>Wausau Downtown Airport</t>
  </si>
  <si>
    <t>Wausau</t>
  </si>
  <si>
    <t>AUW</t>
  </si>
  <si>
    <t>Puerto Princesa</t>
  </si>
  <si>
    <t>PPS</t>
  </si>
  <si>
    <t>RPVP</t>
  </si>
  <si>
    <t>Antique</t>
  </si>
  <si>
    <t>SJI</t>
  </si>
  <si>
    <t>RPVS</t>
  </si>
  <si>
    <t>Comodoro Pierrestegui</t>
  </si>
  <si>
    <t>Concordia</t>
  </si>
  <si>
    <t>COC</t>
  </si>
  <si>
    <t>SAAC</t>
  </si>
  <si>
    <t>Gualeguaychu</t>
  </si>
  <si>
    <t>GHU</t>
  </si>
  <si>
    <t>SAAG</t>
  </si>
  <si>
    <t>Junin</t>
  </si>
  <si>
    <t>SAAJ</t>
  </si>
  <si>
    <t>General Urquiza</t>
  </si>
  <si>
    <t>Parana</t>
  </si>
  <si>
    <t>PRA</t>
  </si>
  <si>
    <t>SAAP</t>
  </si>
  <si>
    <t>Rosario</t>
  </si>
  <si>
    <t>ROS</t>
  </si>
  <si>
    <t>SAAR</t>
  </si>
  <si>
    <t>Sauce Viejo</t>
  </si>
  <si>
    <t>Santa Fe</t>
  </si>
  <si>
    <t>SFN</t>
  </si>
  <si>
    <t>SAAV</t>
  </si>
  <si>
    <t>Aeroparque Jorge Newbery</t>
  </si>
  <si>
    <t>AEP</t>
  </si>
  <si>
    <t>SABE</t>
  </si>
  <si>
    <t>Ambrosio L V Taravella</t>
  </si>
  <si>
    <t>COR</t>
  </si>
  <si>
    <t>SACO</t>
  </si>
  <si>
    <t>Chamical</t>
  </si>
  <si>
    <t>Gobernador Gordillo</t>
  </si>
  <si>
    <t>SACT</t>
  </si>
  <si>
    <t>San Fernando</t>
  </si>
  <si>
    <t>SADF</t>
  </si>
  <si>
    <t>Mariano Moreno</t>
  </si>
  <si>
    <t>Jose C. Paz</t>
  </si>
  <si>
    <t>SADJ</t>
  </si>
  <si>
    <t>La Plata</t>
  </si>
  <si>
    <t>LPG</t>
  </si>
  <si>
    <t>SADL</t>
  </si>
  <si>
    <t>Moron</t>
  </si>
  <si>
    <t>SADM</t>
  </si>
  <si>
    <t>El Palomar</t>
  </si>
  <si>
    <t>SADP</t>
  </si>
  <si>
    <t>Chos Malal</t>
  </si>
  <si>
    <t>Chosmadal</t>
  </si>
  <si>
    <t>SAHC</t>
  </si>
  <si>
    <t>General Roca</t>
  </si>
  <si>
    <t>Fuerte Gral Roca</t>
  </si>
  <si>
    <t>SAHR</t>
  </si>
  <si>
    <t>El Plumerillo</t>
  </si>
  <si>
    <t>Mendoza</t>
  </si>
  <si>
    <t>MDZ</t>
  </si>
  <si>
    <t>SAME</t>
  </si>
  <si>
    <t>Malargue</t>
  </si>
  <si>
    <t>LGS</t>
  </si>
  <si>
    <t>SAMM</t>
  </si>
  <si>
    <t>San Rafael</t>
  </si>
  <si>
    <t>AFA</t>
  </si>
  <si>
    <t>SAMR</t>
  </si>
  <si>
    <t>Catamarca</t>
  </si>
  <si>
    <t>CTC</t>
  </si>
  <si>
    <t>SANC</t>
  </si>
  <si>
    <t>Santiago Del Estero</t>
  </si>
  <si>
    <t>SDE</t>
  </si>
  <si>
    <t>SANE</t>
  </si>
  <si>
    <t>Tinogasta</t>
  </si>
  <si>
    <t>SANI</t>
  </si>
  <si>
    <t>La Rioja</t>
  </si>
  <si>
    <t>IRJ</t>
  </si>
  <si>
    <t>SANL</t>
  </si>
  <si>
    <t>Chilecito</t>
  </si>
  <si>
    <t>SANO</t>
  </si>
  <si>
    <t>Teniente Benjamin Matienzo</t>
  </si>
  <si>
    <t>Tucuman</t>
  </si>
  <si>
    <t>TUC</t>
  </si>
  <si>
    <t>SANT</t>
  </si>
  <si>
    <t>San Juan</t>
  </si>
  <si>
    <t>San Julian</t>
  </si>
  <si>
    <t>UAQ</t>
  </si>
  <si>
    <t>SANU</t>
  </si>
  <si>
    <t>Rio Cuarto Area De Material</t>
  </si>
  <si>
    <t>Rio Cuarto</t>
  </si>
  <si>
    <t>RCU</t>
  </si>
  <si>
    <t>SAOC</t>
  </si>
  <si>
    <t>Villa Dolores</t>
  </si>
  <si>
    <t>VDR</t>
  </si>
  <si>
    <t>SAOD</t>
  </si>
  <si>
    <t>Laboulaye</t>
  </si>
  <si>
    <t>SAOL</t>
  </si>
  <si>
    <t>Marcos Juarez</t>
  </si>
  <si>
    <t>SAOM</t>
  </si>
  <si>
    <t>Villa Reynolds</t>
  </si>
  <si>
    <t>SAOR</t>
  </si>
  <si>
    <t>LUQ</t>
  </si>
  <si>
    <t>SAOU</t>
  </si>
  <si>
    <t>Corrientes</t>
  </si>
  <si>
    <t>CNQ</t>
  </si>
  <si>
    <t>SARC</t>
  </si>
  <si>
    <t>Resistencia</t>
  </si>
  <si>
    <t>RES</t>
  </si>
  <si>
    <t>SARE</t>
  </si>
  <si>
    <t>Formosa</t>
  </si>
  <si>
    <t>FMA</t>
  </si>
  <si>
    <t>SARF</t>
  </si>
  <si>
    <t>Cataratas Del Iguazu</t>
  </si>
  <si>
    <t>Iguazu Falls</t>
  </si>
  <si>
    <t>IGR</t>
  </si>
  <si>
    <t>SARI</t>
  </si>
  <si>
    <t>Paso De Los Libres</t>
  </si>
  <si>
    <t>AOL</t>
  </si>
  <si>
    <t>SARL</t>
  </si>
  <si>
    <t>Monte Caseros</t>
  </si>
  <si>
    <t>SARM</t>
  </si>
  <si>
    <t>Posadas</t>
  </si>
  <si>
    <t>PSS</t>
  </si>
  <si>
    <t>SARP</t>
  </si>
  <si>
    <t>Termal</t>
  </si>
  <si>
    <t>Presidencia R.s.pena</t>
  </si>
  <si>
    <t>SARS</t>
  </si>
  <si>
    <t>Salta</t>
  </si>
  <si>
    <t>SLA</t>
  </si>
  <si>
    <t>SASA</t>
  </si>
  <si>
    <t>Jujuy</t>
  </si>
  <si>
    <t>JUJ</t>
  </si>
  <si>
    <t>SASJ</t>
  </si>
  <si>
    <t>ORA</t>
  </si>
  <si>
    <t>SASO</t>
  </si>
  <si>
    <t>La Quiaca</t>
  </si>
  <si>
    <t>SASQ</t>
  </si>
  <si>
    <t>Portage Municipal Airport</t>
  </si>
  <si>
    <t>Portage</t>
  </si>
  <si>
    <t>C47</t>
  </si>
  <si>
    <t>Eldorado</t>
  </si>
  <si>
    <t>El Dorado</t>
  </si>
  <si>
    <t>SATD</t>
  </si>
  <si>
    <t>Goya</t>
  </si>
  <si>
    <t>SATG</t>
  </si>
  <si>
    <t>Obera</t>
  </si>
  <si>
    <t>SATO</t>
  </si>
  <si>
    <t>Reconquista</t>
  </si>
  <si>
    <t>SATR</t>
  </si>
  <si>
    <t>Curuzu Cuatia</t>
  </si>
  <si>
    <t>SATU</t>
  </si>
  <si>
    <t>El Bolson</t>
  </si>
  <si>
    <t>EHL</t>
  </si>
  <si>
    <t>SAVB</t>
  </si>
  <si>
    <t>Comodoro Rivadavia</t>
  </si>
  <si>
    <t>CRD</t>
  </si>
  <si>
    <t>SAVC</t>
  </si>
  <si>
    <t>Esquel</t>
  </si>
  <si>
    <t>EQS</t>
  </si>
  <si>
    <t>SAVE</t>
  </si>
  <si>
    <t>Almirante Zar</t>
  </si>
  <si>
    <t>Trelew</t>
  </si>
  <si>
    <t>REL</t>
  </si>
  <si>
    <t>SAVT</t>
  </si>
  <si>
    <t>Gobernador Castello</t>
  </si>
  <si>
    <t>Viedma</t>
  </si>
  <si>
    <t>VDM</t>
  </si>
  <si>
    <t>SAVV</t>
  </si>
  <si>
    <t>El Tehuelche</t>
  </si>
  <si>
    <t>Puerto Madryn</t>
  </si>
  <si>
    <t>PMY</t>
  </si>
  <si>
    <t>SAVY</t>
  </si>
  <si>
    <t>Base Marambio</t>
  </si>
  <si>
    <t>Marambio Base</t>
  </si>
  <si>
    <t>SAWB</t>
  </si>
  <si>
    <t>Puerto Deseado</t>
  </si>
  <si>
    <t>PUD</t>
  </si>
  <si>
    <t>SAWD</t>
  </si>
  <si>
    <t>Rio Grande</t>
  </si>
  <si>
    <t>RGA</t>
  </si>
  <si>
    <t>SAWE</t>
  </si>
  <si>
    <t>Rio Gallegos</t>
  </si>
  <si>
    <t>RGL</t>
  </si>
  <si>
    <t>SAWG</t>
  </si>
  <si>
    <t>Ushuaia Malvinas Argentinas</t>
  </si>
  <si>
    <t>Ushuaia</t>
  </si>
  <si>
    <t>USH</t>
  </si>
  <si>
    <t>SAWH</t>
  </si>
  <si>
    <t>ULA</t>
  </si>
  <si>
    <t>SAWJ</t>
  </si>
  <si>
    <t>Perito Moreno</t>
  </si>
  <si>
    <t>PMQ</t>
  </si>
  <si>
    <t>SAWP</t>
  </si>
  <si>
    <t>Santa Cruz</t>
  </si>
  <si>
    <t>RZA</t>
  </si>
  <si>
    <t>SAWU</t>
  </si>
  <si>
    <t>Comandante Espora</t>
  </si>
  <si>
    <t>Bahia Blanca</t>
  </si>
  <si>
    <t>BHI</t>
  </si>
  <si>
    <t>SAZB</t>
  </si>
  <si>
    <t>Coronel Suarez</t>
  </si>
  <si>
    <t>Colonel Suarez</t>
  </si>
  <si>
    <t>SAZC</t>
  </si>
  <si>
    <t>Olavarria</t>
  </si>
  <si>
    <t>SAZF</t>
  </si>
  <si>
    <t>General Pico</t>
  </si>
  <si>
    <t>SAZG</t>
  </si>
  <si>
    <t>Tres Arroyos</t>
  </si>
  <si>
    <t>SAZH</t>
  </si>
  <si>
    <t>Bolivar</t>
  </si>
  <si>
    <t>SAZI</t>
  </si>
  <si>
    <t>Gogebic Iron County Airport</t>
  </si>
  <si>
    <t>Ironwood</t>
  </si>
  <si>
    <t>IWD</t>
  </si>
  <si>
    <t>Mar Del Plata</t>
  </si>
  <si>
    <t>MDQ</t>
  </si>
  <si>
    <t>SAZM</t>
  </si>
  <si>
    <t>Presidente Peron</t>
  </si>
  <si>
    <t>Neuquen</t>
  </si>
  <si>
    <t>NQN</t>
  </si>
  <si>
    <t>SAZN</t>
  </si>
  <si>
    <t>Mackinac Island Airport</t>
  </si>
  <si>
    <t>Mackinac Island</t>
  </si>
  <si>
    <t>MCD</t>
  </si>
  <si>
    <t>Comodoro P Zanni</t>
  </si>
  <si>
    <t>Pehuajo</t>
  </si>
  <si>
    <t>SAZP</t>
  </si>
  <si>
    <t>Santa Rosa</t>
  </si>
  <si>
    <t>RSA</t>
  </si>
  <si>
    <t>SAZR</t>
  </si>
  <si>
    <t>San Carlos De Bariloche</t>
  </si>
  <si>
    <t>BRC</t>
  </si>
  <si>
    <t>SAZS</t>
  </si>
  <si>
    <t>Tandil</t>
  </si>
  <si>
    <t>TDL</t>
  </si>
  <si>
    <t>SAZT</t>
  </si>
  <si>
    <t>Villa Gesell</t>
  </si>
  <si>
    <t>VLG</t>
  </si>
  <si>
    <t>SAZV</t>
  </si>
  <si>
    <t>Cutralco</t>
  </si>
  <si>
    <t>SAZW</t>
  </si>
  <si>
    <t>Aviador C Campos</t>
  </si>
  <si>
    <t>San Martin Des Andes</t>
  </si>
  <si>
    <t>CPC</t>
  </si>
  <si>
    <t>SAZY</t>
  </si>
  <si>
    <t>Conceicao Do Araguaia</t>
  </si>
  <si>
    <t>Brazil</t>
  </si>
  <si>
    <t>CDJ</t>
  </si>
  <si>
    <t>SBAA</t>
  </si>
  <si>
    <t>Campo Delio Jardim De Mattos</t>
  </si>
  <si>
    <t>Rio De Janeiro</t>
  </si>
  <si>
    <t>SBAF</t>
  </si>
  <si>
    <t>Amapa</t>
  </si>
  <si>
    <t>SBAM</t>
  </si>
  <si>
    <t>Araraquara</t>
  </si>
  <si>
    <t>Araracuara</t>
  </si>
  <si>
    <t>AQA</t>
  </si>
  <si>
    <t>SBAQ</t>
  </si>
  <si>
    <t>Aracaju</t>
  </si>
  <si>
    <t>AJU</t>
  </si>
  <si>
    <t>SBAR</t>
  </si>
  <si>
    <t>Assis</t>
  </si>
  <si>
    <t>SBAS</t>
  </si>
  <si>
    <t>Alta Floresta</t>
  </si>
  <si>
    <t>AFL</t>
  </si>
  <si>
    <t>SBAT</t>
  </si>
  <si>
    <t>Aracatuba</t>
  </si>
  <si>
    <t>ARU</t>
  </si>
  <si>
    <t>SBAU</t>
  </si>
  <si>
    <t>Val De Cans Intl</t>
  </si>
  <si>
    <t>Belem</t>
  </si>
  <si>
    <t>BEL</t>
  </si>
  <si>
    <t>SBBE</t>
  </si>
  <si>
    <t>Comandante Gustavo Kraemer</t>
  </si>
  <si>
    <t>Bage</t>
  </si>
  <si>
    <t>BGX</t>
  </si>
  <si>
    <t>SBBG</t>
  </si>
  <si>
    <t>Pampulha Carlos Drummond De Andrade</t>
  </si>
  <si>
    <t>Belo Horizonte</t>
  </si>
  <si>
    <t>PLU</t>
  </si>
  <si>
    <t>SBBH</t>
  </si>
  <si>
    <t>Bacacheri</t>
  </si>
  <si>
    <t>Curitiba</t>
  </si>
  <si>
    <t>BFH</t>
  </si>
  <si>
    <t>SBBI</t>
  </si>
  <si>
    <t>Major Brigadeiro Doorgal Borges</t>
  </si>
  <si>
    <t>Barbacena</t>
  </si>
  <si>
    <t>SBBQ</t>
  </si>
  <si>
    <t>Presidente Juscelino Kubitschek</t>
  </si>
  <si>
    <t>Brasilia</t>
  </si>
  <si>
    <t>BSB</t>
  </si>
  <si>
    <t>SBBR</t>
  </si>
  <si>
    <t>Bauru</t>
  </si>
  <si>
    <t>BAU</t>
  </si>
  <si>
    <t>SBBU</t>
  </si>
  <si>
    <t>BVB</t>
  </si>
  <si>
    <t>SBBV</t>
  </si>
  <si>
    <t>Barra Do Garcas</t>
  </si>
  <si>
    <t>SBBW</t>
  </si>
  <si>
    <t>Cascavel</t>
  </si>
  <si>
    <t>CAC</t>
  </si>
  <si>
    <t>SBCA</t>
  </si>
  <si>
    <t>Cachimbo</t>
  </si>
  <si>
    <t>Itaituba</t>
  </si>
  <si>
    <t>SBCC</t>
  </si>
  <si>
    <t>Tancredo Neves Intl</t>
  </si>
  <si>
    <t>CNF</t>
  </si>
  <si>
    <t>SBCF</t>
  </si>
  <si>
    <t>Campo Grande</t>
  </si>
  <si>
    <t>CGR</t>
  </si>
  <si>
    <t>SBCG</t>
  </si>
  <si>
    <t>Chapeco</t>
  </si>
  <si>
    <t>XAP</t>
  </si>
  <si>
    <t>SBCH</t>
  </si>
  <si>
    <t>Carolina</t>
  </si>
  <si>
    <t>CLN</t>
  </si>
  <si>
    <t>SBCI</t>
  </si>
  <si>
    <t>Forquilhinha</t>
  </si>
  <si>
    <t>Criciuma</t>
  </si>
  <si>
    <t>CCM</t>
  </si>
  <si>
    <t>SBCM</t>
  </si>
  <si>
    <t>Canoas</t>
  </si>
  <si>
    <t>Porto Alegre</t>
  </si>
  <si>
    <t>SBCO</t>
  </si>
  <si>
    <t>Bartolomeu Lisandro</t>
  </si>
  <si>
    <t>Campos</t>
  </si>
  <si>
    <t>CAW</t>
  </si>
  <si>
    <t>SBCP</t>
  </si>
  <si>
    <t>Corumba Intl</t>
  </si>
  <si>
    <t>Corumba</t>
  </si>
  <si>
    <t>CMG</t>
  </si>
  <si>
    <t>SBCR</t>
  </si>
  <si>
    <t>Afonso Pena</t>
  </si>
  <si>
    <t>CWB</t>
  </si>
  <si>
    <t>SBCT</t>
  </si>
  <si>
    <t>Caravelas</t>
  </si>
  <si>
    <t>CRQ</t>
  </si>
  <si>
    <t>SBCV</t>
  </si>
  <si>
    <t>Campo Dos Bugres</t>
  </si>
  <si>
    <t>Caxias Do Sul</t>
  </si>
  <si>
    <t>CXJ</t>
  </si>
  <si>
    <t>SBCX</t>
  </si>
  <si>
    <t>Marechal Rondon</t>
  </si>
  <si>
    <t>Cuiaba</t>
  </si>
  <si>
    <t>CGB</t>
  </si>
  <si>
    <t>SBCY</t>
  </si>
  <si>
    <t>Cruzeiro do Sul</t>
  </si>
  <si>
    <t>CZS</t>
  </si>
  <si>
    <t>SBCZ</t>
  </si>
  <si>
    <t>Presidente Prudente</t>
  </si>
  <si>
    <t>President Prudente</t>
  </si>
  <si>
    <t>PPB</t>
  </si>
  <si>
    <t>SBDN</t>
  </si>
  <si>
    <t>Eduardo Gomes Intl</t>
  </si>
  <si>
    <t>Manaus</t>
  </si>
  <si>
    <t>MAO</t>
  </si>
  <si>
    <t>SBEG</t>
  </si>
  <si>
    <t>Jacareacanga</t>
  </si>
  <si>
    <t>Jacare-acanga</t>
  </si>
  <si>
    <t>SBEK</t>
  </si>
  <si>
    <t>Sao Pedro Da Aldeia</t>
  </si>
  <si>
    <t>SBES</t>
  </si>
  <si>
    <t>Cataratas Intl</t>
  </si>
  <si>
    <t>Foz Do Iguacu</t>
  </si>
  <si>
    <t>IGU</t>
  </si>
  <si>
    <t>SBFI</t>
  </si>
  <si>
    <t>Hercilio Luz</t>
  </si>
  <si>
    <t>Florianopolis</t>
  </si>
  <si>
    <t>FLN</t>
  </si>
  <si>
    <t>SBFL</t>
  </si>
  <si>
    <t>Fernando De Noronha</t>
  </si>
  <si>
    <t>Fernando Do Noronha</t>
  </si>
  <si>
    <t>FEN</t>
  </si>
  <si>
    <t>SBFN</t>
  </si>
  <si>
    <t>Fronteira</t>
  </si>
  <si>
    <t>SBFT</t>
  </si>
  <si>
    <t>Furnas</t>
  </si>
  <si>
    <t>Alpinopolis</t>
  </si>
  <si>
    <t>SBFU</t>
  </si>
  <si>
    <t>Pinto Martins Intl</t>
  </si>
  <si>
    <t>Fortaleza</t>
  </si>
  <si>
    <t>FOR</t>
  </si>
  <si>
    <t>SBFZ</t>
  </si>
  <si>
    <t>Galeao Antonio Carlos Jobim</t>
  </si>
  <si>
    <t>GIG</t>
  </si>
  <si>
    <t>SBGL</t>
  </si>
  <si>
    <t>Guajara Mirim</t>
  </si>
  <si>
    <t>Guajara-mirim</t>
  </si>
  <si>
    <t>SBGM</t>
  </si>
  <si>
    <t>Santa Genoveva</t>
  </si>
  <si>
    <t>Goiania</t>
  </si>
  <si>
    <t>GYN</t>
  </si>
  <si>
    <t>SBGO</t>
  </si>
  <si>
    <t>Embraer Unidade Gaviao Peixoto</t>
  </si>
  <si>
    <t>Macae</t>
  </si>
  <si>
    <t>SBGP</t>
  </si>
  <si>
    <t>Guarulhos Gov Andre Franco Montouro</t>
  </si>
  <si>
    <t>Sao Paulo</t>
  </si>
  <si>
    <t>GRU</t>
  </si>
  <si>
    <t>SBGR</t>
  </si>
  <si>
    <t>Guaratingueta</t>
  </si>
  <si>
    <t>SBGW</t>
  </si>
  <si>
    <t>Altamira</t>
  </si>
  <si>
    <t>ATM</t>
  </si>
  <si>
    <t>SBHT</t>
  </si>
  <si>
    <t>Itacoatiara</t>
  </si>
  <si>
    <t>SBIC</t>
  </si>
  <si>
    <t>SBIH</t>
  </si>
  <si>
    <t>Ilheus</t>
  </si>
  <si>
    <t>IOS</t>
  </si>
  <si>
    <t>SBIL</t>
  </si>
  <si>
    <t>Usiminas</t>
  </si>
  <si>
    <t>Ipatinga</t>
  </si>
  <si>
    <t>IPN</t>
  </si>
  <si>
    <t>SBIP</t>
  </si>
  <si>
    <t>Hidroeletrica</t>
  </si>
  <si>
    <t>Itumbiara</t>
  </si>
  <si>
    <t>SBIT</t>
  </si>
  <si>
    <t>Prefeito Renato Moreira</t>
  </si>
  <si>
    <t>Imperatriz</t>
  </si>
  <si>
    <t>IMP</t>
  </si>
  <si>
    <t>SBIZ</t>
  </si>
  <si>
    <t>Julio Cesar</t>
  </si>
  <si>
    <t>SBJC</t>
  </si>
  <si>
    <t>Francisco De Assis</t>
  </si>
  <si>
    <t>Juiz De Fora</t>
  </si>
  <si>
    <t>JDF</t>
  </si>
  <si>
    <t>SBJF</t>
  </si>
  <si>
    <t>Presidente Castro Pinto</t>
  </si>
  <si>
    <t>Joao Pessoa</t>
  </si>
  <si>
    <t>JPA</t>
  </si>
  <si>
    <t>SBJP</t>
  </si>
  <si>
    <t>Lauro Carneiro De Loyola</t>
  </si>
  <si>
    <t>Joinville</t>
  </si>
  <si>
    <t>JOI</t>
  </si>
  <si>
    <t>SBJV</t>
  </si>
  <si>
    <t>Presidente Joao Suassuna</t>
  </si>
  <si>
    <t>Campina Grande</t>
  </si>
  <si>
    <t>CPV</t>
  </si>
  <si>
    <t>SBKG</t>
  </si>
  <si>
    <t>Viracopos</t>
  </si>
  <si>
    <t>Campinas</t>
  </si>
  <si>
    <t>VCP</t>
  </si>
  <si>
    <t>SBKP</t>
  </si>
  <si>
    <t>Lages</t>
  </si>
  <si>
    <t>SBLJ</t>
  </si>
  <si>
    <t>Lins</t>
  </si>
  <si>
    <t>LIP</t>
  </si>
  <si>
    <t>SBLN</t>
  </si>
  <si>
    <t>Londrina</t>
  </si>
  <si>
    <t>LDB</t>
  </si>
  <si>
    <t>SBLO</t>
  </si>
  <si>
    <t>Bom Jesus Da Lapa</t>
  </si>
  <si>
    <t>LAZ</t>
  </si>
  <si>
    <t>SBLP</t>
  </si>
  <si>
    <t>Lagoa Santa</t>
  </si>
  <si>
    <t>SBLS</t>
  </si>
  <si>
    <t>Maraba</t>
  </si>
  <si>
    <t>MAB</t>
  </si>
  <si>
    <t>SBMA</t>
  </si>
  <si>
    <t>Monte Dourado</t>
  </si>
  <si>
    <t>Almeirim</t>
  </si>
  <si>
    <t>SBMD</t>
  </si>
  <si>
    <t>Regional De Maringa Silvio Name Junior</t>
  </si>
  <si>
    <t>Maringa</t>
  </si>
  <si>
    <t>MGF</t>
  </si>
  <si>
    <t>SBMG</t>
  </si>
  <si>
    <t>Mario Ribeiro</t>
  </si>
  <si>
    <t>Montes Claros</t>
  </si>
  <si>
    <t>MOC</t>
  </si>
  <si>
    <t>SBMK</t>
  </si>
  <si>
    <t>Grand Marais Cook County Airport</t>
  </si>
  <si>
    <t>Grand Marais</t>
  </si>
  <si>
    <t>GRM</t>
  </si>
  <si>
    <t>KCKC</t>
  </si>
  <si>
    <t>Ponta Pelada</t>
  </si>
  <si>
    <t>SBMN</t>
  </si>
  <si>
    <t>Zumbi Dos Palmares</t>
  </si>
  <si>
    <t>Maceio</t>
  </si>
  <si>
    <t>MCZ</t>
  </si>
  <si>
    <t>SBMO</t>
  </si>
  <si>
    <t>Macapa</t>
  </si>
  <si>
    <t>MCP</t>
  </si>
  <si>
    <t>SBMQ</t>
  </si>
  <si>
    <t>Dix Sept Rosado</t>
  </si>
  <si>
    <t>Mocord</t>
  </si>
  <si>
    <t>SBMS</t>
  </si>
  <si>
    <t>Marte</t>
  </si>
  <si>
    <t>SBMT</t>
  </si>
  <si>
    <t>Manicore</t>
  </si>
  <si>
    <t>MNX</t>
  </si>
  <si>
    <t>SBMY</t>
  </si>
  <si>
    <t>Ministro Victor Konder Intl</t>
  </si>
  <si>
    <t>Navegantes</t>
  </si>
  <si>
    <t>NVT</t>
  </si>
  <si>
    <t>SBNF</t>
  </si>
  <si>
    <t>Santo Angelo</t>
  </si>
  <si>
    <t>GEL</t>
  </si>
  <si>
    <t>SBNM</t>
  </si>
  <si>
    <t>Augusto Severo</t>
  </si>
  <si>
    <t>Natal</t>
  </si>
  <si>
    <t>NAT</t>
  </si>
  <si>
    <t>SBNT</t>
  </si>
  <si>
    <t>Oiapoque</t>
  </si>
  <si>
    <t>Oioiapoque</t>
  </si>
  <si>
    <t>SBOI</t>
  </si>
  <si>
    <t>Salgado Filho</t>
  </si>
  <si>
    <t>POA</t>
  </si>
  <si>
    <t>SBPA</t>
  </si>
  <si>
    <t>Prefeito Doutor Joao Silva Filho</t>
  </si>
  <si>
    <t>Parnaiba</t>
  </si>
  <si>
    <t>SBPB</t>
  </si>
  <si>
    <t>Pocos De Caldas</t>
  </si>
  <si>
    <t>POO</t>
  </si>
  <si>
    <t>SBPC</t>
  </si>
  <si>
    <t>Lauro Kurtz</t>
  </si>
  <si>
    <t>Passo Fundo</t>
  </si>
  <si>
    <t>PFB</t>
  </si>
  <si>
    <t>SBPF</t>
  </si>
  <si>
    <t>Pelotas</t>
  </si>
  <si>
    <t>PET</t>
  </si>
  <si>
    <t>SBPK</t>
  </si>
  <si>
    <t>Senador Nilo Coelho</t>
  </si>
  <si>
    <t>Petrolina</t>
  </si>
  <si>
    <t>PNZ</t>
  </si>
  <si>
    <t>SBPL</t>
  </si>
  <si>
    <t>Porto Nacional</t>
  </si>
  <si>
    <t>PNB</t>
  </si>
  <si>
    <t>SBPN</t>
  </si>
  <si>
    <t>Ponta Pora</t>
  </si>
  <si>
    <t>PMG</t>
  </si>
  <si>
    <t>SBPP</t>
  </si>
  <si>
    <t>Governador Jorge Teixeira De Oliveira</t>
  </si>
  <si>
    <t>Porto Velho</t>
  </si>
  <si>
    <t>PVH</t>
  </si>
  <si>
    <t>SBPV</t>
  </si>
  <si>
    <t>Porter County Municipal Airport</t>
  </si>
  <si>
    <t>Valparaiso</t>
  </si>
  <si>
    <t>NPZ</t>
  </si>
  <si>
    <t>Pl├â┬ícido de Castro</t>
  </si>
  <si>
    <t>Rio Branco</t>
  </si>
  <si>
    <t>RBR</t>
  </si>
  <si>
    <t>SBRB</t>
  </si>
  <si>
    <t>Guararapes Gilberto Freyre Intl</t>
  </si>
  <si>
    <t>Recife</t>
  </si>
  <si>
    <t>REC</t>
  </si>
  <si>
    <t>SBRF</t>
  </si>
  <si>
    <t>RIG</t>
  </si>
  <si>
    <t>SBRG</t>
  </si>
  <si>
    <t>Santos Dumont</t>
  </si>
  <si>
    <t>SDU</t>
  </si>
  <si>
    <t>SBRJ</t>
  </si>
  <si>
    <t>Leite Lopes</t>
  </si>
  <si>
    <t>Ribeirao Preto</t>
  </si>
  <si>
    <t>RAO</t>
  </si>
  <si>
    <t>SBRP</t>
  </si>
  <si>
    <t>STU</t>
  </si>
  <si>
    <t>SBSC</t>
  </si>
  <si>
    <t>Professor Urbano Ernesto Stumpf</t>
  </si>
  <si>
    <t>Sao Jose Dos Campos</t>
  </si>
  <si>
    <t>SJK</t>
  </si>
  <si>
    <t>SBSJ</t>
  </si>
  <si>
    <t>Marechal Cunha Machado Intl</t>
  </si>
  <si>
    <t>Sao Luis</t>
  </si>
  <si>
    <t>SLZ</t>
  </si>
  <si>
    <t>SBSL</t>
  </si>
  <si>
    <t>Congonhas</t>
  </si>
  <si>
    <t>CGH</t>
  </si>
  <si>
    <t>SBSP</t>
  </si>
  <si>
    <t>Sao Jose Do Rio Preto</t>
  </si>
  <si>
    <t>SJP</t>
  </si>
  <si>
    <t>SBSR</t>
  </si>
  <si>
    <t>Base Aerea De Santos</t>
  </si>
  <si>
    <t>Santos</t>
  </si>
  <si>
    <t>SSZ</t>
  </si>
  <si>
    <t>SBST</t>
  </si>
  <si>
    <t>Deputado Luis Eduardo Magalhaes</t>
  </si>
  <si>
    <t>Salvador</t>
  </si>
  <si>
    <t>SSA</t>
  </si>
  <si>
    <t>SBSV</t>
  </si>
  <si>
    <t>Trombetas</t>
  </si>
  <si>
    <t>Oriximina</t>
  </si>
  <si>
    <t>TMT</t>
  </si>
  <si>
    <t>SBTB</t>
  </si>
  <si>
    <t>Senador Petronio Portella</t>
  </si>
  <si>
    <t>Teresina</t>
  </si>
  <si>
    <t>THE</t>
  </si>
  <si>
    <t>SBTE</t>
  </si>
  <si>
    <t>Tefe</t>
  </si>
  <si>
    <t>TFF</t>
  </si>
  <si>
    <t>SBTF</t>
  </si>
  <si>
    <t>Tarauaca</t>
  </si>
  <si>
    <t>SBTK</t>
  </si>
  <si>
    <t>Telemaco Borba</t>
  </si>
  <si>
    <t>SBTL</t>
  </si>
  <si>
    <t>Tirios</t>
  </si>
  <si>
    <t>Obidos Tirios</t>
  </si>
  <si>
    <t>SBTS</t>
  </si>
  <si>
    <t>Tabatinga</t>
  </si>
  <si>
    <t>TBT</t>
  </si>
  <si>
    <t>SBTT</t>
  </si>
  <si>
    <t>Tucurui</t>
  </si>
  <si>
    <t>TUR</t>
  </si>
  <si>
    <t>SBTU</t>
  </si>
  <si>
    <t>Sao Gabriel Da Cachoeira</t>
  </si>
  <si>
    <t>Sao Gabriel</t>
  </si>
  <si>
    <t>SBUA</t>
  </si>
  <si>
    <t>Paulo Afonso</t>
  </si>
  <si>
    <t>Paulo Alfonso</t>
  </si>
  <si>
    <t>PAV</t>
  </si>
  <si>
    <t>SBUF</t>
  </si>
  <si>
    <t>Rubem Berta</t>
  </si>
  <si>
    <t>Uruguaiana</t>
  </si>
  <si>
    <t>URG</t>
  </si>
  <si>
    <t>SBUG</t>
  </si>
  <si>
    <t>Ten Cel Av Cesar Bombonato</t>
  </si>
  <si>
    <t>Uberlandia</t>
  </si>
  <si>
    <t>UDI</t>
  </si>
  <si>
    <t>SBUL</t>
  </si>
  <si>
    <t>Urubupunga</t>
  </si>
  <si>
    <t>Castilho</t>
  </si>
  <si>
    <t>SBUP</t>
  </si>
  <si>
    <t>Uberaba</t>
  </si>
  <si>
    <t>UBA</t>
  </si>
  <si>
    <t>SBUR</t>
  </si>
  <si>
    <t>Major Brigadeiro Trompowsky</t>
  </si>
  <si>
    <t>Varginha</t>
  </si>
  <si>
    <t>VAG</t>
  </si>
  <si>
    <t>SBVG</t>
  </si>
  <si>
    <t>Vilhena</t>
  </si>
  <si>
    <t>BVH</t>
  </si>
  <si>
    <t>SBVH</t>
  </si>
  <si>
    <t>Goiabeiras</t>
  </si>
  <si>
    <t>VIX</t>
  </si>
  <si>
    <t>SBVT</t>
  </si>
  <si>
    <t>Iauarete</t>
  </si>
  <si>
    <t>SBYA</t>
  </si>
  <si>
    <t>Campo Fontenelle</t>
  </si>
  <si>
    <t>Piracununga</t>
  </si>
  <si>
    <t>QPS</t>
  </si>
  <si>
    <t>SBYS</t>
  </si>
  <si>
    <t>Chacalluta</t>
  </si>
  <si>
    <t>Arica</t>
  </si>
  <si>
    <t>Chile</t>
  </si>
  <si>
    <t>ARI</t>
  </si>
  <si>
    <t>SCAR</t>
  </si>
  <si>
    <t>Balmaceda</t>
  </si>
  <si>
    <t>BBA</t>
  </si>
  <si>
    <t>SCBA</t>
  </si>
  <si>
    <t>El Bosque</t>
  </si>
  <si>
    <t>SCBQ</t>
  </si>
  <si>
    <t>Chile Chico</t>
  </si>
  <si>
    <t>CCH</t>
  </si>
  <si>
    <t>SCCC</t>
  </si>
  <si>
    <t>El Loa</t>
  </si>
  <si>
    <t>Calama</t>
  </si>
  <si>
    <t>CJC</t>
  </si>
  <si>
    <t>SCCF</t>
  </si>
  <si>
    <t>General Bernardo O Higgins</t>
  </si>
  <si>
    <t>Chillan</t>
  </si>
  <si>
    <t>SCCH</t>
  </si>
  <si>
    <t>Carlos Ibanez Del Campo Intl</t>
  </si>
  <si>
    <t>Punta Arenas</t>
  </si>
  <si>
    <t>PUQ</t>
  </si>
  <si>
    <t>SCCI</t>
  </si>
  <si>
    <t>Teniente Vidal</t>
  </si>
  <si>
    <t>Coyhaique</t>
  </si>
  <si>
    <t>GXQ</t>
  </si>
  <si>
    <t>SCCY</t>
  </si>
  <si>
    <t>Diego Aracena Intl</t>
  </si>
  <si>
    <t>Iquique</t>
  </si>
  <si>
    <t>IQQ</t>
  </si>
  <si>
    <t>SCDA</t>
  </si>
  <si>
    <t>Arturo Merino Benitez Intl</t>
  </si>
  <si>
    <t>SCL</t>
  </si>
  <si>
    <t>SCEL</t>
  </si>
  <si>
    <t>Cerro Moreno Intl</t>
  </si>
  <si>
    <t>Antofagasta</t>
  </si>
  <si>
    <t>ANF</t>
  </si>
  <si>
    <t>SCFA</t>
  </si>
  <si>
    <t>Capitan Fuentes Martinez</t>
  </si>
  <si>
    <t>Porvenir</t>
  </si>
  <si>
    <t>SCFM</t>
  </si>
  <si>
    <t>Futaleufu</t>
  </si>
  <si>
    <t>SCFT</t>
  </si>
  <si>
    <t>Maria Dolores</t>
  </si>
  <si>
    <t>Los Angeles</t>
  </si>
  <si>
    <t>LSQ</t>
  </si>
  <si>
    <t>SCGE</t>
  </si>
  <si>
    <t>Guardiamarina Zanartu</t>
  </si>
  <si>
    <t>Puerto Williams</t>
  </si>
  <si>
    <t>SCGZ</t>
  </si>
  <si>
    <t>Carriel Sur Intl</t>
  </si>
  <si>
    <t>Concepcion</t>
  </si>
  <si>
    <t>CCP</t>
  </si>
  <si>
    <t>SCIE</t>
  </si>
  <si>
    <t>Mataveri Intl</t>
  </si>
  <si>
    <t>Easter Island</t>
  </si>
  <si>
    <t>IPC</t>
  </si>
  <si>
    <t>SCIP</t>
  </si>
  <si>
    <t>Canal Bajo Carlos Hott Siebert</t>
  </si>
  <si>
    <t>Osorno</t>
  </si>
  <si>
    <t>ZOS</t>
  </si>
  <si>
    <t>SCJO</t>
  </si>
  <si>
    <t>Vallenar</t>
  </si>
  <si>
    <t>SCLL</t>
  </si>
  <si>
    <t>De La Independencia</t>
  </si>
  <si>
    <t>Rancagua</t>
  </si>
  <si>
    <t>SCRG</t>
  </si>
  <si>
    <t>Teniente Rodolfo Marsh Martin</t>
  </si>
  <si>
    <t>Isla Rey Jorge</t>
  </si>
  <si>
    <t>SCRM</t>
  </si>
  <si>
    <t>La Florida</t>
  </si>
  <si>
    <t>La Serena</t>
  </si>
  <si>
    <t>LSC</t>
  </si>
  <si>
    <t>SCSE</t>
  </si>
  <si>
    <t>Eulogio Sanchez</t>
  </si>
  <si>
    <t>SCTB</t>
  </si>
  <si>
    <t>Maquehue</t>
  </si>
  <si>
    <t>Temuco</t>
  </si>
  <si>
    <t>ZCO</t>
  </si>
  <si>
    <t>SCTC</t>
  </si>
  <si>
    <t>El Tepual Intl</t>
  </si>
  <si>
    <t>Puerto Montt</t>
  </si>
  <si>
    <t>PMC</t>
  </si>
  <si>
    <t>SCTE</t>
  </si>
  <si>
    <t>Chaiten</t>
  </si>
  <si>
    <t>WCH</t>
  </si>
  <si>
    <t>SCTN</t>
  </si>
  <si>
    <t>Pichoy</t>
  </si>
  <si>
    <t>Valdivia</t>
  </si>
  <si>
    <t>ZAL</t>
  </si>
  <si>
    <t>SCVD</t>
  </si>
  <si>
    <t>Chachoan</t>
  </si>
  <si>
    <t>Ambato</t>
  </si>
  <si>
    <t>Ecuador</t>
  </si>
  <si>
    <t>ATF</t>
  </si>
  <si>
    <t>SEAM</t>
  </si>
  <si>
    <t>Hacienda Clementina</t>
  </si>
  <si>
    <t>Clementia</t>
  </si>
  <si>
    <t>SECM</t>
  </si>
  <si>
    <t>Francisco De Orellana</t>
  </si>
  <si>
    <t>Coca</t>
  </si>
  <si>
    <t>OCC</t>
  </si>
  <si>
    <t>SECO</t>
  </si>
  <si>
    <t>Mariscal Lamar</t>
  </si>
  <si>
    <t>Cuenca</t>
  </si>
  <si>
    <t>CUE</t>
  </si>
  <si>
    <t>SECU</t>
  </si>
  <si>
    <t>Seymour</t>
  </si>
  <si>
    <t>Galapagos</t>
  </si>
  <si>
    <t>GPS</t>
  </si>
  <si>
    <t>SEGS</t>
  </si>
  <si>
    <t>Jose Joaquin De Olmedo Intl</t>
  </si>
  <si>
    <t>Guayaquil</t>
  </si>
  <si>
    <t>GYE</t>
  </si>
  <si>
    <t>SEGU</t>
  </si>
  <si>
    <t>Gualaquiza</t>
  </si>
  <si>
    <t>SEGZ</t>
  </si>
  <si>
    <t>Atahualpa</t>
  </si>
  <si>
    <t>Ibarra</t>
  </si>
  <si>
    <t>SEIB</t>
  </si>
  <si>
    <t>Km 192</t>
  </si>
  <si>
    <t>Km-192</t>
  </si>
  <si>
    <t>SEKK</t>
  </si>
  <si>
    <t>Hacienda La Julia</t>
  </si>
  <si>
    <t>La Julia</t>
  </si>
  <si>
    <t>SELJ</t>
  </si>
  <si>
    <t>Cotopaxi Intl</t>
  </si>
  <si>
    <t>Latacunga</t>
  </si>
  <si>
    <t>SELT</t>
  </si>
  <si>
    <t>Jose Maria Velasco Ibarra</t>
  </si>
  <si>
    <t>Macara</t>
  </si>
  <si>
    <t>SEMA</t>
  </si>
  <si>
    <t>Coronel E Carvajal</t>
  </si>
  <si>
    <t>Macas</t>
  </si>
  <si>
    <t>XMS</t>
  </si>
  <si>
    <t>SEMC</t>
  </si>
  <si>
    <t>General Manuel Serrano</t>
  </si>
  <si>
    <t>Machala</t>
  </si>
  <si>
    <t>MCH</t>
  </si>
  <si>
    <t>SEMH</t>
  </si>
  <si>
    <t>Montalvo</t>
  </si>
  <si>
    <t>SEMO</t>
  </si>
  <si>
    <t>Eloy Alfaro Intl</t>
  </si>
  <si>
    <t>Manta</t>
  </si>
  <si>
    <t>MEC</t>
  </si>
  <si>
    <t>SEMT</t>
  </si>
  <si>
    <t>Maragrosa</t>
  </si>
  <si>
    <t>SEMX</t>
  </si>
  <si>
    <t>Amable Calle Gutierrez</t>
  </si>
  <si>
    <t>Pasaje</t>
  </si>
  <si>
    <t>SEPS</t>
  </si>
  <si>
    <t>Reales Tamarindos</t>
  </si>
  <si>
    <t>Portoviejo</t>
  </si>
  <si>
    <t>PVO</t>
  </si>
  <si>
    <t>SEPV</t>
  </si>
  <si>
    <t>Quevedo</t>
  </si>
  <si>
    <t>SEQE</t>
  </si>
  <si>
    <t>Mariscal Sucre Intl</t>
  </si>
  <si>
    <t>Quito</t>
  </si>
  <si>
    <t>UIO</t>
  </si>
  <si>
    <t>SEQU</t>
  </si>
  <si>
    <t>Chimborazo</t>
  </si>
  <si>
    <t>Riobamba</t>
  </si>
  <si>
    <t>SERB</t>
  </si>
  <si>
    <t>Coronel Artilleria Victor Larrea</t>
  </si>
  <si>
    <t>SERO</t>
  </si>
  <si>
    <t>General Ulpiano Paez</t>
  </si>
  <si>
    <t>Salinas</t>
  </si>
  <si>
    <t>SNC</t>
  </si>
  <si>
    <t>SESA</t>
  </si>
  <si>
    <t>Santo Domingo Los Colorados</t>
  </si>
  <si>
    <t>SESD</t>
  </si>
  <si>
    <t>Taura</t>
  </si>
  <si>
    <t>SETA</t>
  </si>
  <si>
    <t>Mayor Galo Torres</t>
  </si>
  <si>
    <t>Tena</t>
  </si>
  <si>
    <t>SETE</t>
  </si>
  <si>
    <t>Tarapoa</t>
  </si>
  <si>
    <t>TPC</t>
  </si>
  <si>
    <t>SETR</t>
  </si>
  <si>
    <t>Teniente Coronel Luis A Mantilla</t>
  </si>
  <si>
    <t>Tulcan</t>
  </si>
  <si>
    <t>TUA</t>
  </si>
  <si>
    <t>SETU</t>
  </si>
  <si>
    <t>Silverton</t>
  </si>
  <si>
    <t>Silvio Pettirossi Intl</t>
  </si>
  <si>
    <t>Asuncion</t>
  </si>
  <si>
    <t>Paraguay</t>
  </si>
  <si>
    <t>ASU</t>
  </si>
  <si>
    <t>SGAS</t>
  </si>
  <si>
    <t>Juan De Ayolas</t>
  </si>
  <si>
    <t>Ayolas</t>
  </si>
  <si>
    <t>SGAY</t>
  </si>
  <si>
    <t>Teniente Col Carmelo Peralta</t>
  </si>
  <si>
    <t>Conception</t>
  </si>
  <si>
    <t>SGCO</t>
  </si>
  <si>
    <t>Itaipu</t>
  </si>
  <si>
    <t>SGIB</t>
  </si>
  <si>
    <t>Dr Luis Maria Argana Intl</t>
  </si>
  <si>
    <t>Mariscal Estigarribia</t>
  </si>
  <si>
    <t>SGME</t>
  </si>
  <si>
    <t>Carlos Miguel Gimenez</t>
  </si>
  <si>
    <t>Pilar</t>
  </si>
  <si>
    <t>SGPI</t>
  </si>
  <si>
    <t>El Eden</t>
  </si>
  <si>
    <t>Armenia</t>
  </si>
  <si>
    <t>Colombia</t>
  </si>
  <si>
    <t>AXM</t>
  </si>
  <si>
    <t>SKAR</t>
  </si>
  <si>
    <t>Tres De Mayo</t>
  </si>
  <si>
    <t>Puerto Asis</t>
  </si>
  <si>
    <t>PUU</t>
  </si>
  <si>
    <t>SKAS</t>
  </si>
  <si>
    <t>Las Flores</t>
  </si>
  <si>
    <t>El Banco</t>
  </si>
  <si>
    <t>SKBC</t>
  </si>
  <si>
    <t>Palonegro</t>
  </si>
  <si>
    <t>Bucaramanga</t>
  </si>
  <si>
    <t>BGA</t>
  </si>
  <si>
    <t>SKBG</t>
  </si>
  <si>
    <t>Eldorado Intl</t>
  </si>
  <si>
    <t>Bogota</t>
  </si>
  <si>
    <t>BOG</t>
  </si>
  <si>
    <t>SKBO</t>
  </si>
  <si>
    <t>Ernesto Cortissoz</t>
  </si>
  <si>
    <t>Barranquilla</t>
  </si>
  <si>
    <t>BAQ</t>
  </si>
  <si>
    <t>SKBQ</t>
  </si>
  <si>
    <t>Jose Celestino Mutis</t>
  </si>
  <si>
    <t>Bahia Solano</t>
  </si>
  <si>
    <t>BSC</t>
  </si>
  <si>
    <t>SKBS</t>
  </si>
  <si>
    <t>Gerardo Tobar Lopez</t>
  </si>
  <si>
    <t>Buenaventura</t>
  </si>
  <si>
    <t>BUN</t>
  </si>
  <si>
    <t>SKBU</t>
  </si>
  <si>
    <t>Camilo Daza</t>
  </si>
  <si>
    <t>Cucuta</t>
  </si>
  <si>
    <t>CUC</t>
  </si>
  <si>
    <t>SKCC</t>
  </si>
  <si>
    <t>Rafael Nunez</t>
  </si>
  <si>
    <t>Cartagena</t>
  </si>
  <si>
    <t>CTG</t>
  </si>
  <si>
    <t>SKCG</t>
  </si>
  <si>
    <t>Alfonso Bonilla Aragon Intl</t>
  </si>
  <si>
    <t>Cali</t>
  </si>
  <si>
    <t>CLO</t>
  </si>
  <si>
    <t>SKCL</t>
  </si>
  <si>
    <t>Tumaco</t>
  </si>
  <si>
    <t>TCO</t>
  </si>
  <si>
    <t>SKCO</t>
  </si>
  <si>
    <t>Las Brujas</t>
  </si>
  <si>
    <t>Corozal</t>
  </si>
  <si>
    <t>CZU</t>
  </si>
  <si>
    <t>SKCZ</t>
  </si>
  <si>
    <t>Yariguies</t>
  </si>
  <si>
    <t>Barrancabermeja</t>
  </si>
  <si>
    <t>EJA</t>
  </si>
  <si>
    <t>SKEJ</t>
  </si>
  <si>
    <t>Gustavo Artunduaga Paredes</t>
  </si>
  <si>
    <t>Florencia</t>
  </si>
  <si>
    <t>FLA</t>
  </si>
  <si>
    <t>SKFL</t>
  </si>
  <si>
    <t>Santiago Vila</t>
  </si>
  <si>
    <t>Girardot</t>
  </si>
  <si>
    <t>SKGI</t>
  </si>
  <si>
    <t>McCarthy Airport</t>
  </si>
  <si>
    <t>McCarthy</t>
  </si>
  <si>
    <t>MXY</t>
  </si>
  <si>
    <t>Juan Casiano</t>
  </si>
  <si>
    <t>Guapi</t>
  </si>
  <si>
    <t>GPI</t>
  </si>
  <si>
    <t>SKGP</t>
  </si>
  <si>
    <t>Guaymaral</t>
  </si>
  <si>
    <t>SKGY</t>
  </si>
  <si>
    <t>Perales</t>
  </si>
  <si>
    <t>Ibague</t>
  </si>
  <si>
    <t>IBE</t>
  </si>
  <si>
    <t>SKIB</t>
  </si>
  <si>
    <t>Ipiales</t>
  </si>
  <si>
    <t>IPI</t>
  </si>
  <si>
    <t>SKIP</t>
  </si>
  <si>
    <t>Antonio Roldan Betancourt</t>
  </si>
  <si>
    <t>Carepa</t>
  </si>
  <si>
    <t>SKLC</t>
  </si>
  <si>
    <t>La Mina</t>
  </si>
  <si>
    <t>SKLM</t>
  </si>
  <si>
    <t>Alfredo Vasquez Cobo</t>
  </si>
  <si>
    <t>Leticia</t>
  </si>
  <si>
    <t>LET</t>
  </si>
  <si>
    <t>SKLT</t>
  </si>
  <si>
    <t>Olaya Herrera</t>
  </si>
  <si>
    <t>Medellin</t>
  </si>
  <si>
    <t>EOH</t>
  </si>
  <si>
    <t>SKMD</t>
  </si>
  <si>
    <t>Baracoa</t>
  </si>
  <si>
    <t>Magangue</t>
  </si>
  <si>
    <t>MGN</t>
  </si>
  <si>
    <t>SKMG</t>
  </si>
  <si>
    <t>Los Garzones</t>
  </si>
  <si>
    <t>Monteria</t>
  </si>
  <si>
    <t>MTR</t>
  </si>
  <si>
    <t>SKMR</t>
  </si>
  <si>
    <t>Fabio Alberto Leon Bentley</t>
  </si>
  <si>
    <t>Mitu</t>
  </si>
  <si>
    <t>MVP</t>
  </si>
  <si>
    <t>SKMU</t>
  </si>
  <si>
    <t>La Nubia</t>
  </si>
  <si>
    <t>Manizales</t>
  </si>
  <si>
    <t>MZL</t>
  </si>
  <si>
    <t>SKMZ</t>
  </si>
  <si>
    <t>Benito Salas</t>
  </si>
  <si>
    <t>Neiva</t>
  </si>
  <si>
    <t>NVA</t>
  </si>
  <si>
    <t>SKNV</t>
  </si>
  <si>
    <t>Aguas Claras</t>
  </si>
  <si>
    <t>OCV</t>
  </si>
  <si>
    <t>SKOC</t>
  </si>
  <si>
    <t>Otu</t>
  </si>
  <si>
    <t>OTU</t>
  </si>
  <si>
    <t>SKOT</t>
  </si>
  <si>
    <t>Puerto Bolivar</t>
  </si>
  <si>
    <t>SKPB</t>
  </si>
  <si>
    <t>Puerto Carreno</t>
  </si>
  <si>
    <t>PCR</t>
  </si>
  <si>
    <t>SKPC</t>
  </si>
  <si>
    <t>Matecana</t>
  </si>
  <si>
    <t>Pereira</t>
  </si>
  <si>
    <t>PEI</t>
  </si>
  <si>
    <t>SKPE</t>
  </si>
  <si>
    <t>Pitalito</t>
  </si>
  <si>
    <t>SKPI</t>
  </si>
  <si>
    <t>Guillermo Leon Valencia</t>
  </si>
  <si>
    <t>Popayan</t>
  </si>
  <si>
    <t>PPN</t>
  </si>
  <si>
    <t>SKPP</t>
  </si>
  <si>
    <t>Antonio Narino</t>
  </si>
  <si>
    <t>Pasto</t>
  </si>
  <si>
    <t>PSO</t>
  </si>
  <si>
    <t>SKPS</t>
  </si>
  <si>
    <t>El Embrujo</t>
  </si>
  <si>
    <t>Providencia</t>
  </si>
  <si>
    <t>PVA</t>
  </si>
  <si>
    <t>SKPV</t>
  </si>
  <si>
    <t>Mariquita</t>
  </si>
  <si>
    <t>SKQU</t>
  </si>
  <si>
    <t>Jose Maria Cordova</t>
  </si>
  <si>
    <t>Rio Negro</t>
  </si>
  <si>
    <t>MDE</t>
  </si>
  <si>
    <t>SKRG</t>
  </si>
  <si>
    <t>Almirante Padilla</t>
  </si>
  <si>
    <t>Rio Hacha</t>
  </si>
  <si>
    <t>RCH</t>
  </si>
  <si>
    <t>SKRH</t>
  </si>
  <si>
    <t>Jorge E Gonzalez Torres</t>
  </si>
  <si>
    <t>San Jose Del Guaviare</t>
  </si>
  <si>
    <t>SJE</t>
  </si>
  <si>
    <t>SKSJ</t>
  </si>
  <si>
    <t>Simon Bolivar</t>
  </si>
  <si>
    <t>Santa Marta</t>
  </si>
  <si>
    <t>SMR</t>
  </si>
  <si>
    <t>SKSM</t>
  </si>
  <si>
    <t>Gustavo Rojas Pinilla</t>
  </si>
  <si>
    <t>San Andres Island</t>
  </si>
  <si>
    <t>ADZ</t>
  </si>
  <si>
    <t>SKSP</t>
  </si>
  <si>
    <t>Eduardo Falla Solano</t>
  </si>
  <si>
    <t>San Vincente De Caguan</t>
  </si>
  <si>
    <t>SVI</t>
  </si>
  <si>
    <t>SKSV</t>
  </si>
  <si>
    <t>Tame</t>
  </si>
  <si>
    <t>TME</t>
  </si>
  <si>
    <t>SKTM</t>
  </si>
  <si>
    <t>Santiago Perez</t>
  </si>
  <si>
    <t>Arauca</t>
  </si>
  <si>
    <t>AUC</t>
  </si>
  <si>
    <t>SKUC</t>
  </si>
  <si>
    <t>El Carano</t>
  </si>
  <si>
    <t>Quibdo</t>
  </si>
  <si>
    <t>UIB</t>
  </si>
  <si>
    <t>SKUI</t>
  </si>
  <si>
    <t>Farfan</t>
  </si>
  <si>
    <t>Tulua</t>
  </si>
  <si>
    <t>ULQ</t>
  </si>
  <si>
    <t>SKUL</t>
  </si>
  <si>
    <t>Alfonso Lopez Pumarejo</t>
  </si>
  <si>
    <t>Valledupar</t>
  </si>
  <si>
    <t>VUP</t>
  </si>
  <si>
    <t>SKVP</t>
  </si>
  <si>
    <t>Vanguardia</t>
  </si>
  <si>
    <t>Villavicencio</t>
  </si>
  <si>
    <t>VVC</t>
  </si>
  <si>
    <t>SKVV</t>
  </si>
  <si>
    <t>Bermejo</t>
  </si>
  <si>
    <t>Bolivia</t>
  </si>
  <si>
    <t>BJO</t>
  </si>
  <si>
    <t>SLBJ</t>
  </si>
  <si>
    <t>Jorge Wilsterman</t>
  </si>
  <si>
    <t>Cochabamba</t>
  </si>
  <si>
    <t>CBB</t>
  </si>
  <si>
    <t>SLCB</t>
  </si>
  <si>
    <t>Chimore</t>
  </si>
  <si>
    <t>Chapacura</t>
  </si>
  <si>
    <t>SLCH</t>
  </si>
  <si>
    <t>Heroes Del Acre</t>
  </si>
  <si>
    <t>Cobija</t>
  </si>
  <si>
    <t>CIJ</t>
  </si>
  <si>
    <t>SLCO</t>
  </si>
  <si>
    <t>El Alto Intl</t>
  </si>
  <si>
    <t>LPB</t>
  </si>
  <si>
    <t>SLLP</t>
  </si>
  <si>
    <t>Juan Mendoza</t>
  </si>
  <si>
    <t>Oruro</t>
  </si>
  <si>
    <t>SLOR</t>
  </si>
  <si>
    <t>Capitan Nicolas Rojas</t>
  </si>
  <si>
    <t>Potosi</t>
  </si>
  <si>
    <t>POI</t>
  </si>
  <si>
    <t>SLPO</t>
  </si>
  <si>
    <t>Tte De Av Salvador Ogaya G</t>
  </si>
  <si>
    <t>Puerto Suarez</t>
  </si>
  <si>
    <t>PSZ</t>
  </si>
  <si>
    <t>SLPS</t>
  </si>
  <si>
    <t>Santa Ana Del Yacuma</t>
  </si>
  <si>
    <t>Santa Ana</t>
  </si>
  <si>
    <t>SLSA</t>
  </si>
  <si>
    <t>Juana Azurduy De Padilla</t>
  </si>
  <si>
    <t>Sucre</t>
  </si>
  <si>
    <t>SRE</t>
  </si>
  <si>
    <t>SLSU</t>
  </si>
  <si>
    <t>Capitan Oriel Lea Plaza</t>
  </si>
  <si>
    <t>Tarija</t>
  </si>
  <si>
    <t>TJA</t>
  </si>
  <si>
    <t>SLTJ</t>
  </si>
  <si>
    <t>Tte Av Jorge Henrich Arauz</t>
  </si>
  <si>
    <t>Trinidad</t>
  </si>
  <si>
    <t>TDD</t>
  </si>
  <si>
    <t>SLTR</t>
  </si>
  <si>
    <t>Tcnl Rafael Pabon</t>
  </si>
  <si>
    <t>Villa Montes</t>
  </si>
  <si>
    <t>SLVM</t>
  </si>
  <si>
    <t>Viru Viru Intl</t>
  </si>
  <si>
    <t>VVI</t>
  </si>
  <si>
    <t>SLVR</t>
  </si>
  <si>
    <t>Yacuiba</t>
  </si>
  <si>
    <t>BYC</t>
  </si>
  <si>
    <t>SLYA</t>
  </si>
  <si>
    <t>Johan A Pengel Intl</t>
  </si>
  <si>
    <t>Zandery</t>
  </si>
  <si>
    <t>Suriname</t>
  </si>
  <si>
    <t>PBM</t>
  </si>
  <si>
    <t>SMJP</t>
  </si>
  <si>
    <t>Rochambeau</t>
  </si>
  <si>
    <t>Cayenne</t>
  </si>
  <si>
    <t>French Guiana</t>
  </si>
  <si>
    <t>CAY</t>
  </si>
  <si>
    <t>SOCA</t>
  </si>
  <si>
    <t>St Georges De L Oyapock</t>
  </si>
  <si>
    <t>St.-georges Oyapock</t>
  </si>
  <si>
    <t>SOOG</t>
  </si>
  <si>
    <t>Huancabamba</t>
  </si>
  <si>
    <t>Peru</t>
  </si>
  <si>
    <t>SPAB</t>
  </si>
  <si>
    <t>Alferez Vladimir Sara Bauer</t>
  </si>
  <si>
    <t>Andoas</t>
  </si>
  <si>
    <t>SPAS</t>
  </si>
  <si>
    <t>Atalaya</t>
  </si>
  <si>
    <t>SPAY</t>
  </si>
  <si>
    <t>Seward Airport</t>
  </si>
  <si>
    <t>Seward</t>
  </si>
  <si>
    <t>SWD</t>
  </si>
  <si>
    <t>Iberia</t>
  </si>
  <si>
    <t>SPBR</t>
  </si>
  <si>
    <t>Cap Fap David Abenzur Rengifo Intl</t>
  </si>
  <si>
    <t>Pucallpa</t>
  </si>
  <si>
    <t>PCL</t>
  </si>
  <si>
    <t>SPCL</t>
  </si>
  <si>
    <t>Teniente Jaime A De Montreuil Morales</t>
  </si>
  <si>
    <t>Chimbote</t>
  </si>
  <si>
    <t>CHM</t>
  </si>
  <si>
    <t>SPEO</t>
  </si>
  <si>
    <t>Puerto Esperanza</t>
  </si>
  <si>
    <t>SPEP</t>
  </si>
  <si>
    <t>Cesar Torke Podesta</t>
  </si>
  <si>
    <t>Moquegua</t>
  </si>
  <si>
    <t>SPEQ</t>
  </si>
  <si>
    <t>Capt Jose A Quinones Gonzales Intl</t>
  </si>
  <si>
    <t>Chiclayo</t>
  </si>
  <si>
    <t>CIX</t>
  </si>
  <si>
    <t>SPHI</t>
  </si>
  <si>
    <t>Coronel Fap Alfredo Mendivil Duarte</t>
  </si>
  <si>
    <t>Ayacucho</t>
  </si>
  <si>
    <t>AYP</t>
  </si>
  <si>
    <t>SPHO</t>
  </si>
  <si>
    <t>Andahuaylas</t>
  </si>
  <si>
    <t>ANS</t>
  </si>
  <si>
    <t>SPHY</t>
  </si>
  <si>
    <t>Comandante Fap German Arias Graziani</t>
  </si>
  <si>
    <t>Anta</t>
  </si>
  <si>
    <t>ATA</t>
  </si>
  <si>
    <t>SPHZ</t>
  </si>
  <si>
    <t>Jorge Chavez Intl</t>
  </si>
  <si>
    <t>Lima</t>
  </si>
  <si>
    <t>LIM</t>
  </si>
  <si>
    <t>SPIM</t>
  </si>
  <si>
    <t>Juanjui</t>
  </si>
  <si>
    <t>JJI</t>
  </si>
  <si>
    <t>SPJI</t>
  </si>
  <si>
    <t>Francisco Carle</t>
  </si>
  <si>
    <t>Jauja</t>
  </si>
  <si>
    <t>SPJJ</t>
  </si>
  <si>
    <t>Juliaca</t>
  </si>
  <si>
    <t>JUL</t>
  </si>
  <si>
    <t>SPJL</t>
  </si>
  <si>
    <t>Michigan City Municipal Airport</t>
  </si>
  <si>
    <t>Michigan City</t>
  </si>
  <si>
    <t>MGC</t>
  </si>
  <si>
    <t>KMGC</t>
  </si>
  <si>
    <t>Ilo</t>
  </si>
  <si>
    <t>SPLO</t>
  </si>
  <si>
    <t>SPLP</t>
  </si>
  <si>
    <t>Pedro Canga</t>
  </si>
  <si>
    <t>Tumbes</t>
  </si>
  <si>
    <t>TBP</t>
  </si>
  <si>
    <t>SPME</t>
  </si>
  <si>
    <t>Moises Benzaquen Rengifo</t>
  </si>
  <si>
    <t>Yurimaguas</t>
  </si>
  <si>
    <t>YMS</t>
  </si>
  <si>
    <t>SPMS</t>
  </si>
  <si>
    <t>Collique</t>
  </si>
  <si>
    <t>SPOL</t>
  </si>
  <si>
    <t>Chachapoyas</t>
  </si>
  <si>
    <t>CHH</t>
  </si>
  <si>
    <t>SPPY</t>
  </si>
  <si>
    <t>Coronel Francisco Secada Vignetta Intl</t>
  </si>
  <si>
    <t>Iquitos</t>
  </si>
  <si>
    <t>IQT</t>
  </si>
  <si>
    <t>SPQT</t>
  </si>
  <si>
    <t>Rodriguez Ballon</t>
  </si>
  <si>
    <t>Arequipa</t>
  </si>
  <si>
    <t>AQP</t>
  </si>
  <si>
    <t>SPQU</t>
  </si>
  <si>
    <t>San Ramon</t>
  </si>
  <si>
    <t>SPRM</t>
  </si>
  <si>
    <t>Capitan Carlos Martinez De Pinillos</t>
  </si>
  <si>
    <t>TRU</t>
  </si>
  <si>
    <t>SPRU</t>
  </si>
  <si>
    <t>Pisco Intl</t>
  </si>
  <si>
    <t>Pisco</t>
  </si>
  <si>
    <t>PIO</t>
  </si>
  <si>
    <t>SPSO</t>
  </si>
  <si>
    <t>Cadete Guillermo Del Castillo Paredes</t>
  </si>
  <si>
    <t>Tarapoto</t>
  </si>
  <si>
    <t>TPP</t>
  </si>
  <si>
    <t>SPST</t>
  </si>
  <si>
    <t>Coronel Carlos Ciriani Santa Rosa Intl</t>
  </si>
  <si>
    <t>Tacna</t>
  </si>
  <si>
    <t>TCQ</t>
  </si>
  <si>
    <t>SPTN</t>
  </si>
  <si>
    <t>Padre Aldamiz</t>
  </si>
  <si>
    <t>Puerto Maldonado</t>
  </si>
  <si>
    <t>PEM</t>
  </si>
  <si>
    <t>SPTU</t>
  </si>
  <si>
    <t>Capitan Fap Guillermo Concha Iberico</t>
  </si>
  <si>
    <t>Piura</t>
  </si>
  <si>
    <t>PIU</t>
  </si>
  <si>
    <t>SPUR</t>
  </si>
  <si>
    <t>Capitan Montes</t>
  </si>
  <si>
    <t>Talara</t>
  </si>
  <si>
    <t>TYL</t>
  </si>
  <si>
    <t>SPYL</t>
  </si>
  <si>
    <t>Niijima Airport</t>
  </si>
  <si>
    <t>Niijima</t>
  </si>
  <si>
    <t>RJAN</t>
  </si>
  <si>
    <t>Teniente Alejandro Velasco Astete Intl</t>
  </si>
  <si>
    <t>Cuzco</t>
  </si>
  <si>
    <t>CUZ</t>
  </si>
  <si>
    <t>SPZO</t>
  </si>
  <si>
    <t>Angel S Adami</t>
  </si>
  <si>
    <t>Montevideo</t>
  </si>
  <si>
    <t>Uruguay</t>
  </si>
  <si>
    <t>SUAA</t>
  </si>
  <si>
    <t>Santa Bernardina Intl</t>
  </si>
  <si>
    <t>Durazno</t>
  </si>
  <si>
    <t>SUDU</t>
  </si>
  <si>
    <t>East Glacier Park Amtrak Station</t>
  </si>
  <si>
    <t>East Glacier</t>
  </si>
  <si>
    <t>Carrasco Intl</t>
  </si>
  <si>
    <t>MVD</t>
  </si>
  <si>
    <t>SUMU</t>
  </si>
  <si>
    <t>Nueva Hesperides Intl</t>
  </si>
  <si>
    <t>Salto</t>
  </si>
  <si>
    <t>STY</t>
  </si>
  <si>
    <t>SUSO</t>
  </si>
  <si>
    <t>Oswaldo Guevara Mujica</t>
  </si>
  <si>
    <t>Acarigua</t>
  </si>
  <si>
    <t>Venezuela</t>
  </si>
  <si>
    <t>AGV</t>
  </si>
  <si>
    <t>SVAC</t>
  </si>
  <si>
    <t>Anaco</t>
  </si>
  <si>
    <t>AAO</t>
  </si>
  <si>
    <t>SVAN</t>
  </si>
  <si>
    <t>San Fernando De Atabapo</t>
  </si>
  <si>
    <t>San Fernando Deatabapo</t>
  </si>
  <si>
    <t>SVAT</t>
  </si>
  <si>
    <t>General Jose Antonio Anzoategui Intl</t>
  </si>
  <si>
    <t>BLA</t>
  </si>
  <si>
    <t>SVBC</t>
  </si>
  <si>
    <t>Barinas</t>
  </si>
  <si>
    <t>BNS</t>
  </si>
  <si>
    <t>SVBI</t>
  </si>
  <si>
    <t>El Libertador Ab</t>
  </si>
  <si>
    <t>Maracaibo</t>
  </si>
  <si>
    <t>SVBL</t>
  </si>
  <si>
    <t>Barquisimeto Intl</t>
  </si>
  <si>
    <t>Barquisimeto</t>
  </si>
  <si>
    <t>BRM</t>
  </si>
  <si>
    <t>SVBM</t>
  </si>
  <si>
    <t>Ciudad Bolivar</t>
  </si>
  <si>
    <t>CBL</t>
  </si>
  <si>
    <t>SVCB</t>
  </si>
  <si>
    <t>Caicara Del Orinoco</t>
  </si>
  <si>
    <t>Caicara De Orinoco</t>
  </si>
  <si>
    <t>SVCD</t>
  </si>
  <si>
    <t>San Carlos</t>
  </si>
  <si>
    <t>SVCJ</t>
  </si>
  <si>
    <t>Calabozo</t>
  </si>
  <si>
    <t>SVCL</t>
  </si>
  <si>
    <t>Canaima</t>
  </si>
  <si>
    <t>CAJ</t>
  </si>
  <si>
    <t>SVCN</t>
  </si>
  <si>
    <t>Carora</t>
  </si>
  <si>
    <t>SVCO</t>
  </si>
  <si>
    <t>General Jose Francisco Bermudez</t>
  </si>
  <si>
    <t>Carupano</t>
  </si>
  <si>
    <t>CUP</t>
  </si>
  <si>
    <t>SVCP</t>
  </si>
  <si>
    <t>Jose Leonardo Chirinos</t>
  </si>
  <si>
    <t>Coro</t>
  </si>
  <si>
    <t>CZE</t>
  </si>
  <si>
    <t>SVCR</t>
  </si>
  <si>
    <t>Oscar Machado Zuloaga</t>
  </si>
  <si>
    <t>Caracas</t>
  </si>
  <si>
    <t>SVCS</t>
  </si>
  <si>
    <t>Antonio Jose De Sucre</t>
  </si>
  <si>
    <t>Cumana</t>
  </si>
  <si>
    <t>CUM</t>
  </si>
  <si>
    <t>SVCU</t>
  </si>
  <si>
    <t>Capitan Manuel Rios Guarico Airbase</t>
  </si>
  <si>
    <t>Carrizal</t>
  </si>
  <si>
    <t>SVCZ</t>
  </si>
  <si>
    <t>SVED</t>
  </si>
  <si>
    <t>Elorza</t>
  </si>
  <si>
    <t>SVEZ</t>
  </si>
  <si>
    <t>Guasdualito</t>
  </si>
  <si>
    <t>SVGD</t>
  </si>
  <si>
    <t>Guiria</t>
  </si>
  <si>
    <t>GUI</t>
  </si>
  <si>
    <t>SVGI</t>
  </si>
  <si>
    <t>Guanare</t>
  </si>
  <si>
    <t>GUQ</t>
  </si>
  <si>
    <t>SVGU</t>
  </si>
  <si>
    <t>Higuerote</t>
  </si>
  <si>
    <t>SVHG</t>
  </si>
  <si>
    <t>Andres Miguel Salazar Marcano</t>
  </si>
  <si>
    <t>Isla De Coche</t>
  </si>
  <si>
    <t>SVIE</t>
  </si>
  <si>
    <t>Josefa Camejo</t>
  </si>
  <si>
    <t>Paraguana</t>
  </si>
  <si>
    <t>LSP</t>
  </si>
  <si>
    <t>SVJC</t>
  </si>
  <si>
    <t>San Juan De Los Morros</t>
  </si>
  <si>
    <t>SVJM</t>
  </si>
  <si>
    <t>La Fria</t>
  </si>
  <si>
    <t>LFR</t>
  </si>
  <si>
    <t>SVLF</t>
  </si>
  <si>
    <t>La Orchila</t>
  </si>
  <si>
    <t>SVLO</t>
  </si>
  <si>
    <t>La Chinita Intl</t>
  </si>
  <si>
    <t>MAR</t>
  </si>
  <si>
    <t>SVMC</t>
  </si>
  <si>
    <t>Alberto Carnevalli</t>
  </si>
  <si>
    <t>MRD</t>
  </si>
  <si>
    <t>SVMD</t>
  </si>
  <si>
    <t>Del Caribe Intl Gen Santiago Marino</t>
  </si>
  <si>
    <t>Porlamar</t>
  </si>
  <si>
    <t>PMV</t>
  </si>
  <si>
    <t>SVMG</t>
  </si>
  <si>
    <t>Simon Bolivar Intl</t>
  </si>
  <si>
    <t>CCS</t>
  </si>
  <si>
    <t>SVMI</t>
  </si>
  <si>
    <t>Maturin</t>
  </si>
  <si>
    <t>MUN</t>
  </si>
  <si>
    <t>SVMT</t>
  </si>
  <si>
    <t>Casique Aramare</t>
  </si>
  <si>
    <t>Puerto Ayacucho</t>
  </si>
  <si>
    <t>PYH</t>
  </si>
  <si>
    <t>SVPA</t>
  </si>
  <si>
    <t>General Bartolome Salom Intl</t>
  </si>
  <si>
    <t>Puerto Cabello</t>
  </si>
  <si>
    <t>PBL</t>
  </si>
  <si>
    <t>SVPC</t>
  </si>
  <si>
    <t>Paramillo</t>
  </si>
  <si>
    <t>San Cristobal</t>
  </si>
  <si>
    <t>SVPM</t>
  </si>
  <si>
    <t>General Manuel Carlos Piar</t>
  </si>
  <si>
    <t>Guayana</t>
  </si>
  <si>
    <t>PZO</t>
  </si>
  <si>
    <t>SVPR</t>
  </si>
  <si>
    <t>Palmarito</t>
  </si>
  <si>
    <t>SVPT</t>
  </si>
  <si>
    <t>San Antonio Del Tachira</t>
  </si>
  <si>
    <t>San Antonio</t>
  </si>
  <si>
    <t>SVZ</t>
  </si>
  <si>
    <t>SVSA</t>
  </si>
  <si>
    <t>Santa Barbara De Barinas</t>
  </si>
  <si>
    <t>Santa Barbara</t>
  </si>
  <si>
    <t>SVSB</t>
  </si>
  <si>
    <t>Santa Elena De Uairen</t>
  </si>
  <si>
    <t>Santa Ana De Uairen</t>
  </si>
  <si>
    <t>SVSE</t>
  </si>
  <si>
    <t>Mayor Buenaventura Vivas</t>
  </si>
  <si>
    <t>STD</t>
  </si>
  <si>
    <t>SVSO</t>
  </si>
  <si>
    <t>Sub Teniente Nestor Arias</t>
  </si>
  <si>
    <t>San Felipe</t>
  </si>
  <si>
    <t>SFH</t>
  </si>
  <si>
    <t>SVSP</t>
  </si>
  <si>
    <t>San Fernando De Apure</t>
  </si>
  <si>
    <t>SFD</t>
  </si>
  <si>
    <t>SVSR</t>
  </si>
  <si>
    <t>San Tome</t>
  </si>
  <si>
    <t>SOM</t>
  </si>
  <si>
    <t>SVST</t>
  </si>
  <si>
    <t>Santa Barbara Del Zulia</t>
  </si>
  <si>
    <t>STB</t>
  </si>
  <si>
    <t>SVSZ</t>
  </si>
  <si>
    <t>Tucupita</t>
  </si>
  <si>
    <t>TUV</t>
  </si>
  <si>
    <t>SVTC</t>
  </si>
  <si>
    <t>Tumeremo</t>
  </si>
  <si>
    <t>SVTM</t>
  </si>
  <si>
    <t>Arturo Michelena Intl</t>
  </si>
  <si>
    <t>VLN</t>
  </si>
  <si>
    <t>SVVA</t>
  </si>
  <si>
    <t>Flugplatz Hoexter Holzminden</t>
  </si>
  <si>
    <t>Hoexter Holzminden</t>
  </si>
  <si>
    <t>EDVI</t>
  </si>
  <si>
    <t>Dr Antonio Nicolas Briceno</t>
  </si>
  <si>
    <t>Valera</t>
  </si>
  <si>
    <t>VLV</t>
  </si>
  <si>
    <t>SVVL</t>
  </si>
  <si>
    <t>Valle De La Pascua</t>
  </si>
  <si>
    <t>VDP</t>
  </si>
  <si>
    <t>SVVP</t>
  </si>
  <si>
    <t>Linden</t>
  </si>
  <si>
    <t>Guyana</t>
  </si>
  <si>
    <t>SYLD</t>
  </si>
  <si>
    <t>Lethem</t>
  </si>
  <si>
    <t>LTM</t>
  </si>
  <si>
    <t>SYLT</t>
  </si>
  <si>
    <t>V C Bird Intl</t>
  </si>
  <si>
    <t>Antigua</t>
  </si>
  <si>
    <t>Antigua and Barbuda</t>
  </si>
  <si>
    <t>ANU</t>
  </si>
  <si>
    <t>TAPA</t>
  </si>
  <si>
    <t>Grantley Adams Intl</t>
  </si>
  <si>
    <t>Bridgetown</t>
  </si>
  <si>
    <t>Barbados</t>
  </si>
  <si>
    <t>BGI</t>
  </si>
  <si>
    <t>TBPB</t>
  </si>
  <si>
    <t>Canefield</t>
  </si>
  <si>
    <t>Dominica</t>
  </si>
  <si>
    <t>DCF</t>
  </si>
  <si>
    <t>TDCF</t>
  </si>
  <si>
    <t>Melville Hall</t>
  </si>
  <si>
    <t>DOM</t>
  </si>
  <si>
    <t>TDPD</t>
  </si>
  <si>
    <t>Le Lamentin</t>
  </si>
  <si>
    <t>Fort-de-france</t>
  </si>
  <si>
    <t>Martinique</t>
  </si>
  <si>
    <t>FDF</t>
  </si>
  <si>
    <t>TFFF</t>
  </si>
  <si>
    <t>Grand Case</t>
  </si>
  <si>
    <t>St. Martin</t>
  </si>
  <si>
    <t>Guadeloupe</t>
  </si>
  <si>
    <t>SFG</t>
  </si>
  <si>
    <t>TFFG</t>
  </si>
  <si>
    <t>Le Raizet</t>
  </si>
  <si>
    <t>Pointe-a-pitre</t>
  </si>
  <si>
    <t>PTP</t>
  </si>
  <si>
    <t>TFFR</t>
  </si>
  <si>
    <t>Point Salines Intl</t>
  </si>
  <si>
    <t>Point Salines</t>
  </si>
  <si>
    <t>Grenada</t>
  </si>
  <si>
    <t>GND</t>
  </si>
  <si>
    <t>TGPY</t>
  </si>
  <si>
    <t>Cyril E King</t>
  </si>
  <si>
    <t>St. Thomas</t>
  </si>
  <si>
    <t>Virgin Islands</t>
  </si>
  <si>
    <t>STT</t>
  </si>
  <si>
    <t>TIST</t>
  </si>
  <si>
    <t>Henry E Rohlsen</t>
  </si>
  <si>
    <t>St. Croix Island</t>
  </si>
  <si>
    <t>STX</t>
  </si>
  <si>
    <t>TISX</t>
  </si>
  <si>
    <t>Rafael Hernandez</t>
  </si>
  <si>
    <t>Aguadilla</t>
  </si>
  <si>
    <t>BQN</t>
  </si>
  <si>
    <t>TJBQ</t>
  </si>
  <si>
    <t>Diego Jimenez Torres</t>
  </si>
  <si>
    <t>Fajardo</t>
  </si>
  <si>
    <t>FAJ</t>
  </si>
  <si>
    <t>TJFA</t>
  </si>
  <si>
    <t>Fernando Luis Ribas Dominicci</t>
  </si>
  <si>
    <t>SIG</t>
  </si>
  <si>
    <t>TJIG</t>
  </si>
  <si>
    <t>Eugenio Maria De Hostos</t>
  </si>
  <si>
    <t>Mayaguez</t>
  </si>
  <si>
    <t>MAZ</t>
  </si>
  <si>
    <t>TJMZ</t>
  </si>
  <si>
    <t>Mercedita</t>
  </si>
  <si>
    <t>Ponce</t>
  </si>
  <si>
    <t>PSE</t>
  </si>
  <si>
    <t>TJPS</t>
  </si>
  <si>
    <t>Luis Munoz Marin Intl</t>
  </si>
  <si>
    <t>SJU</t>
  </si>
  <si>
    <t>TJSJ</t>
  </si>
  <si>
    <t>Robert L Bradshaw</t>
  </si>
  <si>
    <t>Basse Terre</t>
  </si>
  <si>
    <t>Saint Kitts and Nevis</t>
  </si>
  <si>
    <t>SKB</t>
  </si>
  <si>
    <t>TKPK</t>
  </si>
  <si>
    <t>Dinslaken Schwarze-Heide</t>
  </si>
  <si>
    <t>Dinslaken</t>
  </si>
  <si>
    <t>EDLD</t>
  </si>
  <si>
    <t>George F L Charles</t>
  </si>
  <si>
    <t>Castries</t>
  </si>
  <si>
    <t>Saint Lucia</t>
  </si>
  <si>
    <t>SLU</t>
  </si>
  <si>
    <t>TLPC</t>
  </si>
  <si>
    <t>Hewanorra Intl</t>
  </si>
  <si>
    <t>Hewandorra</t>
  </si>
  <si>
    <t>UVF</t>
  </si>
  <si>
    <t>TLPL</t>
  </si>
  <si>
    <t>Reina Beatrix Intl</t>
  </si>
  <si>
    <t>Oranjestad</t>
  </si>
  <si>
    <t>Aruba</t>
  </si>
  <si>
    <t>AUA</t>
  </si>
  <si>
    <t>TNCA</t>
  </si>
  <si>
    <t>Flamingo</t>
  </si>
  <si>
    <t>Kralendijk</t>
  </si>
  <si>
    <t>Netherlands Antilles</t>
  </si>
  <si>
    <t>BON</t>
  </si>
  <si>
    <t>TNCB</t>
  </si>
  <si>
    <t>Hato</t>
  </si>
  <si>
    <t>Willemstad</t>
  </si>
  <si>
    <t>CUR</t>
  </si>
  <si>
    <t>TNCC</t>
  </si>
  <si>
    <t>F D Roosevelt</t>
  </si>
  <si>
    <t>EUX</t>
  </si>
  <si>
    <t>TNCE</t>
  </si>
  <si>
    <t>Princess Juliana Intl</t>
  </si>
  <si>
    <t>Philipsburg</t>
  </si>
  <si>
    <t>SXM</t>
  </si>
  <si>
    <t>TNCM</t>
  </si>
  <si>
    <t>Wallblake</t>
  </si>
  <si>
    <t>The Valley</t>
  </si>
  <si>
    <t>Anguilla</t>
  </si>
  <si>
    <t>AXA</t>
  </si>
  <si>
    <t>TQPF</t>
  </si>
  <si>
    <t>Crown Point</t>
  </si>
  <si>
    <t>Scarborough</t>
  </si>
  <si>
    <t>Trinidad and Tobago</t>
  </si>
  <si>
    <t>TAB</t>
  </si>
  <si>
    <t>TTCP</t>
  </si>
  <si>
    <t>Piarco</t>
  </si>
  <si>
    <t>Port-of-spain</t>
  </si>
  <si>
    <t>POS</t>
  </si>
  <si>
    <t>TTPP</t>
  </si>
  <si>
    <t>Terrance B Lettsome Intl</t>
  </si>
  <si>
    <t>Tortola</t>
  </si>
  <si>
    <t>British Virgin Islands</t>
  </si>
  <si>
    <t>EIS</t>
  </si>
  <si>
    <t>TUPJ</t>
  </si>
  <si>
    <t>Allakaket Airport</t>
  </si>
  <si>
    <t>Allakaket</t>
  </si>
  <si>
    <t>AET</t>
  </si>
  <si>
    <t>PFAL</t>
  </si>
  <si>
    <t>Canouan</t>
  </si>
  <si>
    <t>Canouan Island</t>
  </si>
  <si>
    <t>Saint Vincent and the Grenadines</t>
  </si>
  <si>
    <t>CIW</t>
  </si>
  <si>
    <t>TVSC</t>
  </si>
  <si>
    <t>Mustique</t>
  </si>
  <si>
    <t>MQS</t>
  </si>
  <si>
    <t>TVSM</t>
  </si>
  <si>
    <t>E T Joshua</t>
  </si>
  <si>
    <t>Kingstown</t>
  </si>
  <si>
    <t>SVD</t>
  </si>
  <si>
    <t>TVSV</t>
  </si>
  <si>
    <t>Almaty</t>
  </si>
  <si>
    <t>Alma-ata</t>
  </si>
  <si>
    <t>Kazakhstan</t>
  </si>
  <si>
    <t>ALA</t>
  </si>
  <si>
    <t>UAAA</t>
  </si>
  <si>
    <t>Balkhash</t>
  </si>
  <si>
    <t>UAAH</t>
  </si>
  <si>
    <t>Astana Intl</t>
  </si>
  <si>
    <t>Tselinograd</t>
  </si>
  <si>
    <t>TSE</t>
  </si>
  <si>
    <t>UACC</t>
  </si>
  <si>
    <t>Taraz</t>
  </si>
  <si>
    <t>Dzhambul</t>
  </si>
  <si>
    <t>DMB</t>
  </si>
  <si>
    <t>UADD</t>
  </si>
  <si>
    <t>Manas</t>
  </si>
  <si>
    <t>Bishkek</t>
  </si>
  <si>
    <t>Kyrgyzstan</t>
  </si>
  <si>
    <t>FRU</t>
  </si>
  <si>
    <t>UAFM</t>
  </si>
  <si>
    <t>Osh</t>
  </si>
  <si>
    <t>OSS</t>
  </si>
  <si>
    <t>UAFO</t>
  </si>
  <si>
    <t>Shymkent</t>
  </si>
  <si>
    <t>Chimkent</t>
  </si>
  <si>
    <t>CIT</t>
  </si>
  <si>
    <t>UAII</t>
  </si>
  <si>
    <t>Yakutat</t>
  </si>
  <si>
    <t>YAK</t>
  </si>
  <si>
    <t>PAYA</t>
  </si>
  <si>
    <t>Uralsk</t>
  </si>
  <si>
    <t>URA</t>
  </si>
  <si>
    <t>UARR</t>
  </si>
  <si>
    <t>Pavlodar</t>
  </si>
  <si>
    <t>PWQ</t>
  </si>
  <si>
    <t>UASP</t>
  </si>
  <si>
    <t>Semipalatinsk</t>
  </si>
  <si>
    <t>Semiplatinsk</t>
  </si>
  <si>
    <t>PLX</t>
  </si>
  <si>
    <t>UASS</t>
  </si>
  <si>
    <t>Aktau</t>
  </si>
  <si>
    <t>Shevchenko</t>
  </si>
  <si>
    <t>UATE</t>
  </si>
  <si>
    <t>Aktyubinsk</t>
  </si>
  <si>
    <t>AKX</t>
  </si>
  <si>
    <t>UATT</t>
  </si>
  <si>
    <t>Heydar Aliyev</t>
  </si>
  <si>
    <t>Baku</t>
  </si>
  <si>
    <t>Azerbaijan</t>
  </si>
  <si>
    <t>GYD</t>
  </si>
  <si>
    <t>UBBB</t>
  </si>
  <si>
    <t>Yakutsk</t>
  </si>
  <si>
    <t>Russia</t>
  </si>
  <si>
    <t>YKS</t>
  </si>
  <si>
    <t>UEEE</t>
  </si>
  <si>
    <t>Mirny</t>
  </si>
  <si>
    <t>Mirnyj</t>
  </si>
  <si>
    <t>MJZ</t>
  </si>
  <si>
    <t>UERR</t>
  </si>
  <si>
    <t>Ignatyevo</t>
  </si>
  <si>
    <t>Blagoveschensk</t>
  </si>
  <si>
    <t>BQS</t>
  </si>
  <si>
    <t>UHBB</t>
  </si>
  <si>
    <t>Novy</t>
  </si>
  <si>
    <t>Khabarovsk</t>
  </si>
  <si>
    <t>KHV</t>
  </si>
  <si>
    <t>UHHH</t>
  </si>
  <si>
    <t>Sawyer International Airport</t>
  </si>
  <si>
    <t>Marquette</t>
  </si>
  <si>
    <t>MQT</t>
  </si>
  <si>
    <t>KMQT</t>
  </si>
  <si>
    <t>Provideniya Bay</t>
  </si>
  <si>
    <t>PVS</t>
  </si>
  <si>
    <t>UHMD</t>
  </si>
  <si>
    <t>Sokol</t>
  </si>
  <si>
    <t>Magadan</t>
  </si>
  <si>
    <t>GDX</t>
  </si>
  <si>
    <t>UHMM</t>
  </si>
  <si>
    <t>Pevek</t>
  </si>
  <si>
    <t>PWE</t>
  </si>
  <si>
    <t>UHMP</t>
  </si>
  <si>
    <t>Yelizovo</t>
  </si>
  <si>
    <t>Petropavlovsk</t>
  </si>
  <si>
    <t>PKC</t>
  </si>
  <si>
    <t>UHPP</t>
  </si>
  <si>
    <t>Khomutovo</t>
  </si>
  <si>
    <t>Yuzhno-sakhalinsk</t>
  </si>
  <si>
    <t>UUS</t>
  </si>
  <si>
    <t>UHSS</t>
  </si>
  <si>
    <t>Knevichi</t>
  </si>
  <si>
    <t>Vladivostok</t>
  </si>
  <si>
    <t>VVO</t>
  </si>
  <si>
    <t>UHWW</t>
  </si>
  <si>
    <t>Kadala</t>
  </si>
  <si>
    <t>Chita</t>
  </si>
  <si>
    <t>HTA</t>
  </si>
  <si>
    <t>UIAA</t>
  </si>
  <si>
    <t>Bratsk</t>
  </si>
  <si>
    <t>BTK</t>
  </si>
  <si>
    <t>UIBB</t>
  </si>
  <si>
    <t>Irkutsk</t>
  </si>
  <si>
    <t>IKT</t>
  </si>
  <si>
    <t>UIII</t>
  </si>
  <si>
    <t>Mukhino</t>
  </si>
  <si>
    <t>Ulan-ude</t>
  </si>
  <si>
    <t>UUD</t>
  </si>
  <si>
    <t>UIUU</t>
  </si>
  <si>
    <t>Boryspil Intl</t>
  </si>
  <si>
    <t>Kiev</t>
  </si>
  <si>
    <t>Ukraine</t>
  </si>
  <si>
    <t>KBP</t>
  </si>
  <si>
    <t>UKBB</t>
  </si>
  <si>
    <t>Donetsk Intl</t>
  </si>
  <si>
    <t>Donetsk</t>
  </si>
  <si>
    <t>DOK</t>
  </si>
  <si>
    <t>UKCC</t>
  </si>
  <si>
    <t>Dnipropetrovsk Intl</t>
  </si>
  <si>
    <t>Dnepropetrovsk</t>
  </si>
  <si>
    <t>DNK</t>
  </si>
  <si>
    <t>UKDD</t>
  </si>
  <si>
    <t>Simferopol Intl</t>
  </si>
  <si>
    <t>Simferopol</t>
  </si>
  <si>
    <t>SIP</t>
  </si>
  <si>
    <t>UKFF</t>
  </si>
  <si>
    <t>Zhuliany Intl</t>
  </si>
  <si>
    <t>IEV</t>
  </si>
  <si>
    <t>UKKK</t>
  </si>
  <si>
    <t>Lviv Intl</t>
  </si>
  <si>
    <t>Lvov</t>
  </si>
  <si>
    <t>LWO</t>
  </si>
  <si>
    <t>UKLL</t>
  </si>
  <si>
    <t>Ford Airport</t>
  </si>
  <si>
    <t>Iron Mountain</t>
  </si>
  <si>
    <t>IMT</t>
  </si>
  <si>
    <t>KIMT</t>
  </si>
  <si>
    <t>Odesa Intl</t>
  </si>
  <si>
    <t>Odessa</t>
  </si>
  <si>
    <t>ODS</t>
  </si>
  <si>
    <t>UKOO</t>
  </si>
  <si>
    <t>Pulkovo</t>
  </si>
  <si>
    <t>St. Petersburg</t>
  </si>
  <si>
    <t>LED</t>
  </si>
  <si>
    <t>ULLI</t>
  </si>
  <si>
    <t>Murmansk</t>
  </si>
  <si>
    <t>MMK</t>
  </si>
  <si>
    <t>ULMM</t>
  </si>
  <si>
    <t>Gomel</t>
  </si>
  <si>
    <t>Belarus</t>
  </si>
  <si>
    <t>GME</t>
  </si>
  <si>
    <t>UMGG</t>
  </si>
  <si>
    <t>Vitebsk</t>
  </si>
  <si>
    <t>VTB</t>
  </si>
  <si>
    <t>UMII</t>
  </si>
  <si>
    <t>Khrabrovo</t>
  </si>
  <si>
    <t>Kaliningrad</t>
  </si>
  <si>
    <t>KGD</t>
  </si>
  <si>
    <t>UMKK</t>
  </si>
  <si>
    <t>Minsk 1</t>
  </si>
  <si>
    <t>Minsk</t>
  </si>
  <si>
    <t>MHP</t>
  </si>
  <si>
    <t>UMMM</t>
  </si>
  <si>
    <t>Minsk 2</t>
  </si>
  <si>
    <t>MSQ</t>
  </si>
  <si>
    <t>UMMS</t>
  </si>
  <si>
    <t>Abakan</t>
  </si>
  <si>
    <t>ABA</t>
  </si>
  <si>
    <t>UNAA</t>
  </si>
  <si>
    <t>Barnaul</t>
  </si>
  <si>
    <t>BAX</t>
  </si>
  <si>
    <t>UNBB</t>
  </si>
  <si>
    <t>Kemerovo</t>
  </si>
  <si>
    <t>Kemorovo</t>
  </si>
  <si>
    <t>KEJ</t>
  </si>
  <si>
    <t>UNEE</t>
  </si>
  <si>
    <t>Omsk</t>
  </si>
  <si>
    <t>OMS</t>
  </si>
  <si>
    <t>UNOO</t>
  </si>
  <si>
    <t>Pashkovskiy</t>
  </si>
  <si>
    <t>Krasnodar</t>
  </si>
  <si>
    <t>KRR</t>
  </si>
  <si>
    <t>URKK</t>
  </si>
  <si>
    <t>Uytash</t>
  </si>
  <si>
    <t>Makhachkala</t>
  </si>
  <si>
    <t>MCX</t>
  </si>
  <si>
    <t>URML</t>
  </si>
  <si>
    <t>Mineralnyye Vody</t>
  </si>
  <si>
    <t>Mineralnye Vody</t>
  </si>
  <si>
    <t>MRV</t>
  </si>
  <si>
    <t>URMM</t>
  </si>
  <si>
    <t>Shpakovskoye</t>
  </si>
  <si>
    <t>Stavropol</t>
  </si>
  <si>
    <t>STW</t>
  </si>
  <si>
    <t>URMT</t>
  </si>
  <si>
    <t>Rostov Na Donu</t>
  </si>
  <si>
    <t>Rostov</t>
  </si>
  <si>
    <t>ROV</t>
  </si>
  <si>
    <t>URRR</t>
  </si>
  <si>
    <t>Sochi</t>
  </si>
  <si>
    <t>AER</t>
  </si>
  <si>
    <t>URSS</t>
  </si>
  <si>
    <t>Astrakhan</t>
  </si>
  <si>
    <t>ASF</t>
  </si>
  <si>
    <t>URWA</t>
  </si>
  <si>
    <t>Gumrak</t>
  </si>
  <si>
    <t>Volgograd</t>
  </si>
  <si>
    <t>VOG</t>
  </si>
  <si>
    <t>URWW</t>
  </si>
  <si>
    <t>Balandino</t>
  </si>
  <si>
    <t>Chelyabinsk</t>
  </si>
  <si>
    <t>CEK</t>
  </si>
  <si>
    <t>USCC</t>
  </si>
  <si>
    <t>Magnitogorsk</t>
  </si>
  <si>
    <t>Magnetiogorsk</t>
  </si>
  <si>
    <t>MQF</t>
  </si>
  <si>
    <t>USCM</t>
  </si>
  <si>
    <t>Great Barrier Island</t>
  </si>
  <si>
    <t>Claris</t>
  </si>
  <si>
    <t>GBZ</t>
  </si>
  <si>
    <t>NZGB</t>
  </si>
  <si>
    <t>Nizhnevartovsk</t>
  </si>
  <si>
    <t>NJC</t>
  </si>
  <si>
    <t>USNN</t>
  </si>
  <si>
    <t>Bolshoye Savino</t>
  </si>
  <si>
    <t>Perm</t>
  </si>
  <si>
    <t>PEE</t>
  </si>
  <si>
    <t>USPP</t>
  </si>
  <si>
    <t>Surgut</t>
  </si>
  <si>
    <t>SGC</t>
  </si>
  <si>
    <t>USRR</t>
  </si>
  <si>
    <t>Koltsovo</t>
  </si>
  <si>
    <t>Yekaterinburg</t>
  </si>
  <si>
    <t>SVX</t>
  </si>
  <si>
    <t>USSS</t>
  </si>
  <si>
    <t>Ashgabat</t>
  </si>
  <si>
    <t>Ashkhabad</t>
  </si>
  <si>
    <t>ASB</t>
  </si>
  <si>
    <t>UTAA</t>
  </si>
  <si>
    <t>Turkmenbashi</t>
  </si>
  <si>
    <t>Krasnovodsk</t>
  </si>
  <si>
    <t>KRW</t>
  </si>
  <si>
    <t>UTAK</t>
  </si>
  <si>
    <t>Turkmenabat</t>
  </si>
  <si>
    <t>Chardzhou</t>
  </si>
  <si>
    <t>UTAV</t>
  </si>
  <si>
    <t>Dushanbe</t>
  </si>
  <si>
    <t>Tajikistan</t>
  </si>
  <si>
    <t>DYU</t>
  </si>
  <si>
    <t>UTDD</t>
  </si>
  <si>
    <t>Bukhara</t>
  </si>
  <si>
    <t>Uzbekistan</t>
  </si>
  <si>
    <t>BHK</t>
  </si>
  <si>
    <t>UTSB</t>
  </si>
  <si>
    <t>Samarkand</t>
  </si>
  <si>
    <t>SKD</t>
  </si>
  <si>
    <t>UTSS</t>
  </si>
  <si>
    <t>Al Udeid AB</t>
  </si>
  <si>
    <t>IUD</t>
  </si>
  <si>
    <t>OTBH</t>
  </si>
  <si>
    <t>Yuzhny</t>
  </si>
  <si>
    <t>Tashkent</t>
  </si>
  <si>
    <t>TAS</t>
  </si>
  <si>
    <t>UTTT</t>
  </si>
  <si>
    <t>Bryansk</t>
  </si>
  <si>
    <t>BZK</t>
  </si>
  <si>
    <t>UUBP</t>
  </si>
  <si>
    <t>Sheremetyevo</t>
  </si>
  <si>
    <t>Moscow</t>
  </si>
  <si>
    <t>SVO</t>
  </si>
  <si>
    <t>UUEE</t>
  </si>
  <si>
    <t>Migalovo</t>
  </si>
  <si>
    <t>Tver</t>
  </si>
  <si>
    <t>KLD</t>
  </si>
  <si>
    <t>UUEM</t>
  </si>
  <si>
    <t>Chertovitskoye</t>
  </si>
  <si>
    <t>Voronezh</t>
  </si>
  <si>
    <t>VOZ</t>
  </si>
  <si>
    <t>UUOO</t>
  </si>
  <si>
    <t>Vnukovo</t>
  </si>
  <si>
    <t>VKO</t>
  </si>
  <si>
    <t>UUWW</t>
  </si>
  <si>
    <t>Syktyvkar</t>
  </si>
  <si>
    <t>SCW</t>
  </si>
  <si>
    <t>UUYY</t>
  </si>
  <si>
    <t>Kazan</t>
  </si>
  <si>
    <t>KZN</t>
  </si>
  <si>
    <t>UWKD</t>
  </si>
  <si>
    <t>Orenburg</t>
  </si>
  <si>
    <t>REN</t>
  </si>
  <si>
    <t>UWOO</t>
  </si>
  <si>
    <t>Ufa</t>
  </si>
  <si>
    <t>UFA</t>
  </si>
  <si>
    <t>UWUU</t>
  </si>
  <si>
    <t>Kurumoch</t>
  </si>
  <si>
    <t>Samara</t>
  </si>
  <si>
    <t>KBY</t>
  </si>
  <si>
    <t>UWWW</t>
  </si>
  <si>
    <t>Ahmedabad</t>
  </si>
  <si>
    <t>India</t>
  </si>
  <si>
    <t>AMD</t>
  </si>
  <si>
    <t>VAAH</t>
  </si>
  <si>
    <t>Akola</t>
  </si>
  <si>
    <t>AKD</t>
  </si>
  <si>
    <t>VAAK</t>
  </si>
  <si>
    <t>Aurangabad</t>
  </si>
  <si>
    <t>IXU</t>
  </si>
  <si>
    <t>VAAU</t>
  </si>
  <si>
    <t>Chhatrapati Shivaji Intl</t>
  </si>
  <si>
    <t>Mumbai</t>
  </si>
  <si>
    <t>BOM</t>
  </si>
  <si>
    <t>VABB</t>
  </si>
  <si>
    <t>Bilaspur</t>
  </si>
  <si>
    <t>PAB</t>
  </si>
  <si>
    <t>VABI</t>
  </si>
  <si>
    <t>Bhuj</t>
  </si>
  <si>
    <t>BHJ</t>
  </si>
  <si>
    <t>VABJ</t>
  </si>
  <si>
    <t>Belgaum</t>
  </si>
  <si>
    <t>IXG</t>
  </si>
  <si>
    <t>VABM</t>
  </si>
  <si>
    <t>Vadodara</t>
  </si>
  <si>
    <t>Baroda</t>
  </si>
  <si>
    <t>BDQ</t>
  </si>
  <si>
    <t>VABO</t>
  </si>
  <si>
    <t>Bhopal</t>
  </si>
  <si>
    <t>BHO</t>
  </si>
  <si>
    <t>VABP</t>
  </si>
  <si>
    <t>Bhavnagar</t>
  </si>
  <si>
    <t>Bhaunagar</t>
  </si>
  <si>
    <t>BHU</t>
  </si>
  <si>
    <t>VABV</t>
  </si>
  <si>
    <t>Daman</t>
  </si>
  <si>
    <t>NMB</t>
  </si>
  <si>
    <t>VADN</t>
  </si>
  <si>
    <t>Deesa</t>
  </si>
  <si>
    <t>VADS</t>
  </si>
  <si>
    <t>Guna</t>
  </si>
  <si>
    <t>VAGN</t>
  </si>
  <si>
    <t>Goa</t>
  </si>
  <si>
    <t>GOI</t>
  </si>
  <si>
    <t>VAGO</t>
  </si>
  <si>
    <t>Devi Ahilyabai Holkar</t>
  </si>
  <si>
    <t>Indore</t>
  </si>
  <si>
    <t>IDR</t>
  </si>
  <si>
    <t>VAID</t>
  </si>
  <si>
    <t>Jabalpur</t>
  </si>
  <si>
    <t>JLR</t>
  </si>
  <si>
    <t>VAJB</t>
  </si>
  <si>
    <t>Jamnagar</t>
  </si>
  <si>
    <t>JGA</t>
  </si>
  <si>
    <t>VAJM</t>
  </si>
  <si>
    <t>Kandla</t>
  </si>
  <si>
    <t>IXY</t>
  </si>
  <si>
    <t>VAKE</t>
  </si>
  <si>
    <t>Khajuraho</t>
  </si>
  <si>
    <t>HJR</t>
  </si>
  <si>
    <t>VAKJ</t>
  </si>
  <si>
    <t>Kolhapur</t>
  </si>
  <si>
    <t>KLH</t>
  </si>
  <si>
    <t>VAKP</t>
  </si>
  <si>
    <t>Keshod</t>
  </si>
  <si>
    <t>IXK</t>
  </si>
  <si>
    <t>VAKS</t>
  </si>
  <si>
    <t>Dr Ambedkar Intl</t>
  </si>
  <si>
    <t>Nagpur</t>
  </si>
  <si>
    <t>NAG</t>
  </si>
  <si>
    <t>VANP</t>
  </si>
  <si>
    <t>Nasik Road</t>
  </si>
  <si>
    <t>ISK</t>
  </si>
  <si>
    <t>VANR</t>
  </si>
  <si>
    <t>Pune</t>
  </si>
  <si>
    <t>PNQ</t>
  </si>
  <si>
    <t>VAPO</t>
  </si>
  <si>
    <t>Porbandar</t>
  </si>
  <si>
    <t>PBD</t>
  </si>
  <si>
    <t>VAPR</t>
  </si>
  <si>
    <t>Rajkot</t>
  </si>
  <si>
    <t>RAJ</t>
  </si>
  <si>
    <t>VARK</t>
  </si>
  <si>
    <t>Raipur</t>
  </si>
  <si>
    <t>RPR</t>
  </si>
  <si>
    <t>VARP</t>
  </si>
  <si>
    <t>Sholapur</t>
  </si>
  <si>
    <t>SSE</t>
  </si>
  <si>
    <t>VASL</t>
  </si>
  <si>
    <t>Surat</t>
  </si>
  <si>
    <t>STV</t>
  </si>
  <si>
    <t>VASU</t>
  </si>
  <si>
    <t>Udaipur</t>
  </si>
  <si>
    <t>UDR</t>
  </si>
  <si>
    <t>VAUD</t>
  </si>
  <si>
    <t>Bandaranaike Intl Colombo</t>
  </si>
  <si>
    <t>Colombo</t>
  </si>
  <si>
    <t>Sri Lanka</t>
  </si>
  <si>
    <t>CMB</t>
  </si>
  <si>
    <t>VCBI</t>
  </si>
  <si>
    <t>Anuradhapura</t>
  </si>
  <si>
    <t>VCCA</t>
  </si>
  <si>
    <t>Batticaloa</t>
  </si>
  <si>
    <t>VCCB</t>
  </si>
  <si>
    <t>Colombo Ratmalana</t>
  </si>
  <si>
    <t>RML</t>
  </si>
  <si>
    <t>VCCC</t>
  </si>
  <si>
    <t>Amparai</t>
  </si>
  <si>
    <t>Galoya</t>
  </si>
  <si>
    <t>GOY</t>
  </si>
  <si>
    <t>VCCG</t>
  </si>
  <si>
    <t>Kankesanturai</t>
  </si>
  <si>
    <t>Jaffna</t>
  </si>
  <si>
    <t>JAF</t>
  </si>
  <si>
    <t>VCCJ</t>
  </si>
  <si>
    <t>China Bay</t>
  </si>
  <si>
    <t>Trinciomalee</t>
  </si>
  <si>
    <t>TRR</t>
  </si>
  <si>
    <t>VCCT</t>
  </si>
  <si>
    <t>Kirkuk AB</t>
  </si>
  <si>
    <t>Kirkuk</t>
  </si>
  <si>
    <t>KIK</t>
  </si>
  <si>
    <t>ORKK</t>
  </si>
  <si>
    <t>Kampong Chhnang</t>
  </si>
  <si>
    <t>Kompong Chnang</t>
  </si>
  <si>
    <t>Cambodia</t>
  </si>
  <si>
    <t>VDKH</t>
  </si>
  <si>
    <t>Phnom Penh Intl</t>
  </si>
  <si>
    <t>Phnom-penh</t>
  </si>
  <si>
    <t>PNH</t>
  </si>
  <si>
    <t>VDPP</t>
  </si>
  <si>
    <t>Siem Reap</t>
  </si>
  <si>
    <t>Siem-reap</t>
  </si>
  <si>
    <t>REP</t>
  </si>
  <si>
    <t>VDSR</t>
  </si>
  <si>
    <t>Stung Treng</t>
  </si>
  <si>
    <t>VDST</t>
  </si>
  <si>
    <t>Along</t>
  </si>
  <si>
    <t>VEAN</t>
  </si>
  <si>
    <t>Agartala</t>
  </si>
  <si>
    <t>IXA</t>
  </si>
  <si>
    <t>VEAT</t>
  </si>
  <si>
    <t>Aizawl</t>
  </si>
  <si>
    <t>Aizwal</t>
  </si>
  <si>
    <t>AJL</t>
  </si>
  <si>
    <t>VEAZ</t>
  </si>
  <si>
    <t>Bagdogra</t>
  </si>
  <si>
    <t>Baghdogra</t>
  </si>
  <si>
    <t>IXB</t>
  </si>
  <si>
    <t>VEBD</t>
  </si>
  <si>
    <t>Bokaro</t>
  </si>
  <si>
    <t>VEBK</t>
  </si>
  <si>
    <t>Bhubaneshwar</t>
  </si>
  <si>
    <t>Bhubaneswar</t>
  </si>
  <si>
    <t>BBI</t>
  </si>
  <si>
    <t>VEBS</t>
  </si>
  <si>
    <t>Netaji Subhash Chandra Bose Intl</t>
  </si>
  <si>
    <t>Kolkata</t>
  </si>
  <si>
    <t>CCU</t>
  </si>
  <si>
    <t>VECC</t>
  </si>
  <si>
    <t>Cooch Behar</t>
  </si>
  <si>
    <t>Cooch-behar</t>
  </si>
  <si>
    <t>COH</t>
  </si>
  <si>
    <t>VECO</t>
  </si>
  <si>
    <t>Dhanbad</t>
  </si>
  <si>
    <t>DBD</t>
  </si>
  <si>
    <t>VEDB</t>
  </si>
  <si>
    <t>Delta County Airport</t>
  </si>
  <si>
    <t>Escanaba</t>
  </si>
  <si>
    <t>ESC</t>
  </si>
  <si>
    <t>KESC</t>
  </si>
  <si>
    <t>Lauf-Lillinghof</t>
  </si>
  <si>
    <t>Lillinghof</t>
  </si>
  <si>
    <t>Gaya</t>
  </si>
  <si>
    <t>GAY</t>
  </si>
  <si>
    <t>VEGY</t>
  </si>
  <si>
    <t>Hirakud</t>
  </si>
  <si>
    <t>VEHK</t>
  </si>
  <si>
    <t>Imphal</t>
  </si>
  <si>
    <t>IMF</t>
  </si>
  <si>
    <t>VEIM</t>
  </si>
  <si>
    <t>Jharsuguda</t>
  </si>
  <si>
    <t>VEJH</t>
  </si>
  <si>
    <t>Jamshedpur</t>
  </si>
  <si>
    <t>IXW</t>
  </si>
  <si>
    <t>VEJS</t>
  </si>
  <si>
    <t>Jorhat</t>
  </si>
  <si>
    <t>JRH</t>
  </si>
  <si>
    <t>VEJT</t>
  </si>
  <si>
    <t>Kailashahar</t>
  </si>
  <si>
    <t>IXH</t>
  </si>
  <si>
    <t>VEKR</t>
  </si>
  <si>
    <t>Silchar</t>
  </si>
  <si>
    <t>IXS</t>
  </si>
  <si>
    <t>VEKU</t>
  </si>
  <si>
    <t>Lilabari</t>
  </si>
  <si>
    <t>IXI</t>
  </si>
  <si>
    <t>VELR</t>
  </si>
  <si>
    <t>Dibrugarh</t>
  </si>
  <si>
    <t>Mohanbari</t>
  </si>
  <si>
    <t>MOH</t>
  </si>
  <si>
    <t>VEMN</t>
  </si>
  <si>
    <t>Muzaffarpur</t>
  </si>
  <si>
    <t>Mazuffarpur</t>
  </si>
  <si>
    <t>VEMZ</t>
  </si>
  <si>
    <t>Nawapara</t>
  </si>
  <si>
    <t>VENP</t>
  </si>
  <si>
    <t>Panagarh</t>
  </si>
  <si>
    <t>VEPH</t>
  </si>
  <si>
    <t>Patna</t>
  </si>
  <si>
    <t>Patina</t>
  </si>
  <si>
    <t>PAT</t>
  </si>
  <si>
    <t>VEPT</t>
  </si>
  <si>
    <t>Purnea</t>
  </si>
  <si>
    <t>VEPU</t>
  </si>
  <si>
    <t>Birsa Munda</t>
  </si>
  <si>
    <t>Ranchi</t>
  </si>
  <si>
    <t>IXR</t>
  </si>
  <si>
    <t>VERC</t>
  </si>
  <si>
    <t>Rourkela</t>
  </si>
  <si>
    <t>RRK</t>
  </si>
  <si>
    <t>VERK</t>
  </si>
  <si>
    <t>Utkela</t>
  </si>
  <si>
    <t>VEUK</t>
  </si>
  <si>
    <t>Vishakhapatnam</t>
  </si>
  <si>
    <t>VTZ</t>
  </si>
  <si>
    <t>VEVZ</t>
  </si>
  <si>
    <t>Zero</t>
  </si>
  <si>
    <t>VEZO</t>
  </si>
  <si>
    <t>Coxs Bazar</t>
  </si>
  <si>
    <t>Cox's Bazar</t>
  </si>
  <si>
    <t>Bangladesh</t>
  </si>
  <si>
    <t>CXB</t>
  </si>
  <si>
    <t>VGCB</t>
  </si>
  <si>
    <t>Shah Amanat Intl</t>
  </si>
  <si>
    <t>Chittagong</t>
  </si>
  <si>
    <t>CGP</t>
  </si>
  <si>
    <t>VGEG</t>
  </si>
  <si>
    <t>Ishurdi</t>
  </si>
  <si>
    <t>IRD</t>
  </si>
  <si>
    <t>VGIS</t>
  </si>
  <si>
    <t>Jessore</t>
  </si>
  <si>
    <t>JSR</t>
  </si>
  <si>
    <t>VGJR</t>
  </si>
  <si>
    <t>Shah Mokhdum</t>
  </si>
  <si>
    <t>Rajshahi</t>
  </si>
  <si>
    <t>RJH</t>
  </si>
  <si>
    <t>VGRJ</t>
  </si>
  <si>
    <t>Saidpur</t>
  </si>
  <si>
    <t>SPD</t>
  </si>
  <si>
    <t>VGSD</t>
  </si>
  <si>
    <t>Osmany Intl</t>
  </si>
  <si>
    <t>Sylhet Osmani</t>
  </si>
  <si>
    <t>ZYL</t>
  </si>
  <si>
    <t>VGSY</t>
  </si>
  <si>
    <t>Tejgaon</t>
  </si>
  <si>
    <t>Dhaka</t>
  </si>
  <si>
    <t>VGTJ</t>
  </si>
  <si>
    <t>Zia Intl</t>
  </si>
  <si>
    <t>DAC</t>
  </si>
  <si>
    <t>VGZR</t>
  </si>
  <si>
    <t>Hong Kong Intl</t>
  </si>
  <si>
    <t>Hong Kong</t>
  </si>
  <si>
    <t>HKG</t>
  </si>
  <si>
    <t>VHHH</t>
  </si>
  <si>
    <t>Sek Kong</t>
  </si>
  <si>
    <t>VHSK</t>
  </si>
  <si>
    <t>Agra</t>
  </si>
  <si>
    <t>AGR</t>
  </si>
  <si>
    <t>VIAG</t>
  </si>
  <si>
    <t>Allahabad</t>
  </si>
  <si>
    <t>IXD</t>
  </si>
  <si>
    <t>VIAL</t>
  </si>
  <si>
    <t>Amritsar</t>
  </si>
  <si>
    <t>ATQ</t>
  </si>
  <si>
    <t>VIAR</t>
  </si>
  <si>
    <t>Nal</t>
  </si>
  <si>
    <t>Bikaner</t>
  </si>
  <si>
    <t>VIBK</t>
  </si>
  <si>
    <t>Bakshi Ka Talab</t>
  </si>
  <si>
    <t>VIBL</t>
  </si>
  <si>
    <t>Varanasi</t>
  </si>
  <si>
    <t>VNS</t>
  </si>
  <si>
    <t>VIBN</t>
  </si>
  <si>
    <t>Kullu Manali</t>
  </si>
  <si>
    <t>Kulu</t>
  </si>
  <si>
    <t>KUU</t>
  </si>
  <si>
    <t>VIBR</t>
  </si>
  <si>
    <t>Bhatinda</t>
  </si>
  <si>
    <t>VIBT</t>
  </si>
  <si>
    <t>Bhiwani</t>
  </si>
  <si>
    <t>VIBW</t>
  </si>
  <si>
    <t>Bareilly</t>
  </si>
  <si>
    <t>VIBY</t>
  </si>
  <si>
    <t>Chandigarh</t>
  </si>
  <si>
    <t>IXC</t>
  </si>
  <si>
    <t>VICG</t>
  </si>
  <si>
    <t>Kanpur Chakeri</t>
  </si>
  <si>
    <t>Kanpur</t>
  </si>
  <si>
    <t>VICX</t>
  </si>
  <si>
    <t>Safdarjung</t>
  </si>
  <si>
    <t>Delhi</t>
  </si>
  <si>
    <t>VIDD</t>
  </si>
  <si>
    <t>Dehradun</t>
  </si>
  <si>
    <t>Dehra Dun</t>
  </si>
  <si>
    <t>DED</t>
  </si>
  <si>
    <t>VIDN</t>
  </si>
  <si>
    <t>Indira Gandhi Intl</t>
  </si>
  <si>
    <t>DEL</t>
  </si>
  <si>
    <t>VIDP</t>
  </si>
  <si>
    <t>Gwalior</t>
  </si>
  <si>
    <t>GWL</t>
  </si>
  <si>
    <t>VIGR</t>
  </si>
  <si>
    <t>Hissar</t>
  </si>
  <si>
    <t>VIHR</t>
  </si>
  <si>
    <t>Jhansi</t>
  </si>
  <si>
    <t>VIJN</t>
  </si>
  <si>
    <t>Jodhpur</t>
  </si>
  <si>
    <t>JDH</t>
  </si>
  <si>
    <t>VIJO</t>
  </si>
  <si>
    <t>Jaipur</t>
  </si>
  <si>
    <t>JAI</t>
  </si>
  <si>
    <t>VIJP</t>
  </si>
  <si>
    <t>Jaisalmer</t>
  </si>
  <si>
    <t>JSA</t>
  </si>
  <si>
    <t>VIJR</t>
  </si>
  <si>
    <t>Jammu</t>
  </si>
  <si>
    <t>IXJ</t>
  </si>
  <si>
    <t>VIJU</t>
  </si>
  <si>
    <t>KNU</t>
  </si>
  <si>
    <t>VIKA</t>
  </si>
  <si>
    <t>Kota</t>
  </si>
  <si>
    <t>KTU</t>
  </si>
  <si>
    <t>VIKO</t>
  </si>
  <si>
    <t>Ludhiana</t>
  </si>
  <si>
    <t>Ludhiaha</t>
  </si>
  <si>
    <t>LUH</t>
  </si>
  <si>
    <t>VILD</t>
  </si>
  <si>
    <t>Leh</t>
  </si>
  <si>
    <t>IXL</t>
  </si>
  <si>
    <t>VILH</t>
  </si>
  <si>
    <t>Lucknow</t>
  </si>
  <si>
    <t>LKO</t>
  </si>
  <si>
    <t>VILK</t>
  </si>
  <si>
    <t>Pathankot</t>
  </si>
  <si>
    <t>IXP</t>
  </si>
  <si>
    <t>VIPK</t>
  </si>
  <si>
    <t>Patiala</t>
  </si>
  <si>
    <t>VIPL</t>
  </si>
  <si>
    <t>Pantnagar</t>
  </si>
  <si>
    <t>Nainital</t>
  </si>
  <si>
    <t>PGH</t>
  </si>
  <si>
    <t>VIPT</t>
  </si>
  <si>
    <t>Fursatganj</t>
  </si>
  <si>
    <t>Raibarelli</t>
  </si>
  <si>
    <t>VIRB</t>
  </si>
  <si>
    <t>Sarsawa</t>
  </si>
  <si>
    <t>Saharanpur</t>
  </si>
  <si>
    <t>VISP</t>
  </si>
  <si>
    <t>Srinagar</t>
  </si>
  <si>
    <t>SXR</t>
  </si>
  <si>
    <t>VISR</t>
  </si>
  <si>
    <t>Satna</t>
  </si>
  <si>
    <t>TNI</t>
  </si>
  <si>
    <t>VIST</t>
  </si>
  <si>
    <t>Balkhash Airport</t>
  </si>
  <si>
    <t>BXH</t>
  </si>
  <si>
    <t>Luang Phabang Intl</t>
  </si>
  <si>
    <t>Luang Prabang</t>
  </si>
  <si>
    <t>Laos</t>
  </si>
  <si>
    <t>LPQ</t>
  </si>
  <si>
    <t>VLLB</t>
  </si>
  <si>
    <t>Pakse</t>
  </si>
  <si>
    <t>PKZ</t>
  </si>
  <si>
    <t>VLPS</t>
  </si>
  <si>
    <t>Phonesavanh</t>
  </si>
  <si>
    <t>Phong Savanh</t>
  </si>
  <si>
    <t>VLPV</t>
  </si>
  <si>
    <t>Savannakhet</t>
  </si>
  <si>
    <t>ZVK</t>
  </si>
  <si>
    <t>VLSK</t>
  </si>
  <si>
    <t>Sam Neua</t>
  </si>
  <si>
    <t>VLSN</t>
  </si>
  <si>
    <t>Wattay Intl</t>
  </si>
  <si>
    <t>Vientiane</t>
  </si>
  <si>
    <t>VTE</t>
  </si>
  <si>
    <t>VLVT</t>
  </si>
  <si>
    <t>Macau Intl</t>
  </si>
  <si>
    <t>Macau</t>
  </si>
  <si>
    <t>MFM</t>
  </si>
  <si>
    <t>VMMC</t>
  </si>
  <si>
    <t>Bhairahawa</t>
  </si>
  <si>
    <t>Bhairawa</t>
  </si>
  <si>
    <t>Nepal</t>
  </si>
  <si>
    <t>BWA</t>
  </si>
  <si>
    <t>VNBW</t>
  </si>
  <si>
    <t>Nastaetten</t>
  </si>
  <si>
    <t>Janakpur</t>
  </si>
  <si>
    <t>VNJP</t>
  </si>
  <si>
    <t>Tribhuvan Intl</t>
  </si>
  <si>
    <t>Kathmandu</t>
  </si>
  <si>
    <t>KTM</t>
  </si>
  <si>
    <t>VNKT</t>
  </si>
  <si>
    <t>Pokhara</t>
  </si>
  <si>
    <t>PKR</t>
  </si>
  <si>
    <t>VNPK</t>
  </si>
  <si>
    <t>Simara</t>
  </si>
  <si>
    <t>SIF</t>
  </si>
  <si>
    <t>VNSI</t>
  </si>
  <si>
    <t>Biratnagar</t>
  </si>
  <si>
    <t>BIR</t>
  </si>
  <si>
    <t>VNVT</t>
  </si>
  <si>
    <t>Agatti</t>
  </si>
  <si>
    <t>Agatti Island</t>
  </si>
  <si>
    <t>AGX</t>
  </si>
  <si>
    <t>VOAT</t>
  </si>
  <si>
    <t>Bangalore</t>
  </si>
  <si>
    <t>BLR</t>
  </si>
  <si>
    <t>VOBL</t>
  </si>
  <si>
    <t>Bellary</t>
  </si>
  <si>
    <t>BEP</t>
  </si>
  <si>
    <t>VOBI</t>
  </si>
  <si>
    <t>Bidar</t>
  </si>
  <si>
    <t>VOBR</t>
  </si>
  <si>
    <t>Vijayawada</t>
  </si>
  <si>
    <t>VGA</t>
  </si>
  <si>
    <t>VOBZ</t>
  </si>
  <si>
    <t>Coimbatore</t>
  </si>
  <si>
    <t>CJB</t>
  </si>
  <si>
    <t>VOCB</t>
  </si>
  <si>
    <t>Cochin</t>
  </si>
  <si>
    <t>COK</t>
  </si>
  <si>
    <t>VOCI</t>
  </si>
  <si>
    <t>Calicut</t>
  </si>
  <si>
    <t>CCJ</t>
  </si>
  <si>
    <t>VOCL</t>
  </si>
  <si>
    <t>Cuddapah</t>
  </si>
  <si>
    <t>CDP</t>
  </si>
  <si>
    <t>VOCP</t>
  </si>
  <si>
    <t>Carnicobar</t>
  </si>
  <si>
    <t>VOCX</t>
  </si>
  <si>
    <t>Dundigul</t>
  </si>
  <si>
    <t>VODG</t>
  </si>
  <si>
    <t>Hyderabad</t>
  </si>
  <si>
    <t>HYD</t>
  </si>
  <si>
    <t>VOHY</t>
  </si>
  <si>
    <t>Madurai</t>
  </si>
  <si>
    <t>IXM</t>
  </si>
  <si>
    <t>VOMD</t>
  </si>
  <si>
    <t>Mangalore</t>
  </si>
  <si>
    <t>IXE</t>
  </si>
  <si>
    <t>VOML</t>
  </si>
  <si>
    <t>Chennai Intl</t>
  </si>
  <si>
    <t>Madras</t>
  </si>
  <si>
    <t>MAA</t>
  </si>
  <si>
    <t>VOMM</t>
  </si>
  <si>
    <t>Nagarjuna Sagar</t>
  </si>
  <si>
    <t>Nagarjunsagar</t>
  </si>
  <si>
    <t>VONS</t>
  </si>
  <si>
    <t>Port Blair</t>
  </si>
  <si>
    <t>IXZ</t>
  </si>
  <si>
    <t>VOPB</t>
  </si>
  <si>
    <t>Pondicherry</t>
  </si>
  <si>
    <t>Pendicherry</t>
  </si>
  <si>
    <t>VOPC</t>
  </si>
  <si>
    <t>Rajahmundry</t>
  </si>
  <si>
    <t>RJA</t>
  </si>
  <si>
    <t>VORY</t>
  </si>
  <si>
    <t>Salem</t>
  </si>
  <si>
    <t>VOSM</t>
  </si>
  <si>
    <t>Tanjore</t>
  </si>
  <si>
    <t>VOTJ</t>
  </si>
  <si>
    <t>Tirupati</t>
  </si>
  <si>
    <t>Tirupeti</t>
  </si>
  <si>
    <t>TIR</t>
  </si>
  <si>
    <t>VOTP</t>
  </si>
  <si>
    <t>Trichy</t>
  </si>
  <si>
    <t>Tiruchirappalli</t>
  </si>
  <si>
    <t>TRZ</t>
  </si>
  <si>
    <t>VOTR</t>
  </si>
  <si>
    <t>Thiruvananthapuram Intl</t>
  </si>
  <si>
    <t>Trivandrum</t>
  </si>
  <si>
    <t>TRV</t>
  </si>
  <si>
    <t>VOTV</t>
  </si>
  <si>
    <t>Tambaram</t>
  </si>
  <si>
    <t>VOTX</t>
  </si>
  <si>
    <t>Paro</t>
  </si>
  <si>
    <t>Thimphu</t>
  </si>
  <si>
    <t>Bhutan</t>
  </si>
  <si>
    <t>PBH</t>
  </si>
  <si>
    <t>VQPR</t>
  </si>
  <si>
    <t>Male Intl</t>
  </si>
  <si>
    <t>Male</t>
  </si>
  <si>
    <t>MLE</t>
  </si>
  <si>
    <t>VRMM</t>
  </si>
  <si>
    <t>Don Muang Intl</t>
  </si>
  <si>
    <t>Bangkok</t>
  </si>
  <si>
    <t>Thailand</t>
  </si>
  <si>
    <t>DMK</t>
  </si>
  <si>
    <t>VTBD</t>
  </si>
  <si>
    <t>Kamphaeng Saen</t>
  </si>
  <si>
    <t>Nakhon Pathom</t>
  </si>
  <si>
    <t>VTBK</t>
  </si>
  <si>
    <t>Khok Kathiam</t>
  </si>
  <si>
    <t>Lop Buri</t>
  </si>
  <si>
    <t>VTBL</t>
  </si>
  <si>
    <t>Indonesia</t>
  </si>
  <si>
    <t>NAH</t>
  </si>
  <si>
    <t>WAMH</t>
  </si>
  <si>
    <t>U Taphao Intl</t>
  </si>
  <si>
    <t>Pattaya</t>
  </si>
  <si>
    <t>UTP</t>
  </si>
  <si>
    <t>VTBU</t>
  </si>
  <si>
    <t>Watthana Nakhon</t>
  </si>
  <si>
    <t>Prachin Buri</t>
  </si>
  <si>
    <t>VTBW</t>
  </si>
  <si>
    <t>Lampang</t>
  </si>
  <si>
    <t>LPT</t>
  </si>
  <si>
    <t>VTCL</t>
  </si>
  <si>
    <t>Phrae</t>
  </si>
  <si>
    <t>PRH</t>
  </si>
  <si>
    <t>VTCP</t>
  </si>
  <si>
    <t>Hua Hin</t>
  </si>
  <si>
    <t>Prachuap Khiri Khan</t>
  </si>
  <si>
    <t>HHQ</t>
  </si>
  <si>
    <t>VTPH</t>
  </si>
  <si>
    <t>Takhli</t>
  </si>
  <si>
    <t>Nakhon Sawan</t>
  </si>
  <si>
    <t>VTPI</t>
  </si>
  <si>
    <t>Sak Long</t>
  </si>
  <si>
    <t>Phetchabun</t>
  </si>
  <si>
    <t>VTPL</t>
  </si>
  <si>
    <t>VTPN</t>
  </si>
  <si>
    <t>Phitsanulok</t>
  </si>
  <si>
    <t>PHS</t>
  </si>
  <si>
    <t>VTPP</t>
  </si>
  <si>
    <t>Khunan Phumipol</t>
  </si>
  <si>
    <t>Tak</t>
  </si>
  <si>
    <t>VTPY</t>
  </si>
  <si>
    <t>Khoun Khan</t>
  </si>
  <si>
    <t>Satun</t>
  </si>
  <si>
    <t>VTSA</t>
  </si>
  <si>
    <t>Narathiwat</t>
  </si>
  <si>
    <t>NAW</t>
  </si>
  <si>
    <t>VTSC</t>
  </si>
  <si>
    <t>Krabi</t>
  </si>
  <si>
    <t>KBV</t>
  </si>
  <si>
    <t>VTSG</t>
  </si>
  <si>
    <t>Songkhla</t>
  </si>
  <si>
    <t>VTSH</t>
  </si>
  <si>
    <t>Pattani</t>
  </si>
  <si>
    <t>PAN</t>
  </si>
  <si>
    <t>VTSK</t>
  </si>
  <si>
    <t>Samui</t>
  </si>
  <si>
    <t>Ko Samui</t>
  </si>
  <si>
    <t>USM</t>
  </si>
  <si>
    <t>VTSM</t>
  </si>
  <si>
    <t>Cha Ian</t>
  </si>
  <si>
    <t>Nakhon Si Thammarat</t>
  </si>
  <si>
    <t>VTSN</t>
  </si>
  <si>
    <t>Phuket Intl</t>
  </si>
  <si>
    <t>Phuket</t>
  </si>
  <si>
    <t>HKT</t>
  </si>
  <si>
    <t>VTSP</t>
  </si>
  <si>
    <t>Ranong</t>
  </si>
  <si>
    <t>VTSR</t>
  </si>
  <si>
    <t>Hat Yai Intl</t>
  </si>
  <si>
    <t>Hat Yai</t>
  </si>
  <si>
    <t>HDY</t>
  </si>
  <si>
    <t>VTSS</t>
  </si>
  <si>
    <t>Trang</t>
  </si>
  <si>
    <t>TST</t>
  </si>
  <si>
    <t>VTST</t>
  </si>
  <si>
    <t>Udon Thani</t>
  </si>
  <si>
    <t>UTH</t>
  </si>
  <si>
    <t>VTUD</t>
  </si>
  <si>
    <t>Sakon Nakhon</t>
  </si>
  <si>
    <t>SNO</t>
  </si>
  <si>
    <t>VTUI</t>
  </si>
  <si>
    <t>Surin</t>
  </si>
  <si>
    <t>VTUJ</t>
  </si>
  <si>
    <t>Loei</t>
  </si>
  <si>
    <t>LOE</t>
  </si>
  <si>
    <t>VTUL</t>
  </si>
  <si>
    <t>Khorat</t>
  </si>
  <si>
    <t>Nakhon Ratchasima</t>
  </si>
  <si>
    <t>VTUN</t>
  </si>
  <si>
    <t>Rob Muang</t>
  </si>
  <si>
    <t>Roi Et</t>
  </si>
  <si>
    <t>VTUR</t>
  </si>
  <si>
    <t>Finsterwalde-Heinrichsruh</t>
  </si>
  <si>
    <t>Finsterwalde</t>
  </si>
  <si>
    <t>EDAS</t>
  </si>
  <si>
    <t>Orchid Beach</t>
  </si>
  <si>
    <t>Fraser Island</t>
  </si>
  <si>
    <t>OKB</t>
  </si>
  <si>
    <t>KOKB</t>
  </si>
  <si>
    <t>Mara Lodges</t>
  </si>
  <si>
    <t>Danang Intl</t>
  </si>
  <si>
    <t>Danang</t>
  </si>
  <si>
    <t>Vietnam</t>
  </si>
  <si>
    <t>DAD</t>
  </si>
  <si>
    <t>VVDN</t>
  </si>
  <si>
    <t>Hanoi Gia Lam</t>
  </si>
  <si>
    <t>Hanoi</t>
  </si>
  <si>
    <t>VVGL</t>
  </si>
  <si>
    <t>Kep</t>
  </si>
  <si>
    <t>VVKP</t>
  </si>
  <si>
    <t>Noibai Intl</t>
  </si>
  <si>
    <t>HAN</t>
  </si>
  <si>
    <t>VVNB</t>
  </si>
  <si>
    <t>Nhatrang</t>
  </si>
  <si>
    <t>NHA</t>
  </si>
  <si>
    <t>VVNT</t>
  </si>
  <si>
    <t>Phubai</t>
  </si>
  <si>
    <t>Hue</t>
  </si>
  <si>
    <t>VVPB</t>
  </si>
  <si>
    <t>Namanga</t>
  </si>
  <si>
    <t>Phu Quoc</t>
  </si>
  <si>
    <t>Phuquoc</t>
  </si>
  <si>
    <t>VVPQ</t>
  </si>
  <si>
    <t>Tansonnhat Intl</t>
  </si>
  <si>
    <t>Ho Chi Minh City</t>
  </si>
  <si>
    <t>SGN</t>
  </si>
  <si>
    <t>VVTS</t>
  </si>
  <si>
    <t>Ann</t>
  </si>
  <si>
    <t>Burma</t>
  </si>
  <si>
    <t>VYAN</t>
  </si>
  <si>
    <t>Anisakan</t>
  </si>
  <si>
    <t>VYAS</t>
  </si>
  <si>
    <t>Bagan</t>
  </si>
  <si>
    <t>VYBG</t>
  </si>
  <si>
    <t>Bamburi</t>
  </si>
  <si>
    <t>BMQ</t>
  </si>
  <si>
    <t>KBMQ</t>
  </si>
  <si>
    <t>Coco Island</t>
  </si>
  <si>
    <t>VYCI</t>
  </si>
  <si>
    <t>Heho</t>
  </si>
  <si>
    <t>HEH</t>
  </si>
  <si>
    <t>VYHH</t>
  </si>
  <si>
    <t>Hommalinn</t>
  </si>
  <si>
    <t>Hommalin</t>
  </si>
  <si>
    <t>VYHL</t>
  </si>
  <si>
    <t>Kengtung</t>
  </si>
  <si>
    <t>KET</t>
  </si>
  <si>
    <t>VYKG</t>
  </si>
  <si>
    <t>Williamson Country Regional Airport</t>
  </si>
  <si>
    <t>Marion</t>
  </si>
  <si>
    <t>MWA</t>
  </si>
  <si>
    <t>KMWA</t>
  </si>
  <si>
    <t>Kyaukpyu</t>
  </si>
  <si>
    <t>KYP</t>
  </si>
  <si>
    <t>VYKP</t>
  </si>
  <si>
    <t>Lommis Airport</t>
  </si>
  <si>
    <t>Lommis</t>
  </si>
  <si>
    <t>LSZT</t>
  </si>
  <si>
    <t>Lashio</t>
  </si>
  <si>
    <t>LSH</t>
  </si>
  <si>
    <t>VYLS</t>
  </si>
  <si>
    <t>Lanywa</t>
  </si>
  <si>
    <t>VYLY</t>
  </si>
  <si>
    <t>Mandalay Intl</t>
  </si>
  <si>
    <t>Mandalay</t>
  </si>
  <si>
    <t>MDL</t>
  </si>
  <si>
    <t>VYMD</t>
  </si>
  <si>
    <t>Myeik</t>
  </si>
  <si>
    <t>MGZ</t>
  </si>
  <si>
    <t>VYME</t>
  </si>
  <si>
    <t>Myitkyina</t>
  </si>
  <si>
    <t>MYT</t>
  </si>
  <si>
    <t>VYMK</t>
  </si>
  <si>
    <t>Momeik</t>
  </si>
  <si>
    <t>VYMO</t>
  </si>
  <si>
    <t>Mong Hsat</t>
  </si>
  <si>
    <t>MOG</t>
  </si>
  <si>
    <t>VYMS</t>
  </si>
  <si>
    <t>Nampong</t>
  </si>
  <si>
    <t>VYNP</t>
  </si>
  <si>
    <t>Namsang</t>
  </si>
  <si>
    <t>VYNS</t>
  </si>
  <si>
    <t>Hpa An</t>
  </si>
  <si>
    <t>Hpa-an</t>
  </si>
  <si>
    <t>VYPA</t>
  </si>
  <si>
    <t>Amlikon Glider Airport</t>
  </si>
  <si>
    <t>Amlikon</t>
  </si>
  <si>
    <t>LSPA</t>
  </si>
  <si>
    <t>Putao</t>
  </si>
  <si>
    <t>PBU</t>
  </si>
  <si>
    <t>VYPT</t>
  </si>
  <si>
    <t>Pyay</t>
  </si>
  <si>
    <t>VYPY</t>
  </si>
  <si>
    <t>Shante</t>
  </si>
  <si>
    <t>VYST</t>
  </si>
  <si>
    <t>Sittwe</t>
  </si>
  <si>
    <t>AKY</t>
  </si>
  <si>
    <t>VYSW</t>
  </si>
  <si>
    <t>Thandwe</t>
  </si>
  <si>
    <t>SNW</t>
  </si>
  <si>
    <t>VYTD</t>
  </si>
  <si>
    <t>Tachileik</t>
  </si>
  <si>
    <t>Tachilek</t>
  </si>
  <si>
    <t>THL</t>
  </si>
  <si>
    <t>VYTL</t>
  </si>
  <si>
    <t>Taungoo</t>
  </si>
  <si>
    <t>VYTO</t>
  </si>
  <si>
    <t>Yangon Intl</t>
  </si>
  <si>
    <t>Yangon</t>
  </si>
  <si>
    <t>RGN</t>
  </si>
  <si>
    <t>VYYY</t>
  </si>
  <si>
    <t>Hasanuddin</t>
  </si>
  <si>
    <t>Ujung Pandang</t>
  </si>
  <si>
    <t>UPG</t>
  </si>
  <si>
    <t>WAAA</t>
  </si>
  <si>
    <t>Frans Kaisiepo</t>
  </si>
  <si>
    <t>Biak</t>
  </si>
  <si>
    <t>BIK</t>
  </si>
  <si>
    <t>WABB</t>
  </si>
  <si>
    <t>Nabire</t>
  </si>
  <si>
    <t>NBX</t>
  </si>
  <si>
    <t>WABI</t>
  </si>
  <si>
    <t>Moses Kilangin</t>
  </si>
  <si>
    <t>Timika</t>
  </si>
  <si>
    <t>TIM</t>
  </si>
  <si>
    <t>WABP</t>
  </si>
  <si>
    <t>Sentani</t>
  </si>
  <si>
    <t>Jayapura</t>
  </si>
  <si>
    <t>DJJ</t>
  </si>
  <si>
    <t>WAJJ</t>
  </si>
  <si>
    <t>Wamena</t>
  </si>
  <si>
    <t>WMX</t>
  </si>
  <si>
    <t>WAJW</t>
  </si>
  <si>
    <t>Mopah</t>
  </si>
  <si>
    <t>Merauke</t>
  </si>
  <si>
    <t>MKQ</t>
  </si>
  <si>
    <t>WAKK</t>
  </si>
  <si>
    <t>Jalaluddin</t>
  </si>
  <si>
    <t>Gorontalo</t>
  </si>
  <si>
    <t>GTO</t>
  </si>
  <si>
    <t>WAMG</t>
  </si>
  <si>
    <t>Incheon Intl</t>
  </si>
  <si>
    <t>ICN</t>
  </si>
  <si>
    <t>RKSI</t>
  </si>
  <si>
    <t>Mutiara</t>
  </si>
  <si>
    <t>Palu</t>
  </si>
  <si>
    <t>PLW</t>
  </si>
  <si>
    <t>WAML</t>
  </si>
  <si>
    <t>Sam Ratulangi</t>
  </si>
  <si>
    <t>Manado</t>
  </si>
  <si>
    <t>MDC</t>
  </si>
  <si>
    <t>WAMM</t>
  </si>
  <si>
    <t>Kasiguncu</t>
  </si>
  <si>
    <t>Poso</t>
  </si>
  <si>
    <t>PSJ</t>
  </si>
  <si>
    <t>WAMP</t>
  </si>
  <si>
    <t>Pitu</t>
  </si>
  <si>
    <t>Morotai Island</t>
  </si>
  <si>
    <t>OTI</t>
  </si>
  <si>
    <t>WAMR</t>
  </si>
  <si>
    <t>Sultan Babullah</t>
  </si>
  <si>
    <t>Ternate</t>
  </si>
  <si>
    <t>TTE</t>
  </si>
  <si>
    <t>WAMT</t>
  </si>
  <si>
    <t>Bubung</t>
  </si>
  <si>
    <t>Luwuk</t>
  </si>
  <si>
    <t>LUW</t>
  </si>
  <si>
    <t>WAMW</t>
  </si>
  <si>
    <t>Mukachevo Air Base</t>
  </si>
  <si>
    <t>Mukacheve</t>
  </si>
  <si>
    <t>Pattimura</t>
  </si>
  <si>
    <t>Ambon</t>
  </si>
  <si>
    <t>AMQ</t>
  </si>
  <si>
    <t>WAPP</t>
  </si>
  <si>
    <t>Fak Fak</t>
  </si>
  <si>
    <t>FKQ</t>
  </si>
  <si>
    <t>WASF</t>
  </si>
  <si>
    <t>Kaimana</t>
  </si>
  <si>
    <t>KNG</t>
  </si>
  <si>
    <t>WASK</t>
  </si>
  <si>
    <t>Babo</t>
  </si>
  <si>
    <t>BXB</t>
  </si>
  <si>
    <t>WASO</t>
  </si>
  <si>
    <t>Rendani</t>
  </si>
  <si>
    <t>Manokwari</t>
  </si>
  <si>
    <t>MKW</t>
  </si>
  <si>
    <t>WASR</t>
  </si>
  <si>
    <t>Jefman</t>
  </si>
  <si>
    <t>Sorong</t>
  </si>
  <si>
    <t>SOQ</t>
  </si>
  <si>
    <t>WASS</t>
  </si>
  <si>
    <t>Bintulu</t>
  </si>
  <si>
    <t>Malaysia</t>
  </si>
  <si>
    <t>BTU</t>
  </si>
  <si>
    <t>WBGB</t>
  </si>
  <si>
    <t>Kuching Intl</t>
  </si>
  <si>
    <t>Kuching</t>
  </si>
  <si>
    <t>KCH</t>
  </si>
  <si>
    <t>WBGG</t>
  </si>
  <si>
    <t>Limbang</t>
  </si>
  <si>
    <t>LMN</t>
  </si>
  <si>
    <t>WBGJ</t>
  </si>
  <si>
    <t>Marudi</t>
  </si>
  <si>
    <t>MUR</t>
  </si>
  <si>
    <t>WBGM</t>
  </si>
  <si>
    <t>Miri</t>
  </si>
  <si>
    <t>MYY</t>
  </si>
  <si>
    <t>WBGR</t>
  </si>
  <si>
    <t>Sibu</t>
  </si>
  <si>
    <t>SBW</t>
  </si>
  <si>
    <t>WBGS</t>
  </si>
  <si>
    <t>Lahad Datu</t>
  </si>
  <si>
    <t>LDU</t>
  </si>
  <si>
    <t>WBKD</t>
  </si>
  <si>
    <t>Kota Kinabalu Intl</t>
  </si>
  <si>
    <t>Kota Kinabalu</t>
  </si>
  <si>
    <t>BKI</t>
  </si>
  <si>
    <t>WBKK</t>
  </si>
  <si>
    <t>Labuan</t>
  </si>
  <si>
    <t>LBU</t>
  </si>
  <si>
    <t>WBKL</t>
  </si>
  <si>
    <t>Tawau</t>
  </si>
  <si>
    <t>TWU</t>
  </si>
  <si>
    <t>WBKW</t>
  </si>
  <si>
    <t>Brunei Intl</t>
  </si>
  <si>
    <t>Bandar Seri Begawan</t>
  </si>
  <si>
    <t>Brunei</t>
  </si>
  <si>
    <t>BWN</t>
  </si>
  <si>
    <t>WBSB</t>
  </si>
  <si>
    <t>Sultan Syarif Kasim Ii</t>
  </si>
  <si>
    <t>Pekanbaru</t>
  </si>
  <si>
    <t>PKU</t>
  </si>
  <si>
    <t>WIBB</t>
  </si>
  <si>
    <t>Pinang Kampai</t>
  </si>
  <si>
    <t>Dumai</t>
  </si>
  <si>
    <t>DUM</t>
  </si>
  <si>
    <t>WIBD</t>
  </si>
  <si>
    <t>Soekarno Hatta Intl</t>
  </si>
  <si>
    <t>Jakarta</t>
  </si>
  <si>
    <t>CGK</t>
  </si>
  <si>
    <t>WIII</t>
  </si>
  <si>
    <t>Binaka</t>
  </si>
  <si>
    <t>Gunung Sitoli</t>
  </si>
  <si>
    <t>GNS</t>
  </si>
  <si>
    <t>WIMB</t>
  </si>
  <si>
    <t>Aek Godang</t>
  </si>
  <si>
    <t>Padang Sidempuan</t>
  </si>
  <si>
    <t>WIME</t>
  </si>
  <si>
    <t>Minangkabau</t>
  </si>
  <si>
    <t>Padang</t>
  </si>
  <si>
    <t>PDG</t>
  </si>
  <si>
    <t>WIPT</t>
  </si>
  <si>
    <t>Polonia</t>
  </si>
  <si>
    <t>Medan</t>
  </si>
  <si>
    <t>MES</t>
  </si>
  <si>
    <t>WIMM</t>
  </si>
  <si>
    <t>Dr Ferdinand Lumban Tobing</t>
  </si>
  <si>
    <t>Sibolga</t>
  </si>
  <si>
    <t>WIMS</t>
  </si>
  <si>
    <t>Nanga Pinoh I</t>
  </si>
  <si>
    <t>Nangapinoh</t>
  </si>
  <si>
    <t>WIOG</t>
  </si>
  <si>
    <t>Rahadi Usman</t>
  </si>
  <si>
    <t>Ketapang</t>
  </si>
  <si>
    <t>KTG</t>
  </si>
  <si>
    <t>WIOK</t>
  </si>
  <si>
    <t>Mukachevo</t>
  </si>
  <si>
    <t>Supadio</t>
  </si>
  <si>
    <t>Pontianak</t>
  </si>
  <si>
    <t>PNK</t>
  </si>
  <si>
    <t>WIOO</t>
  </si>
  <si>
    <t>Borovaya Airfield</t>
  </si>
  <si>
    <t>UMMB</t>
  </si>
  <si>
    <t>Weser-Wuemme</t>
  </si>
  <si>
    <t>Hellwege</t>
  </si>
  <si>
    <t>EDWM</t>
  </si>
  <si>
    <t>Sultan Thaha</t>
  </si>
  <si>
    <t>Jambi</t>
  </si>
  <si>
    <t>DJB</t>
  </si>
  <si>
    <t>WIPA</t>
  </si>
  <si>
    <t>Fatmawati Soekarno</t>
  </si>
  <si>
    <t>Bengkulu</t>
  </si>
  <si>
    <t>BKS</t>
  </si>
  <si>
    <t>WIPL</t>
  </si>
  <si>
    <t>Sultan Mahmud Badaruddin Ii</t>
  </si>
  <si>
    <t>Palembang</t>
  </si>
  <si>
    <t>PLM</t>
  </si>
  <si>
    <t>WIPP</t>
  </si>
  <si>
    <t>Japura</t>
  </si>
  <si>
    <t>Rengat</t>
  </si>
  <si>
    <t>RGT</t>
  </si>
  <si>
    <t>WIPR</t>
  </si>
  <si>
    <t>Lhok Sukon</t>
  </si>
  <si>
    <t>WITL</t>
  </si>
  <si>
    <t>Balti International Airport</t>
  </si>
  <si>
    <t>Strymba</t>
  </si>
  <si>
    <t>BZY</t>
  </si>
  <si>
    <t>Sultan Iskandarmuda</t>
  </si>
  <si>
    <t>Banda Aceh</t>
  </si>
  <si>
    <t>BTJ</t>
  </si>
  <si>
    <t>WITT</t>
  </si>
  <si>
    <t>Kluang</t>
  </si>
  <si>
    <t>WMAP</t>
  </si>
  <si>
    <t>Sultan Abdul Halim</t>
  </si>
  <si>
    <t>Alor Setar</t>
  </si>
  <si>
    <t>AOR</t>
  </si>
  <si>
    <t>WMKA</t>
  </si>
  <si>
    <t>Butterworth</t>
  </si>
  <si>
    <t>WMKB</t>
  </si>
  <si>
    <t>Sultan Ismail Petra</t>
  </si>
  <si>
    <t>Kota Bahru</t>
  </si>
  <si>
    <t>KBR</t>
  </si>
  <si>
    <t>WMKC</t>
  </si>
  <si>
    <t>Kuantan</t>
  </si>
  <si>
    <t>KUA</t>
  </si>
  <si>
    <t>WMKD</t>
  </si>
  <si>
    <t>Kerteh</t>
  </si>
  <si>
    <t>KTE</t>
  </si>
  <si>
    <t>WMKE</t>
  </si>
  <si>
    <t>Simpang</t>
  </si>
  <si>
    <t>WMKF</t>
  </si>
  <si>
    <t>Sultan Azlan Shah</t>
  </si>
  <si>
    <t>Ipoh</t>
  </si>
  <si>
    <t>IPH</t>
  </si>
  <si>
    <t>WMKI</t>
  </si>
  <si>
    <t>Sultan Ismail</t>
  </si>
  <si>
    <t>Johor Bahru</t>
  </si>
  <si>
    <t>JHB</t>
  </si>
  <si>
    <t>WMKJ</t>
  </si>
  <si>
    <t>Kuala Lumpur Intl</t>
  </si>
  <si>
    <t>Kuala Lumpur</t>
  </si>
  <si>
    <t>KUL</t>
  </si>
  <si>
    <t>WMKK</t>
  </si>
  <si>
    <t>Langkawi Intl</t>
  </si>
  <si>
    <t>Pulau</t>
  </si>
  <si>
    <t>LGK</t>
  </si>
  <si>
    <t>WMKL</t>
  </si>
  <si>
    <t>Malacca</t>
  </si>
  <si>
    <t>MKZ</t>
  </si>
  <si>
    <t>WMKM</t>
  </si>
  <si>
    <t>Sultan Mahmud</t>
  </si>
  <si>
    <t>Kuala Terengganu</t>
  </si>
  <si>
    <t>TGG</t>
  </si>
  <si>
    <t>WMKN</t>
  </si>
  <si>
    <t>Penang Intl</t>
  </si>
  <si>
    <t>Penang</t>
  </si>
  <si>
    <t>PEN</t>
  </si>
  <si>
    <t>WMKP</t>
  </si>
  <si>
    <t>Suai</t>
  </si>
  <si>
    <t>East Timor</t>
  </si>
  <si>
    <t>WPDB</t>
  </si>
  <si>
    <t>Presidente Nicolau Lobato Intl</t>
  </si>
  <si>
    <t>Dili</t>
  </si>
  <si>
    <t>DIL</t>
  </si>
  <si>
    <t>WPDL</t>
  </si>
  <si>
    <t>Cakung</t>
  </si>
  <si>
    <t>Baucau</t>
  </si>
  <si>
    <t>WPEC</t>
  </si>
  <si>
    <t>Sembawang</t>
  </si>
  <si>
    <t>Singapore</t>
  </si>
  <si>
    <t>WSAG</t>
  </si>
  <si>
    <t>Paya Lebar</t>
  </si>
  <si>
    <t>QPG</t>
  </si>
  <si>
    <t>WSAP</t>
  </si>
  <si>
    <t>Tengah</t>
  </si>
  <si>
    <t>WSAT</t>
  </si>
  <si>
    <t>Seletar</t>
  </si>
  <si>
    <t>XSP</t>
  </si>
  <si>
    <t>WSSL</t>
  </si>
  <si>
    <t>Changi Intl</t>
  </si>
  <si>
    <t>SIN</t>
  </si>
  <si>
    <t>WSSS</t>
  </si>
  <si>
    <t>Brisbane Archerfield</t>
  </si>
  <si>
    <t>Brisbane</t>
  </si>
  <si>
    <t>YBAF</t>
  </si>
  <si>
    <t>Bamaga Injinoo</t>
  </si>
  <si>
    <t>Amberley</t>
  </si>
  <si>
    <t>ABM</t>
  </si>
  <si>
    <t>YBAM</t>
  </si>
  <si>
    <t>Alice Springs</t>
  </si>
  <si>
    <t>ASP</t>
  </si>
  <si>
    <t>YBAS</t>
  </si>
  <si>
    <t>Brisbane Intl</t>
  </si>
  <si>
    <t>BNE</t>
  </si>
  <si>
    <t>YBBN</t>
  </si>
  <si>
    <t>Gold Coast</t>
  </si>
  <si>
    <t>Coolangatta</t>
  </si>
  <si>
    <t>OOL</t>
  </si>
  <si>
    <t>YBCG</t>
  </si>
  <si>
    <t>Cairns Intl</t>
  </si>
  <si>
    <t>Cairns</t>
  </si>
  <si>
    <t>CNS</t>
  </si>
  <si>
    <t>YBCS</t>
  </si>
  <si>
    <t>Charlieville</t>
  </si>
  <si>
    <t>CTL</t>
  </si>
  <si>
    <t>YBCV</t>
  </si>
  <si>
    <t>Mount Isa</t>
  </si>
  <si>
    <t>ISA</t>
  </si>
  <si>
    <t>YBMA</t>
  </si>
  <si>
    <t>Sunshine Coast</t>
  </si>
  <si>
    <t>Maroochydore</t>
  </si>
  <si>
    <t>MCY</t>
  </si>
  <si>
    <t>YBMC</t>
  </si>
  <si>
    <t>Mackay</t>
  </si>
  <si>
    <t>MKY</t>
  </si>
  <si>
    <t>YBMK</t>
  </si>
  <si>
    <t>Proserpine Whitsunday Coast</t>
  </si>
  <si>
    <t>Prosserpine</t>
  </si>
  <si>
    <t>PPP</t>
  </si>
  <si>
    <t>YBPN</t>
  </si>
  <si>
    <t>Rockhampton</t>
  </si>
  <si>
    <t>ROK</t>
  </si>
  <si>
    <t>YBRK</t>
  </si>
  <si>
    <t>Townsville</t>
  </si>
  <si>
    <t>TSV</t>
  </si>
  <si>
    <t>YBTL</t>
  </si>
  <si>
    <t>Weipa</t>
  </si>
  <si>
    <t>WEI</t>
  </si>
  <si>
    <t>YBWP</t>
  </si>
  <si>
    <t>Avalon</t>
  </si>
  <si>
    <t>AVV</t>
  </si>
  <si>
    <t>YMAV</t>
  </si>
  <si>
    <t>Albury</t>
  </si>
  <si>
    <t>ABX</t>
  </si>
  <si>
    <t>YMAY</t>
  </si>
  <si>
    <t>Melbourne Essendon</t>
  </si>
  <si>
    <t>Melbourne</t>
  </si>
  <si>
    <t>MEB</t>
  </si>
  <si>
    <t>YMEN</t>
  </si>
  <si>
    <t>East Sale</t>
  </si>
  <si>
    <t>YMES</t>
  </si>
  <si>
    <t>Hobart</t>
  </si>
  <si>
    <t>HBA</t>
  </si>
  <si>
    <t>YMHB</t>
  </si>
  <si>
    <t>Launceston</t>
  </si>
  <si>
    <t>LST</t>
  </si>
  <si>
    <t>YMLT</t>
  </si>
  <si>
    <t>Melbourne Moorabbin</t>
  </si>
  <si>
    <t>MBW</t>
  </si>
  <si>
    <t>YMMB</t>
  </si>
  <si>
    <t>Melbourne Intl</t>
  </si>
  <si>
    <t>MEL</t>
  </si>
  <si>
    <t>YMML</t>
  </si>
  <si>
    <t>Point Cook</t>
  </si>
  <si>
    <t>YMPC</t>
  </si>
  <si>
    <t>Adelaide Intl</t>
  </si>
  <si>
    <t>Adelaide</t>
  </si>
  <si>
    <t>ADL</t>
  </si>
  <si>
    <t>YPAD</t>
  </si>
  <si>
    <t>YPED</t>
  </si>
  <si>
    <t>Perth Jandakot</t>
  </si>
  <si>
    <t>Perth</t>
  </si>
  <si>
    <t>JAD</t>
  </si>
  <si>
    <t>YPJT</t>
  </si>
  <si>
    <t>Karratha</t>
  </si>
  <si>
    <t>KTA</t>
  </si>
  <si>
    <t>YPKA</t>
  </si>
  <si>
    <t>Kalgoorlie Boulder</t>
  </si>
  <si>
    <t>Kalgoorlie</t>
  </si>
  <si>
    <t>KGI</t>
  </si>
  <si>
    <t>YPKG</t>
  </si>
  <si>
    <t>Kununurra</t>
  </si>
  <si>
    <t>KNX</t>
  </si>
  <si>
    <t>YPKU</t>
  </si>
  <si>
    <t>Learmonth</t>
  </si>
  <si>
    <t>LEA</t>
  </si>
  <si>
    <t>YPLM</t>
  </si>
  <si>
    <t>Port Hedland Intl</t>
  </si>
  <si>
    <t>Port Hedland</t>
  </si>
  <si>
    <t>PHE</t>
  </si>
  <si>
    <t>YPPD</t>
  </si>
  <si>
    <t>Adelaide Parafield</t>
  </si>
  <si>
    <t>YPPF</t>
  </si>
  <si>
    <t>Perth Intl</t>
  </si>
  <si>
    <t>PER</t>
  </si>
  <si>
    <t>YPPH</t>
  </si>
  <si>
    <t>Woomera</t>
  </si>
  <si>
    <t>UMR</t>
  </si>
  <si>
    <t>YPWR</t>
  </si>
  <si>
    <t>Christmas Island</t>
  </si>
  <si>
    <t>XCH</t>
  </si>
  <si>
    <t>YPXM</t>
  </si>
  <si>
    <t>Sydney Bankstown</t>
  </si>
  <si>
    <t>BWU</t>
  </si>
  <si>
    <t>YSBK</t>
  </si>
  <si>
    <t>Canberra</t>
  </si>
  <si>
    <t>CBR</t>
  </si>
  <si>
    <t>YSCB</t>
  </si>
  <si>
    <t>Coffs Harbour</t>
  </si>
  <si>
    <t>Coff's Harbour</t>
  </si>
  <si>
    <t>CFS</t>
  </si>
  <si>
    <t>YSCH</t>
  </si>
  <si>
    <t>Camden</t>
  </si>
  <si>
    <t>CDU</t>
  </si>
  <si>
    <t>YSCN</t>
  </si>
  <si>
    <t>Dubbo</t>
  </si>
  <si>
    <t>DBO</t>
  </si>
  <si>
    <t>YSDU</t>
  </si>
  <si>
    <t>Norfolk Island Intl</t>
  </si>
  <si>
    <t>Norfolk Island</t>
  </si>
  <si>
    <t>NLK</t>
  </si>
  <si>
    <t>YSNF</t>
  </si>
  <si>
    <t>Richmond</t>
  </si>
  <si>
    <t>RCM</t>
  </si>
  <si>
    <t>YSRI</t>
  </si>
  <si>
    <t>Sydney Intl</t>
  </si>
  <si>
    <t>SYD</t>
  </si>
  <si>
    <t>YSSY</t>
  </si>
  <si>
    <t>Tamworth</t>
  </si>
  <si>
    <t>TMW</t>
  </si>
  <si>
    <t>YSTW</t>
  </si>
  <si>
    <t>Wagga Wagga</t>
  </si>
  <si>
    <t>WGA</t>
  </si>
  <si>
    <t>YSWG</t>
  </si>
  <si>
    <t>Capital Intl</t>
  </si>
  <si>
    <t>Beijing</t>
  </si>
  <si>
    <t>China</t>
  </si>
  <si>
    <t>PEK</t>
  </si>
  <si>
    <t>ZBAA</t>
  </si>
  <si>
    <t>Hongyuan Airfield</t>
  </si>
  <si>
    <t>Hongyuan</t>
  </si>
  <si>
    <t>Dongshan</t>
  </si>
  <si>
    <t>Hailar</t>
  </si>
  <si>
    <t>HLD</t>
  </si>
  <si>
    <t>ZBLA</t>
  </si>
  <si>
    <t>Binhai</t>
  </si>
  <si>
    <t>Tianjin</t>
  </si>
  <si>
    <t>TSN</t>
  </si>
  <si>
    <t>ZBTJ</t>
  </si>
  <si>
    <t>Wusu</t>
  </si>
  <si>
    <t>Taiyuan</t>
  </si>
  <si>
    <t>TYN</t>
  </si>
  <si>
    <t>ZBYN</t>
  </si>
  <si>
    <t>Baiyun Intl</t>
  </si>
  <si>
    <t>Guangzhou</t>
  </si>
  <si>
    <t>CAN</t>
  </si>
  <si>
    <t>ZGGG</t>
  </si>
  <si>
    <t>Huanghua</t>
  </si>
  <si>
    <t>Changcha</t>
  </si>
  <si>
    <t>CSX</t>
  </si>
  <si>
    <t>ZGHA</t>
  </si>
  <si>
    <t>Liangjiang</t>
  </si>
  <si>
    <t>Guilin</t>
  </si>
  <si>
    <t>KWL</t>
  </si>
  <si>
    <t>ZGKL</t>
  </si>
  <si>
    <t>Wuxu</t>
  </si>
  <si>
    <t>Nanning</t>
  </si>
  <si>
    <t>NNG</t>
  </si>
  <si>
    <t>ZGNN</t>
  </si>
  <si>
    <t>Baoan Intl</t>
  </si>
  <si>
    <t>Shenzhen</t>
  </si>
  <si>
    <t>SZX</t>
  </si>
  <si>
    <t>ZGSZ</t>
  </si>
  <si>
    <t>Xinzheng</t>
  </si>
  <si>
    <t>Zhengzhou</t>
  </si>
  <si>
    <t>CGO</t>
  </si>
  <si>
    <t>ZHCC</t>
  </si>
  <si>
    <t>Tianhe</t>
  </si>
  <si>
    <t>Wuhan</t>
  </si>
  <si>
    <t>WUH</t>
  </si>
  <si>
    <t>ZHHH</t>
  </si>
  <si>
    <t>Pyongyang Intl</t>
  </si>
  <si>
    <t>Pyongyang</t>
  </si>
  <si>
    <t>Korea</t>
  </si>
  <si>
    <t>FNJ</t>
  </si>
  <si>
    <t>ZKPY</t>
  </si>
  <si>
    <t>Zhongchuan</t>
  </si>
  <si>
    <t>Lanzhou</t>
  </si>
  <si>
    <t>ZGC</t>
  </si>
  <si>
    <t>ZLLL</t>
  </si>
  <si>
    <t>Xianyang</t>
  </si>
  <si>
    <t>Xi'an</t>
  </si>
  <si>
    <t>XIY</t>
  </si>
  <si>
    <t>ZLXY</t>
  </si>
  <si>
    <t>Chinggis Khaan Intl</t>
  </si>
  <si>
    <t>Ulan Bator</t>
  </si>
  <si>
    <t>Mongolia</t>
  </si>
  <si>
    <t>ULN</t>
  </si>
  <si>
    <t>ZMUB</t>
  </si>
  <si>
    <t>Gasa</t>
  </si>
  <si>
    <t>Jinghonggasa</t>
  </si>
  <si>
    <t>ZPJH</t>
  </si>
  <si>
    <t>Wujiaba</t>
  </si>
  <si>
    <t>Kunming</t>
  </si>
  <si>
    <t>KMG</t>
  </si>
  <si>
    <t>ZPPP</t>
  </si>
  <si>
    <t>Gaoqi</t>
  </si>
  <si>
    <t>Xiamen</t>
  </si>
  <si>
    <t>XMN</t>
  </si>
  <si>
    <t>ZSAM</t>
  </si>
  <si>
    <t>Changbei Intl</t>
  </si>
  <si>
    <t>Nanchang</t>
  </si>
  <si>
    <t>KHN</t>
  </si>
  <si>
    <t>ZSCN</t>
  </si>
  <si>
    <t>Changle</t>
  </si>
  <si>
    <t>Fuzhou</t>
  </si>
  <si>
    <t>FOC</t>
  </si>
  <si>
    <t>ZSFZ</t>
  </si>
  <si>
    <t>Xiaoshan</t>
  </si>
  <si>
    <t>Hangzhou</t>
  </si>
  <si>
    <t>HGH</t>
  </si>
  <si>
    <t>ZSHC</t>
  </si>
  <si>
    <t>Lishe</t>
  </si>
  <si>
    <t>Ninbo</t>
  </si>
  <si>
    <t>NGB</t>
  </si>
  <si>
    <t>ZSNB</t>
  </si>
  <si>
    <t>Lukou</t>
  </si>
  <si>
    <t>Nanjing</t>
  </si>
  <si>
    <t>NKG</t>
  </si>
  <si>
    <t>ZSNJ</t>
  </si>
  <si>
    <t>Luogang</t>
  </si>
  <si>
    <t>Hefei</t>
  </si>
  <si>
    <t>HFE</t>
  </si>
  <si>
    <t>ZSOF</t>
  </si>
  <si>
    <t>Liuting</t>
  </si>
  <si>
    <t>Qingdao</t>
  </si>
  <si>
    <t>TAO</t>
  </si>
  <si>
    <t>ZSQD</t>
  </si>
  <si>
    <t>Hongqiao Intl</t>
  </si>
  <si>
    <t>Shanghai</t>
  </si>
  <si>
    <t>SHA</t>
  </si>
  <si>
    <t>ZSSS</t>
  </si>
  <si>
    <t>Laishan</t>
  </si>
  <si>
    <t>Yantai</t>
  </si>
  <si>
    <t>YNT</t>
  </si>
  <si>
    <t>ZSYT</t>
  </si>
  <si>
    <t>Jiangbei</t>
  </si>
  <si>
    <t>Chongqing</t>
  </si>
  <si>
    <t>CKG</t>
  </si>
  <si>
    <t>ZUCK</t>
  </si>
  <si>
    <t>Longdongbao</t>
  </si>
  <si>
    <t>Guiyang</t>
  </si>
  <si>
    <t>KWE</t>
  </si>
  <si>
    <t>ZUGY</t>
  </si>
  <si>
    <t>Shuangliu</t>
  </si>
  <si>
    <t>Chengdu</t>
  </si>
  <si>
    <t>CTU</t>
  </si>
  <si>
    <t>ZUUU</t>
  </si>
  <si>
    <t>Qingshan</t>
  </si>
  <si>
    <t>Xichang</t>
  </si>
  <si>
    <t>XIC</t>
  </si>
  <si>
    <t>ZUXC</t>
  </si>
  <si>
    <t>Kashi</t>
  </si>
  <si>
    <t>KHG</t>
  </si>
  <si>
    <t>ZWSH</t>
  </si>
  <si>
    <t>Hotan</t>
  </si>
  <si>
    <t>HTN</t>
  </si>
  <si>
    <t>ZWTN</t>
  </si>
  <si>
    <t>Diwopu</t>
  </si>
  <si>
    <t>Urumqi</t>
  </si>
  <si>
    <t>URC</t>
  </si>
  <si>
    <t>ZWWW</t>
  </si>
  <si>
    <t>Taiping</t>
  </si>
  <si>
    <t>Harbin</t>
  </si>
  <si>
    <t>HRB</t>
  </si>
  <si>
    <t>ZYHB</t>
  </si>
  <si>
    <t>Hohenems</t>
  </si>
  <si>
    <t>HOJ</t>
  </si>
  <si>
    <t>LOIH</t>
  </si>
  <si>
    <t>Hailang</t>
  </si>
  <si>
    <t>Mudanjiang</t>
  </si>
  <si>
    <t>ZYMD</t>
  </si>
  <si>
    <t>Zhoushuizi</t>
  </si>
  <si>
    <t>Dalian</t>
  </si>
  <si>
    <t>DLC</t>
  </si>
  <si>
    <t>ZYTL</t>
  </si>
  <si>
    <t>Pudong</t>
  </si>
  <si>
    <t>PVG</t>
  </si>
  <si>
    <t>ZSPD</t>
  </si>
  <si>
    <t>Pulau Tioman</t>
  </si>
  <si>
    <t>Tioman</t>
  </si>
  <si>
    <t>TOD</t>
  </si>
  <si>
    <t>WMBT</t>
  </si>
  <si>
    <t>Subang-Sultan Abdul Aziz Shah Intl</t>
  </si>
  <si>
    <t>SZB</t>
  </si>
  <si>
    <t>WMSA</t>
  </si>
  <si>
    <t>Noto</t>
  </si>
  <si>
    <t>Wajima</t>
  </si>
  <si>
    <t>NTQ</t>
  </si>
  <si>
    <t>RJNW</t>
  </si>
  <si>
    <t>Borg El Arab Intl</t>
  </si>
  <si>
    <t>HBE</t>
  </si>
  <si>
    <t>HEBA</t>
  </si>
  <si>
    <t>Barter Island Lrrs</t>
  </si>
  <si>
    <t>Barter Island</t>
  </si>
  <si>
    <t>BTI</t>
  </si>
  <si>
    <t>PABA</t>
  </si>
  <si>
    <t>Wainwright As</t>
  </si>
  <si>
    <t>Fort Wainwright</t>
  </si>
  <si>
    <t>K03</t>
  </si>
  <si>
    <t>PAWT</t>
  </si>
  <si>
    <t>Cape Lisburne Lrrs</t>
  </si>
  <si>
    <t>Cape Lisburne</t>
  </si>
  <si>
    <t>LUR</t>
  </si>
  <si>
    <t>PALU</t>
  </si>
  <si>
    <t>Point Lay Lrrs</t>
  </si>
  <si>
    <t>Point Lay</t>
  </si>
  <si>
    <t>PIZ</t>
  </si>
  <si>
    <t>PPIZ</t>
  </si>
  <si>
    <t>Hilo Intl</t>
  </si>
  <si>
    <t>Hilo</t>
  </si>
  <si>
    <t>ITO</t>
  </si>
  <si>
    <t>PHTO</t>
  </si>
  <si>
    <t>Executive</t>
  </si>
  <si>
    <t>Orlando</t>
  </si>
  <si>
    <t>ORL</t>
  </si>
  <si>
    <t>KORL</t>
  </si>
  <si>
    <t>Bettles</t>
  </si>
  <si>
    <t>BTT</t>
  </si>
  <si>
    <t>PABT</t>
  </si>
  <si>
    <t>Clear</t>
  </si>
  <si>
    <t>Clear Mews</t>
  </si>
  <si>
    <t>Z84</t>
  </si>
  <si>
    <t>PACL</t>
  </si>
  <si>
    <t>Indian Mountain Lrrs</t>
  </si>
  <si>
    <t>Indian Mountains</t>
  </si>
  <si>
    <t>UTO</t>
  </si>
  <si>
    <t>PAIM</t>
  </si>
  <si>
    <t>Fort Yukon</t>
  </si>
  <si>
    <t>FYU</t>
  </si>
  <si>
    <t>PFYU</t>
  </si>
  <si>
    <t>Sparrevohn Lrrs</t>
  </si>
  <si>
    <t>Sparrevohn</t>
  </si>
  <si>
    <t>SVW</t>
  </si>
  <si>
    <t>PASV</t>
  </si>
  <si>
    <t>Bryant Ahp</t>
  </si>
  <si>
    <t>Fort Richardson</t>
  </si>
  <si>
    <t>FRN</t>
  </si>
  <si>
    <t>PAFR</t>
  </si>
  <si>
    <t>Tatalina Lrrs</t>
  </si>
  <si>
    <t>Tatalina</t>
  </si>
  <si>
    <t>TLJ</t>
  </si>
  <si>
    <t>PATL</t>
  </si>
  <si>
    <t>Cape Romanzof Lrrs</t>
  </si>
  <si>
    <t>Cape Romanzof</t>
  </si>
  <si>
    <t>CZF</t>
  </si>
  <si>
    <t>PACZ</t>
  </si>
  <si>
    <t>Laurence G Hanscom Fld</t>
  </si>
  <si>
    <t>Bedford</t>
  </si>
  <si>
    <t>BED</t>
  </si>
  <si>
    <t>KBED</t>
  </si>
  <si>
    <t>St Paul Island</t>
  </si>
  <si>
    <t>St. Paul Island</t>
  </si>
  <si>
    <t>SNP</t>
  </si>
  <si>
    <t>PASN</t>
  </si>
  <si>
    <t>Cape Newenham Lrrs</t>
  </si>
  <si>
    <t>Cape Newenham</t>
  </si>
  <si>
    <t>EHM</t>
  </si>
  <si>
    <t>PAEH</t>
  </si>
  <si>
    <t>St George</t>
  </si>
  <si>
    <t>Point Barrow</t>
  </si>
  <si>
    <t>PBV</t>
  </si>
  <si>
    <t>PAPB</t>
  </si>
  <si>
    <t>Iliamna</t>
  </si>
  <si>
    <t>ILI</t>
  </si>
  <si>
    <t>PAIL</t>
  </si>
  <si>
    <t>Platinum</t>
  </si>
  <si>
    <t>Port Moller</t>
  </si>
  <si>
    <t>PTU</t>
  </si>
  <si>
    <t>PAPM</t>
  </si>
  <si>
    <t>Big Mountain Afs</t>
  </si>
  <si>
    <t>Big Mountain</t>
  </si>
  <si>
    <t>BMX</t>
  </si>
  <si>
    <t>PABM</t>
  </si>
  <si>
    <t>Oscoda Wurtsmith</t>
  </si>
  <si>
    <t>Oscoda</t>
  </si>
  <si>
    <t>OSC</t>
  </si>
  <si>
    <t>KOSC</t>
  </si>
  <si>
    <t>Marina Muni</t>
  </si>
  <si>
    <t>Fort Ord</t>
  </si>
  <si>
    <t>OAR</t>
  </si>
  <si>
    <t>KOAR</t>
  </si>
  <si>
    <t>Sacramento Mather</t>
  </si>
  <si>
    <t>Sacramento</t>
  </si>
  <si>
    <t>MHR</t>
  </si>
  <si>
    <t>KMHR</t>
  </si>
  <si>
    <t>Bicycle Lake Aaf</t>
  </si>
  <si>
    <t>Fort Irwin</t>
  </si>
  <si>
    <t>BYS</t>
  </si>
  <si>
    <t>KBYS</t>
  </si>
  <si>
    <t>Twentynine Palms Eaf</t>
  </si>
  <si>
    <t>Twenty Nine Palms</t>
  </si>
  <si>
    <t>NXP</t>
  </si>
  <si>
    <t>KNXP</t>
  </si>
  <si>
    <t>Fort Smith Rgnl</t>
  </si>
  <si>
    <t>FSM</t>
  </si>
  <si>
    <t>KFSM</t>
  </si>
  <si>
    <t>Merrill Fld</t>
  </si>
  <si>
    <t>Anchorage</t>
  </si>
  <si>
    <t>MRI</t>
  </si>
  <si>
    <t>PAMR</t>
  </si>
  <si>
    <t>Grants Milan Muni</t>
  </si>
  <si>
    <t>Grants</t>
  </si>
  <si>
    <t>GNT</t>
  </si>
  <si>
    <t>KGNT</t>
  </si>
  <si>
    <t>Ponca City Rgnl</t>
  </si>
  <si>
    <t>Ponca City</t>
  </si>
  <si>
    <t>PNC</t>
  </si>
  <si>
    <t>KPNC</t>
  </si>
  <si>
    <t>Hunter Aaf</t>
  </si>
  <si>
    <t>SVN</t>
  </si>
  <si>
    <t>KSVN</t>
  </si>
  <si>
    <t>Grand Forks Intl</t>
  </si>
  <si>
    <t>Grand Forks</t>
  </si>
  <si>
    <t>GFK</t>
  </si>
  <si>
    <t>KGFK</t>
  </si>
  <si>
    <t>Grider Fld</t>
  </si>
  <si>
    <t>Pine Bluff</t>
  </si>
  <si>
    <t>PBF</t>
  </si>
  <si>
    <t>KPBF</t>
  </si>
  <si>
    <t>Whiting Fld Nas North</t>
  </si>
  <si>
    <t>Milton</t>
  </si>
  <si>
    <t>NSE</t>
  </si>
  <si>
    <t>KNSE</t>
  </si>
  <si>
    <t>Hana</t>
  </si>
  <si>
    <t>HNM</t>
  </si>
  <si>
    <t>PHHN</t>
  </si>
  <si>
    <t>Ernest A Love Fld</t>
  </si>
  <si>
    <t>Prescott</t>
  </si>
  <si>
    <t>PRC</t>
  </si>
  <si>
    <t>KPRC</t>
  </si>
  <si>
    <t>Trenton Mercer</t>
  </si>
  <si>
    <t>TTN</t>
  </si>
  <si>
    <t>KTTN</t>
  </si>
  <si>
    <t>General Edward Lawrence Logan Intl</t>
  </si>
  <si>
    <t>Boston</t>
  </si>
  <si>
    <t>BOS</t>
  </si>
  <si>
    <t>KBOS</t>
  </si>
  <si>
    <t>Travis Afb</t>
  </si>
  <si>
    <t>Fairfield</t>
  </si>
  <si>
    <t>SUU</t>
  </si>
  <si>
    <t>KSUU</t>
  </si>
  <si>
    <t>Griffiss Afld</t>
  </si>
  <si>
    <t>RME</t>
  </si>
  <si>
    <t>KRME</t>
  </si>
  <si>
    <t>Wendover</t>
  </si>
  <si>
    <t>ENV</t>
  </si>
  <si>
    <t>KENV</t>
  </si>
  <si>
    <t>Mobile Downtown</t>
  </si>
  <si>
    <t>Mobile</t>
  </si>
  <si>
    <t>BFM</t>
  </si>
  <si>
    <t>KBFM</t>
  </si>
  <si>
    <t>Metropolitan Oakland Intl</t>
  </si>
  <si>
    <t>Oakland</t>
  </si>
  <si>
    <t>OAK</t>
  </si>
  <si>
    <t>KOAK</t>
  </si>
  <si>
    <t>Eppley Afld</t>
  </si>
  <si>
    <t>Omaha</t>
  </si>
  <si>
    <t>OMA</t>
  </si>
  <si>
    <t>KOMA</t>
  </si>
  <si>
    <t>Port Angeles Cgas</t>
  </si>
  <si>
    <t>Port Angeles</t>
  </si>
  <si>
    <t>NOW</t>
  </si>
  <si>
    <t>KNOW</t>
  </si>
  <si>
    <t>Kahului</t>
  </si>
  <si>
    <t>OGG</t>
  </si>
  <si>
    <t>PHOG</t>
  </si>
  <si>
    <t>Wichita Mid Continent</t>
  </si>
  <si>
    <t>Wichita</t>
  </si>
  <si>
    <t>ICT</t>
  </si>
  <si>
    <t>KICT</t>
  </si>
  <si>
    <t>Kansas City Intl</t>
  </si>
  <si>
    <t>Kansas City</t>
  </si>
  <si>
    <t>MCI</t>
  </si>
  <si>
    <t>KMCI</t>
  </si>
  <si>
    <t>Dane Co Rgnl Truax Fld</t>
  </si>
  <si>
    <t>Madison</t>
  </si>
  <si>
    <t>MSN</t>
  </si>
  <si>
    <t>KMSN</t>
  </si>
  <si>
    <t>Dillingham</t>
  </si>
  <si>
    <t>DLG</t>
  </si>
  <si>
    <t>PADL</t>
  </si>
  <si>
    <t>Boone Co</t>
  </si>
  <si>
    <t>Harrison</t>
  </si>
  <si>
    <t>HRO</t>
  </si>
  <si>
    <t>KHRO</t>
  </si>
  <si>
    <t>Phoenix Sky Harbor Intl</t>
  </si>
  <si>
    <t>Phoenix</t>
  </si>
  <si>
    <t>PHX</t>
  </si>
  <si>
    <t>KPHX</t>
  </si>
  <si>
    <t>Bangor Intl</t>
  </si>
  <si>
    <t>Bangor</t>
  </si>
  <si>
    <t>BGR</t>
  </si>
  <si>
    <t>KBGR</t>
  </si>
  <si>
    <t>Fort Lauderdale Executive</t>
  </si>
  <si>
    <t>Fort Lauderdale</t>
  </si>
  <si>
    <t>FXE</t>
  </si>
  <si>
    <t>KFXE</t>
  </si>
  <si>
    <t>East Texas Rgnl</t>
  </si>
  <si>
    <t>Longview</t>
  </si>
  <si>
    <t>GGG</t>
  </si>
  <si>
    <t>KGGG</t>
  </si>
  <si>
    <t>Anderson Rgnl</t>
  </si>
  <si>
    <t>AND</t>
  </si>
  <si>
    <t>KAND</t>
  </si>
  <si>
    <t>Spokane Intl</t>
  </si>
  <si>
    <t>Spokane</t>
  </si>
  <si>
    <t>GEG</t>
  </si>
  <si>
    <t>KGEG</t>
  </si>
  <si>
    <t>North Perry</t>
  </si>
  <si>
    <t>Hollywood</t>
  </si>
  <si>
    <t>HWO</t>
  </si>
  <si>
    <t>KHWO</t>
  </si>
  <si>
    <t>San Francisco Intl</t>
  </si>
  <si>
    <t>San Francisco</t>
  </si>
  <si>
    <t>SFO</t>
  </si>
  <si>
    <t>KSFO</t>
  </si>
  <si>
    <t>Cut Bank Muni</t>
  </si>
  <si>
    <t>Cutbank</t>
  </si>
  <si>
    <t>CTB</t>
  </si>
  <si>
    <t>KCTB</t>
  </si>
  <si>
    <t>Acadiana Rgnl</t>
  </si>
  <si>
    <t>Louisiana</t>
  </si>
  <si>
    <t>ARA</t>
  </si>
  <si>
    <t>KARA</t>
  </si>
  <si>
    <t>Gainesville Rgnl</t>
  </si>
  <si>
    <t>Gainesville</t>
  </si>
  <si>
    <t>GNV</t>
  </si>
  <si>
    <t>KGNV</t>
  </si>
  <si>
    <t>Memphis Intl</t>
  </si>
  <si>
    <t>Memphis</t>
  </si>
  <si>
    <t>MEM</t>
  </si>
  <si>
    <t>KMEM</t>
  </si>
  <si>
    <t>Bisbee Douglas Intl</t>
  </si>
  <si>
    <t>Douglas</t>
  </si>
  <si>
    <t>DUG</t>
  </si>
  <si>
    <t>KDUG</t>
  </si>
  <si>
    <t>Allen Aaf</t>
  </si>
  <si>
    <t>Delta Junction</t>
  </si>
  <si>
    <t>BIG</t>
  </si>
  <si>
    <t>PABI</t>
  </si>
  <si>
    <t>Tstc Waco</t>
  </si>
  <si>
    <t>Waco</t>
  </si>
  <si>
    <t>CNW</t>
  </si>
  <si>
    <t>KCNW</t>
  </si>
  <si>
    <t>Annette Island</t>
  </si>
  <si>
    <t>ANN</t>
  </si>
  <si>
    <t>PANT</t>
  </si>
  <si>
    <t>Caribou Muni</t>
  </si>
  <si>
    <t>Caribou</t>
  </si>
  <si>
    <t>CAR</t>
  </si>
  <si>
    <t>KCAR</t>
  </si>
  <si>
    <t>Little Rock Afb</t>
  </si>
  <si>
    <t>Jacksonville</t>
  </si>
  <si>
    <t>LRF</t>
  </si>
  <si>
    <t>KLRF</t>
  </si>
  <si>
    <t>Redstone Aaf</t>
  </si>
  <si>
    <t>Redstone</t>
  </si>
  <si>
    <t>HUA</t>
  </si>
  <si>
    <t>KHUA</t>
  </si>
  <si>
    <t>Pope Field</t>
  </si>
  <si>
    <t>Fort Bragg</t>
  </si>
  <si>
    <t>POB</t>
  </si>
  <si>
    <t>KPOB</t>
  </si>
  <si>
    <t>Dalhart Muni</t>
  </si>
  <si>
    <t>Dalhart</t>
  </si>
  <si>
    <t>DHT</t>
  </si>
  <si>
    <t>KDHT</t>
  </si>
  <si>
    <t>Laughlin Afb</t>
  </si>
  <si>
    <t>Del Rio</t>
  </si>
  <si>
    <t>DLF</t>
  </si>
  <si>
    <t>KDLF</t>
  </si>
  <si>
    <t>Los Angeles Intl</t>
  </si>
  <si>
    <t>LAX</t>
  </si>
  <si>
    <t>KLAX</t>
  </si>
  <si>
    <t>Anniston Metro</t>
  </si>
  <si>
    <t>Anniston</t>
  </si>
  <si>
    <t>ANB</t>
  </si>
  <si>
    <t>KANB</t>
  </si>
  <si>
    <t>Cleveland Hopkins Intl</t>
  </si>
  <si>
    <t>Cleveland</t>
  </si>
  <si>
    <t>CLE</t>
  </si>
  <si>
    <t>KCLE</t>
  </si>
  <si>
    <t>Dover Afb</t>
  </si>
  <si>
    <t>Dover</t>
  </si>
  <si>
    <t>DOV</t>
  </si>
  <si>
    <t>KDOV</t>
  </si>
  <si>
    <t>Cincinnati Northern Kentucky Intl</t>
  </si>
  <si>
    <t>Cincinnati</t>
  </si>
  <si>
    <t>CVG</t>
  </si>
  <si>
    <t>KCVG</t>
  </si>
  <si>
    <t>Tipton</t>
  </si>
  <si>
    <t>Fort Meade</t>
  </si>
  <si>
    <t>FME</t>
  </si>
  <si>
    <t>KFME</t>
  </si>
  <si>
    <t>China Lake Naws</t>
  </si>
  <si>
    <t>NID</t>
  </si>
  <si>
    <t>KNID</t>
  </si>
  <si>
    <t>Huron Rgnl</t>
  </si>
  <si>
    <t>Huron</t>
  </si>
  <si>
    <t>HON</t>
  </si>
  <si>
    <t>KHON</t>
  </si>
  <si>
    <t>Juneau Intl</t>
  </si>
  <si>
    <t>Juneau</t>
  </si>
  <si>
    <t>JNU</t>
  </si>
  <si>
    <t>PAJN</t>
  </si>
  <si>
    <t>Lafayette Rgnl</t>
  </si>
  <si>
    <t>LFT</t>
  </si>
  <si>
    <t>KLFT</t>
  </si>
  <si>
    <t>Newark Liberty Intl</t>
  </si>
  <si>
    <t>Newark</t>
  </si>
  <si>
    <t>EWR</t>
  </si>
  <si>
    <t>KEWR</t>
  </si>
  <si>
    <t>Boise Air Terminal</t>
  </si>
  <si>
    <t>Boise</t>
  </si>
  <si>
    <t>BOI</t>
  </si>
  <si>
    <t>KBOI</t>
  </si>
  <si>
    <t>Creech Afb</t>
  </si>
  <si>
    <t>Indian Springs</t>
  </si>
  <si>
    <t>INS</t>
  </si>
  <si>
    <t>KINS</t>
  </si>
  <si>
    <t>Garden City Rgnl</t>
  </si>
  <si>
    <t>Garden City</t>
  </si>
  <si>
    <t>GCK</t>
  </si>
  <si>
    <t>KGCK</t>
  </si>
  <si>
    <t>Minot Intl</t>
  </si>
  <si>
    <t>Minot</t>
  </si>
  <si>
    <t>MOT</t>
  </si>
  <si>
    <t>KMOT</t>
  </si>
  <si>
    <t>Wheeler Aaf</t>
  </si>
  <si>
    <t>Wahiawa</t>
  </si>
  <si>
    <t>HHI</t>
  </si>
  <si>
    <t>PHHI</t>
  </si>
  <si>
    <t>Maxwell Afb</t>
  </si>
  <si>
    <t>Montgomery</t>
  </si>
  <si>
    <t>MXF</t>
  </si>
  <si>
    <t>KMXF</t>
  </si>
  <si>
    <t>Robinson Aaf</t>
  </si>
  <si>
    <t>RBM</t>
  </si>
  <si>
    <t>KRBM</t>
  </si>
  <si>
    <t>Dallas Love Fld</t>
  </si>
  <si>
    <t>Dallas</t>
  </si>
  <si>
    <t>DAL</t>
  </si>
  <si>
    <t>KDAL</t>
  </si>
  <si>
    <t>Butts Aaf</t>
  </si>
  <si>
    <t>Fort Carson</t>
  </si>
  <si>
    <t>FCS</t>
  </si>
  <si>
    <t>KFCS</t>
  </si>
  <si>
    <t>Helena Rgnl</t>
  </si>
  <si>
    <t>Helena</t>
  </si>
  <si>
    <t>HLN</t>
  </si>
  <si>
    <t>KHLN</t>
  </si>
  <si>
    <t>Miramar Mcas</t>
  </si>
  <si>
    <t>Miramar</t>
  </si>
  <si>
    <t>NKX</t>
  </si>
  <si>
    <t>KNKX</t>
  </si>
  <si>
    <t>Luke Afb</t>
  </si>
  <si>
    <t>LUF</t>
  </si>
  <si>
    <t>KLUF</t>
  </si>
  <si>
    <t>Hurlburt Fld</t>
  </si>
  <si>
    <t>Mary Esther</t>
  </si>
  <si>
    <t>HRT</t>
  </si>
  <si>
    <t>KHRT</t>
  </si>
  <si>
    <t>Jack Northrop Fld Hawthorne Muni</t>
  </si>
  <si>
    <t>Hawthorne</t>
  </si>
  <si>
    <t>HHR</t>
  </si>
  <si>
    <t>KHHR</t>
  </si>
  <si>
    <t>Houlton Intl</t>
  </si>
  <si>
    <t>Houlton</t>
  </si>
  <si>
    <t>HUL</t>
  </si>
  <si>
    <t>KHUL</t>
  </si>
  <si>
    <t>Vance Afb</t>
  </si>
  <si>
    <t>Enid</t>
  </si>
  <si>
    <t>END</t>
  </si>
  <si>
    <t>KEND</t>
  </si>
  <si>
    <t>Point Mugu Nas</t>
  </si>
  <si>
    <t>Point Mugu</t>
  </si>
  <si>
    <t>NTD</t>
  </si>
  <si>
    <t>KNTD</t>
  </si>
  <si>
    <t>Edwards Afb</t>
  </si>
  <si>
    <t>EDW</t>
  </si>
  <si>
    <t>KEDW</t>
  </si>
  <si>
    <t>Lake Charles Rgnl</t>
  </si>
  <si>
    <t>Lake Charles</t>
  </si>
  <si>
    <t>LCH</t>
  </si>
  <si>
    <t>KLCH</t>
  </si>
  <si>
    <t>Kona Intl At Keahole</t>
  </si>
  <si>
    <t>Kona</t>
  </si>
  <si>
    <t>KOA</t>
  </si>
  <si>
    <t>PHKO</t>
  </si>
  <si>
    <t>Myrtle Beach Intl</t>
  </si>
  <si>
    <t>Myrtle Beach</t>
  </si>
  <si>
    <t>MYR</t>
  </si>
  <si>
    <t>KMYR</t>
  </si>
  <si>
    <t>Lemoore Nas</t>
  </si>
  <si>
    <t>Lemoore</t>
  </si>
  <si>
    <t>NLC</t>
  </si>
  <si>
    <t>KNLC</t>
  </si>
  <si>
    <t>Nantucket Mem</t>
  </si>
  <si>
    <t>Nantucket</t>
  </si>
  <si>
    <t>ACK</t>
  </si>
  <si>
    <t>KACK</t>
  </si>
  <si>
    <t>Felker Aaf</t>
  </si>
  <si>
    <t>Fort Eustis</t>
  </si>
  <si>
    <t>FAF</t>
  </si>
  <si>
    <t>KFAF</t>
  </si>
  <si>
    <t>Campbell Aaf</t>
  </si>
  <si>
    <t>Hopkinsville</t>
  </si>
  <si>
    <t>HOP</t>
  </si>
  <si>
    <t>KHOP</t>
  </si>
  <si>
    <t>Ronald Reagan Washington Natl</t>
  </si>
  <si>
    <t>Washington</t>
  </si>
  <si>
    <t>DCA</t>
  </si>
  <si>
    <t>KDCA</t>
  </si>
  <si>
    <t>Patuxent River Nas</t>
  </si>
  <si>
    <t>Patuxent River</t>
  </si>
  <si>
    <t>NHK</t>
  </si>
  <si>
    <t>KNHK</t>
  </si>
  <si>
    <t>Palacios Muni</t>
  </si>
  <si>
    <t>Palacios</t>
  </si>
  <si>
    <t>PSX</t>
  </si>
  <si>
    <t>KPSX</t>
  </si>
  <si>
    <t>Arkansas Intl</t>
  </si>
  <si>
    <t>Blytheville</t>
  </si>
  <si>
    <t>BYH</t>
  </si>
  <si>
    <t>KBYH</t>
  </si>
  <si>
    <t>Atlantic City Intl</t>
  </si>
  <si>
    <t>Atlantic City</t>
  </si>
  <si>
    <t>ACY</t>
  </si>
  <si>
    <t>KACY</t>
  </si>
  <si>
    <t>Tinker Afb</t>
  </si>
  <si>
    <t>Oklahoma City</t>
  </si>
  <si>
    <t>TIK</t>
  </si>
  <si>
    <t>KTIK</t>
  </si>
  <si>
    <t>Elizabeth City Cgas Rgnl</t>
  </si>
  <si>
    <t>Elizabeth City</t>
  </si>
  <si>
    <t>ECG</t>
  </si>
  <si>
    <t>KECG</t>
  </si>
  <si>
    <t>Pueblo Memorial</t>
  </si>
  <si>
    <t>Pueblo</t>
  </si>
  <si>
    <t>PUB</t>
  </si>
  <si>
    <t>KPUB</t>
  </si>
  <si>
    <t>Northern Maine Rgnl At Presque Isle</t>
  </si>
  <si>
    <t>Presque Isle</t>
  </si>
  <si>
    <t>PQI</t>
  </si>
  <si>
    <t>KPQI</t>
  </si>
  <si>
    <t>Kirtland Air Force Base</t>
  </si>
  <si>
    <t>Kirtland A.f.b.</t>
  </si>
  <si>
    <t>IKR</t>
  </si>
  <si>
    <t>KIKR</t>
  </si>
  <si>
    <t>Gray Aaf</t>
  </si>
  <si>
    <t>Fort Lewis</t>
  </si>
  <si>
    <t>GRF</t>
  </si>
  <si>
    <t>KGRF</t>
  </si>
  <si>
    <t>Kodiak</t>
  </si>
  <si>
    <t>ADQ</t>
  </si>
  <si>
    <t>PADQ</t>
  </si>
  <si>
    <t>Upolu</t>
  </si>
  <si>
    <t>Opolu</t>
  </si>
  <si>
    <t>UPP</t>
  </si>
  <si>
    <t>PHUP</t>
  </si>
  <si>
    <t>Fort Lauderdale Hollywood Intl</t>
  </si>
  <si>
    <t>FLL</t>
  </si>
  <si>
    <t>KFLL</t>
  </si>
  <si>
    <t>Davis Fld</t>
  </si>
  <si>
    <t>Muskogee</t>
  </si>
  <si>
    <t>MKO</t>
  </si>
  <si>
    <t>KMKO</t>
  </si>
  <si>
    <t>Falls Intl</t>
  </si>
  <si>
    <t>International Falls</t>
  </si>
  <si>
    <t>INL</t>
  </si>
  <si>
    <t>KINL</t>
  </si>
  <si>
    <t>Salt Lake City Intl</t>
  </si>
  <si>
    <t>Salt Lake City</t>
  </si>
  <si>
    <t>SLC</t>
  </si>
  <si>
    <t>KSLC</t>
  </si>
  <si>
    <t>Childress Muni</t>
  </si>
  <si>
    <t>Childress</t>
  </si>
  <si>
    <t>CDS</t>
  </si>
  <si>
    <t>KCDS</t>
  </si>
  <si>
    <t>Keesler Afb</t>
  </si>
  <si>
    <t>Biloxi</t>
  </si>
  <si>
    <t>BIX</t>
  </si>
  <si>
    <t>KBIX</t>
  </si>
  <si>
    <t>Lawson Aaf</t>
  </si>
  <si>
    <t>Fort Benning</t>
  </si>
  <si>
    <t>LSF</t>
  </si>
  <si>
    <t>KLSF</t>
  </si>
  <si>
    <t>Kingsville Nas</t>
  </si>
  <si>
    <t>Kingsville</t>
  </si>
  <si>
    <t>NQI</t>
  </si>
  <si>
    <t>KNQI</t>
  </si>
  <si>
    <t>Marshall Aaf</t>
  </si>
  <si>
    <t>Fort Riley</t>
  </si>
  <si>
    <t>FRI</t>
  </si>
  <si>
    <t>KFRI</t>
  </si>
  <si>
    <t>Harrisburg Intl</t>
  </si>
  <si>
    <t>Harrisburg</t>
  </si>
  <si>
    <t>MDT</t>
  </si>
  <si>
    <t>KMDT</t>
  </si>
  <si>
    <t>Lincoln</t>
  </si>
  <si>
    <t>LNK</t>
  </si>
  <si>
    <t>KLNK</t>
  </si>
  <si>
    <t>Capital City</t>
  </si>
  <si>
    <t>Lansing</t>
  </si>
  <si>
    <t>LAN</t>
  </si>
  <si>
    <t>KLAN</t>
  </si>
  <si>
    <t>Waimea Kohala</t>
  </si>
  <si>
    <t>Kamuela</t>
  </si>
  <si>
    <t>MUE</t>
  </si>
  <si>
    <t>PHMU</t>
  </si>
  <si>
    <t>Massena Intl Richards Fld</t>
  </si>
  <si>
    <t>Massena</t>
  </si>
  <si>
    <t>MSS</t>
  </si>
  <si>
    <t>KMSS</t>
  </si>
  <si>
    <t>Hickory Rgnl</t>
  </si>
  <si>
    <t>Hickory</t>
  </si>
  <si>
    <t>HKY</t>
  </si>
  <si>
    <t>KHKY</t>
  </si>
  <si>
    <t>Albert Whitted</t>
  </si>
  <si>
    <t>SPG</t>
  </si>
  <si>
    <t>KSPG</t>
  </si>
  <si>
    <t>Page Fld</t>
  </si>
  <si>
    <t>Fort Myers</t>
  </si>
  <si>
    <t>FMY</t>
  </si>
  <si>
    <t>KFMY</t>
  </si>
  <si>
    <t>George Bush Intercontinental</t>
  </si>
  <si>
    <t>Houston</t>
  </si>
  <si>
    <t>IAH</t>
  </si>
  <si>
    <t>KIAH</t>
  </si>
  <si>
    <t>Millinocket Muni</t>
  </si>
  <si>
    <t>Millinocket</t>
  </si>
  <si>
    <t>MLT</t>
  </si>
  <si>
    <t>KMLT</t>
  </si>
  <si>
    <t>Andrews Afb</t>
  </si>
  <si>
    <t>Camp Springs</t>
  </si>
  <si>
    <t>ADW</t>
  </si>
  <si>
    <t>KADW</t>
  </si>
  <si>
    <t>Smith Reynolds</t>
  </si>
  <si>
    <t>Winston-salem</t>
  </si>
  <si>
    <t>INT</t>
  </si>
  <si>
    <t>KINT</t>
  </si>
  <si>
    <t>Southern California Logistics</t>
  </si>
  <si>
    <t>Victorville</t>
  </si>
  <si>
    <t>VCV</t>
  </si>
  <si>
    <t>KVCV</t>
  </si>
  <si>
    <t>Bob Sikes</t>
  </si>
  <si>
    <t>Crestview</t>
  </si>
  <si>
    <t>CEW</t>
  </si>
  <si>
    <t>KCEW</t>
  </si>
  <si>
    <t>Wheeler Sack Aaf</t>
  </si>
  <si>
    <t>Fort Drum</t>
  </si>
  <si>
    <t>GTB</t>
  </si>
  <si>
    <t>KGTB</t>
  </si>
  <si>
    <t>St Clair Co Intl</t>
  </si>
  <si>
    <t>Port Huron</t>
  </si>
  <si>
    <t>PHN</t>
  </si>
  <si>
    <t>KPHN</t>
  </si>
  <si>
    <t>Meadows Fld</t>
  </si>
  <si>
    <t>Bakersfield</t>
  </si>
  <si>
    <t>BFL</t>
  </si>
  <si>
    <t>KBFL</t>
  </si>
  <si>
    <t>El Paso Intl</t>
  </si>
  <si>
    <t>El Paso</t>
  </si>
  <si>
    <t>ELP</t>
  </si>
  <si>
    <t>KELP</t>
  </si>
  <si>
    <t>Valley Intl</t>
  </si>
  <si>
    <t>Harlingen</t>
  </si>
  <si>
    <t>HRL</t>
  </si>
  <si>
    <t>KHRL</t>
  </si>
  <si>
    <t>Columbia Metropolitan</t>
  </si>
  <si>
    <t>CAE</t>
  </si>
  <si>
    <t>KCAE</t>
  </si>
  <si>
    <t>Davis Monthan Afb</t>
  </si>
  <si>
    <t>Tucson</t>
  </si>
  <si>
    <t>DMA</t>
  </si>
  <si>
    <t>KDMA</t>
  </si>
  <si>
    <t>Pensacola Nas</t>
  </si>
  <si>
    <t>Pensacola</t>
  </si>
  <si>
    <t>NPA</t>
  </si>
  <si>
    <t>KNPA</t>
  </si>
  <si>
    <t>Pensacola Rgnl</t>
  </si>
  <si>
    <t>PNS</t>
  </si>
  <si>
    <t>KPNS</t>
  </si>
  <si>
    <t>Grand Forks Afb</t>
  </si>
  <si>
    <t>Red River</t>
  </si>
  <si>
    <t>RDR</t>
  </si>
  <si>
    <t>KRDR</t>
  </si>
  <si>
    <t>William P Hobby</t>
  </si>
  <si>
    <t>HOU</t>
  </si>
  <si>
    <t>KHOU</t>
  </si>
  <si>
    <t>Buckley Afb</t>
  </si>
  <si>
    <t>Buckley</t>
  </si>
  <si>
    <t>BKF</t>
  </si>
  <si>
    <t>KBKF</t>
  </si>
  <si>
    <t>Northway</t>
  </si>
  <si>
    <t>ORT</t>
  </si>
  <si>
    <t>PAOR</t>
  </si>
  <si>
    <t>Palmer Muni</t>
  </si>
  <si>
    <t>Palmer</t>
  </si>
  <si>
    <t>PAQ</t>
  </si>
  <si>
    <t>PAAQ</t>
  </si>
  <si>
    <t>Pittsburgh Intl</t>
  </si>
  <si>
    <t>Pittsburgh</t>
  </si>
  <si>
    <t>PIT</t>
  </si>
  <si>
    <t>KPIT</t>
  </si>
  <si>
    <t>Wiley Post Will Rogers Mem</t>
  </si>
  <si>
    <t>Barrow</t>
  </si>
  <si>
    <t>BRW</t>
  </si>
  <si>
    <t>PABR</t>
  </si>
  <si>
    <t>Ellington Fld</t>
  </si>
  <si>
    <t>EFD</t>
  </si>
  <si>
    <t>KEFD</t>
  </si>
  <si>
    <t>Whidbey Island Nas</t>
  </si>
  <si>
    <t>Whidbey Island</t>
  </si>
  <si>
    <t>NUW</t>
  </si>
  <si>
    <t>KNUW</t>
  </si>
  <si>
    <t>Alice Intl</t>
  </si>
  <si>
    <t>Alice</t>
  </si>
  <si>
    <t>ALI</t>
  </si>
  <si>
    <t>KALI</t>
  </si>
  <si>
    <t>Moody Afb</t>
  </si>
  <si>
    <t>Valdosta</t>
  </si>
  <si>
    <t>VAD</t>
  </si>
  <si>
    <t>KVAD</t>
  </si>
  <si>
    <t>Miami Intl</t>
  </si>
  <si>
    <t>Miami</t>
  </si>
  <si>
    <t>MIA</t>
  </si>
  <si>
    <t>KMIA</t>
  </si>
  <si>
    <t>Seattle Tacoma Intl</t>
  </si>
  <si>
    <t>Seattle</t>
  </si>
  <si>
    <t>SEA</t>
  </si>
  <si>
    <t>KSEA</t>
  </si>
  <si>
    <t>Lovell Fld</t>
  </si>
  <si>
    <t>Chattanooga</t>
  </si>
  <si>
    <t>CHA</t>
  </si>
  <si>
    <t>KCHA</t>
  </si>
  <si>
    <t>Igor I Sikorsky Mem</t>
  </si>
  <si>
    <t>Stratford</t>
  </si>
  <si>
    <t>BDR</t>
  </si>
  <si>
    <t>KBDR</t>
  </si>
  <si>
    <t>Jackson Evers Intl</t>
  </si>
  <si>
    <t>Jackson</t>
  </si>
  <si>
    <t>JAN</t>
  </si>
  <si>
    <t>KJAN</t>
  </si>
  <si>
    <t>Scholes Intl At Galveston</t>
  </si>
  <si>
    <t>Galveston</t>
  </si>
  <si>
    <t>GLS</t>
  </si>
  <si>
    <t>KGLS</t>
  </si>
  <si>
    <t>Long Beach</t>
  </si>
  <si>
    <t>LGB</t>
  </si>
  <si>
    <t>KLGB</t>
  </si>
  <si>
    <t>HDH</t>
  </si>
  <si>
    <t>PHDH</t>
  </si>
  <si>
    <t>Williamsport Rgnl</t>
  </si>
  <si>
    <t>Williamsport</t>
  </si>
  <si>
    <t>IPT</t>
  </si>
  <si>
    <t>KIPT</t>
  </si>
  <si>
    <t>Indianapolis Intl</t>
  </si>
  <si>
    <t>Indianapolis</t>
  </si>
  <si>
    <t>IND</t>
  </si>
  <si>
    <t>KIND</t>
  </si>
  <si>
    <t>Whiteman Afb</t>
  </si>
  <si>
    <t>Knobnoster</t>
  </si>
  <si>
    <t>SZL</t>
  </si>
  <si>
    <t>KSZL</t>
  </si>
  <si>
    <t>Akron Fulton Intl</t>
  </si>
  <si>
    <t>Akron</t>
  </si>
  <si>
    <t>AKC</t>
  </si>
  <si>
    <t>KAKR</t>
  </si>
  <si>
    <t>Greenwood Leflore</t>
  </si>
  <si>
    <t>GWO</t>
  </si>
  <si>
    <t>KGWO</t>
  </si>
  <si>
    <t>Westchester Co</t>
  </si>
  <si>
    <t>White Plains</t>
  </si>
  <si>
    <t>HPN</t>
  </si>
  <si>
    <t>KHPN</t>
  </si>
  <si>
    <t>Francis S Gabreski</t>
  </si>
  <si>
    <t>West Hampton Beach</t>
  </si>
  <si>
    <t>FOK</t>
  </si>
  <si>
    <t>KFOK</t>
  </si>
  <si>
    <t>Jonesboro Muni</t>
  </si>
  <si>
    <t>Jonesboro</t>
  </si>
  <si>
    <t>JBR</t>
  </si>
  <si>
    <t>KJBR</t>
  </si>
  <si>
    <t>Tonopah Test Range</t>
  </si>
  <si>
    <t>Tonopah</t>
  </si>
  <si>
    <t>TNX</t>
  </si>
  <si>
    <t>KTNX</t>
  </si>
  <si>
    <t>Palm Beach Co Park</t>
  </si>
  <si>
    <t>West Palm Beach</t>
  </si>
  <si>
    <t>LNA</t>
  </si>
  <si>
    <t>KLNA</t>
  </si>
  <si>
    <t>North Island Nas</t>
  </si>
  <si>
    <t>San Diego</t>
  </si>
  <si>
    <t>NZY</t>
  </si>
  <si>
    <t>KNZY</t>
  </si>
  <si>
    <t>Biggs Aaf</t>
  </si>
  <si>
    <t>BIF</t>
  </si>
  <si>
    <t>KBIF</t>
  </si>
  <si>
    <t>Yuma Mcas Yuma Intl</t>
  </si>
  <si>
    <t>Yuma</t>
  </si>
  <si>
    <t>YUM</t>
  </si>
  <si>
    <t>KYUM</t>
  </si>
  <si>
    <t>Cavern City Air Terminal</t>
  </si>
  <si>
    <t>Carlsbad</t>
  </si>
  <si>
    <t>CNM</t>
  </si>
  <si>
    <t>KCNM</t>
  </si>
  <si>
    <t>Duluth Intl</t>
  </si>
  <si>
    <t>Duluth</t>
  </si>
  <si>
    <t>DLH</t>
  </si>
  <si>
    <t>KDLH</t>
  </si>
  <si>
    <t>Bethel</t>
  </si>
  <si>
    <t>BET</t>
  </si>
  <si>
    <t>PABE</t>
  </si>
  <si>
    <t>Bowman Fld</t>
  </si>
  <si>
    <t>Louisville</t>
  </si>
  <si>
    <t>LOU</t>
  </si>
  <si>
    <t>KLOU</t>
  </si>
  <si>
    <t>Sierra Vista Muni Libby Aaf</t>
  </si>
  <si>
    <t>Fort Huachuca</t>
  </si>
  <si>
    <t>FHU</t>
  </si>
  <si>
    <t>KFHU</t>
  </si>
  <si>
    <t>Lihue</t>
  </si>
  <si>
    <t>LIH</t>
  </si>
  <si>
    <t>PHLI</t>
  </si>
  <si>
    <t>Terre Haute Intl Hulman Fld</t>
  </si>
  <si>
    <t>Terre Haute</t>
  </si>
  <si>
    <t>HUF</t>
  </si>
  <si>
    <t>KHUF</t>
  </si>
  <si>
    <t>Havre City Co</t>
  </si>
  <si>
    <t>Havre</t>
  </si>
  <si>
    <t>HVR</t>
  </si>
  <si>
    <t>KHVR</t>
  </si>
  <si>
    <t>Grant Co Intl</t>
  </si>
  <si>
    <t>Grant County Airport</t>
  </si>
  <si>
    <t>MWH</t>
  </si>
  <si>
    <t>KMWH</t>
  </si>
  <si>
    <t>Edward F Knapp State</t>
  </si>
  <si>
    <t>Montpelier</t>
  </si>
  <si>
    <t>MPV</t>
  </si>
  <si>
    <t>KMPV</t>
  </si>
  <si>
    <t>San Nicolas Island Nolf</t>
  </si>
  <si>
    <t>San Nicolas Island</t>
  </si>
  <si>
    <t>KNSI</t>
  </si>
  <si>
    <t>Richmond Intl</t>
  </si>
  <si>
    <t>RIC</t>
  </si>
  <si>
    <t>KRIC</t>
  </si>
  <si>
    <t>Shreveport Rgnl</t>
  </si>
  <si>
    <t>Shreveport</t>
  </si>
  <si>
    <t>SHV</t>
  </si>
  <si>
    <t>KSHV</t>
  </si>
  <si>
    <t>Merle K Mudhole Smith</t>
  </si>
  <si>
    <t>Cordova</t>
  </si>
  <si>
    <t>CDV</t>
  </si>
  <si>
    <t>PACV</t>
  </si>
  <si>
    <t>Norfolk Intl</t>
  </si>
  <si>
    <t>Norfolk</t>
  </si>
  <si>
    <t>ORF</t>
  </si>
  <si>
    <t>KORF</t>
  </si>
  <si>
    <t>Southeast Texas Rgnl</t>
  </si>
  <si>
    <t>Beaumont</t>
  </si>
  <si>
    <t>BPT</t>
  </si>
  <si>
    <t>KBPT</t>
  </si>
  <si>
    <t>Savannah Hilton Head Intl</t>
  </si>
  <si>
    <t>Savannah</t>
  </si>
  <si>
    <t>SAV</t>
  </si>
  <si>
    <t>KSAV</t>
  </si>
  <si>
    <t>Hill Afb</t>
  </si>
  <si>
    <t>Ogden</t>
  </si>
  <si>
    <t>HIF</t>
  </si>
  <si>
    <t>KHIF</t>
  </si>
  <si>
    <t>Nome</t>
  </si>
  <si>
    <t>OME</t>
  </si>
  <si>
    <t>PAOM</t>
  </si>
  <si>
    <t>Scappoose Industrial Airpark</t>
  </si>
  <si>
    <t>SPB</t>
  </si>
  <si>
    <t>KSPB</t>
  </si>
  <si>
    <t>St Petersburg Clearwater Intl</t>
  </si>
  <si>
    <t>PIE</t>
  </si>
  <si>
    <t>KPIE</t>
  </si>
  <si>
    <t>Menominee Marinette Twin Co</t>
  </si>
  <si>
    <t>MNM</t>
  </si>
  <si>
    <t>KMNM</t>
  </si>
  <si>
    <t>Lone Star Executive</t>
  </si>
  <si>
    <t>Conroe</t>
  </si>
  <si>
    <t>CXO</t>
  </si>
  <si>
    <t>KCXO</t>
  </si>
  <si>
    <t>Deadhorse</t>
  </si>
  <si>
    <t>SCC</t>
  </si>
  <si>
    <t>PASC</t>
  </si>
  <si>
    <t>San Antonio Intl</t>
  </si>
  <si>
    <t>SAT</t>
  </si>
  <si>
    <t>KSAT</t>
  </si>
  <si>
    <t>Greater Rochester Intl</t>
  </si>
  <si>
    <t>Rochester</t>
  </si>
  <si>
    <t>ROC</t>
  </si>
  <si>
    <t>KROC</t>
  </si>
  <si>
    <t>Patrick Afb</t>
  </si>
  <si>
    <t>Coco Beach</t>
  </si>
  <si>
    <t>COF</t>
  </si>
  <si>
    <t>KCOF</t>
  </si>
  <si>
    <t>Teterboro</t>
  </si>
  <si>
    <t>TEB</t>
  </si>
  <si>
    <t>KTEB</t>
  </si>
  <si>
    <t>Ellsworth Afb</t>
  </si>
  <si>
    <t>Rapid City</t>
  </si>
  <si>
    <t>RCA</t>
  </si>
  <si>
    <t>KRCA</t>
  </si>
  <si>
    <t>Raleigh Durham Intl</t>
  </si>
  <si>
    <t>Raleigh-durham</t>
  </si>
  <si>
    <t>RDU</t>
  </si>
  <si>
    <t>KRDU</t>
  </si>
  <si>
    <t>James M Cox Dayton Intl</t>
  </si>
  <si>
    <t>Dayton</t>
  </si>
  <si>
    <t>DAY</t>
  </si>
  <si>
    <t>KDAY</t>
  </si>
  <si>
    <t>Kenai Muni</t>
  </si>
  <si>
    <t>Kenai</t>
  </si>
  <si>
    <t>ENA</t>
  </si>
  <si>
    <t>PAEN</t>
  </si>
  <si>
    <t>Mc Alester Rgnl</t>
  </si>
  <si>
    <t>Mcalester</t>
  </si>
  <si>
    <t>MLC</t>
  </si>
  <si>
    <t>KMLC</t>
  </si>
  <si>
    <t>Niagara Falls Intl</t>
  </si>
  <si>
    <t>Niagara Falls</t>
  </si>
  <si>
    <t>IAG</t>
  </si>
  <si>
    <t>KIAG</t>
  </si>
  <si>
    <t>Coulter Fld</t>
  </si>
  <si>
    <t>Bryan</t>
  </si>
  <si>
    <t>CFD</t>
  </si>
  <si>
    <t>KCFD</t>
  </si>
  <si>
    <t>Wright Aaf</t>
  </si>
  <si>
    <t>Wright</t>
  </si>
  <si>
    <t>KLHW</t>
  </si>
  <si>
    <t>Newport News Williamsburg Intl</t>
  </si>
  <si>
    <t>Newport News</t>
  </si>
  <si>
    <t>PHF</t>
  </si>
  <si>
    <t>KPHF</t>
  </si>
  <si>
    <t>Esler Rgnl</t>
  </si>
  <si>
    <t>ESF</t>
  </si>
  <si>
    <t>KESF</t>
  </si>
  <si>
    <t>Altus Afb</t>
  </si>
  <si>
    <t>Altus</t>
  </si>
  <si>
    <t>LTS</t>
  </si>
  <si>
    <t>KLTS</t>
  </si>
  <si>
    <t>Tucson Intl</t>
  </si>
  <si>
    <t>TUS</t>
  </si>
  <si>
    <t>KTUS</t>
  </si>
  <si>
    <t>Minot Afb</t>
  </si>
  <si>
    <t>MIB</t>
  </si>
  <si>
    <t>KMIB</t>
  </si>
  <si>
    <t>Beale Afb</t>
  </si>
  <si>
    <t>Marysville</t>
  </si>
  <si>
    <t>BAB</t>
  </si>
  <si>
    <t>KBAB</t>
  </si>
  <si>
    <t>Greater Kankakee</t>
  </si>
  <si>
    <t>Kankakee</t>
  </si>
  <si>
    <t>IKK</t>
  </si>
  <si>
    <t>KIKK</t>
  </si>
  <si>
    <t>Seymour Johnson Afb</t>
  </si>
  <si>
    <t>Goldsboro</t>
  </si>
  <si>
    <t>GSB</t>
  </si>
  <si>
    <t>KGSB</t>
  </si>
  <si>
    <t>Theodore Francis Green State</t>
  </si>
  <si>
    <t>Providence</t>
  </si>
  <si>
    <t>PVD</t>
  </si>
  <si>
    <t>KPVD</t>
  </si>
  <si>
    <t>Salisbury Ocean City Wicomico Rgnl</t>
  </si>
  <si>
    <t>Salisbury</t>
  </si>
  <si>
    <t>SBY</t>
  </si>
  <si>
    <t>KSBY</t>
  </si>
  <si>
    <t>Rancho Murieta</t>
  </si>
  <si>
    <t>RIU</t>
  </si>
  <si>
    <t>KRIU</t>
  </si>
  <si>
    <t>Bob Hope</t>
  </si>
  <si>
    <t>Burbank</t>
  </si>
  <si>
    <t>BUR</t>
  </si>
  <si>
    <t>KBUR</t>
  </si>
  <si>
    <t>Detroit Metro Wayne Co</t>
  </si>
  <si>
    <t>Detroit</t>
  </si>
  <si>
    <t>DTW</t>
  </si>
  <si>
    <t>KDTW</t>
  </si>
  <si>
    <t>Tampa Intl</t>
  </si>
  <si>
    <t>Tampa</t>
  </si>
  <si>
    <t>TPA</t>
  </si>
  <si>
    <t>KTPA</t>
  </si>
  <si>
    <t>Pembina Muni</t>
  </si>
  <si>
    <t>Pembina</t>
  </si>
  <si>
    <t>PMB</t>
  </si>
  <si>
    <t>KPMB</t>
  </si>
  <si>
    <t>Polk Aaf</t>
  </si>
  <si>
    <t>Fort Polk</t>
  </si>
  <si>
    <t>POE</t>
  </si>
  <si>
    <t>KPOE</t>
  </si>
  <si>
    <t>Eielson Afb</t>
  </si>
  <si>
    <t>Fairbanks</t>
  </si>
  <si>
    <t>EIL</t>
  </si>
  <si>
    <t>PAEI</t>
  </si>
  <si>
    <t>Chisholm Hibbing</t>
  </si>
  <si>
    <t>Hibbing</t>
  </si>
  <si>
    <t>HIB</t>
  </si>
  <si>
    <t>KHIB</t>
  </si>
  <si>
    <t>Angelina Co</t>
  </si>
  <si>
    <t>Lufkin</t>
  </si>
  <si>
    <t>LFK</t>
  </si>
  <si>
    <t>KLFK</t>
  </si>
  <si>
    <t>Midland Intl</t>
  </si>
  <si>
    <t>Midland</t>
  </si>
  <si>
    <t>MAF</t>
  </si>
  <si>
    <t>KMAF</t>
  </si>
  <si>
    <t>Austin Straubel Intl</t>
  </si>
  <si>
    <t>Green Bay</t>
  </si>
  <si>
    <t>GRB</t>
  </si>
  <si>
    <t>KGRB</t>
  </si>
  <si>
    <t>Ardmore Muni</t>
  </si>
  <si>
    <t>ADM</t>
  </si>
  <si>
    <t>KADM</t>
  </si>
  <si>
    <t>Mc Guire Afb</t>
  </si>
  <si>
    <t>Wrightstown</t>
  </si>
  <si>
    <t>WRI</t>
  </si>
  <si>
    <t>KWRI</t>
  </si>
  <si>
    <t>Cherry Point Mcas</t>
  </si>
  <si>
    <t>Cherry Point</t>
  </si>
  <si>
    <t>NKT</t>
  </si>
  <si>
    <t>KNKT</t>
  </si>
  <si>
    <t>Emanuel Co</t>
  </si>
  <si>
    <t>SBO</t>
  </si>
  <si>
    <t>KSBO</t>
  </si>
  <si>
    <t>Augusta Rgnl At Bush Fld</t>
  </si>
  <si>
    <t>Bush Field</t>
  </si>
  <si>
    <t>AGS</t>
  </si>
  <si>
    <t>KAGS</t>
  </si>
  <si>
    <t>Sloulin Fld Intl</t>
  </si>
  <si>
    <t>Williston</t>
  </si>
  <si>
    <t>ISN</t>
  </si>
  <si>
    <t>KISN</t>
  </si>
  <si>
    <t>Adams Fld</t>
  </si>
  <si>
    <t>Little Rock</t>
  </si>
  <si>
    <t>LIT</t>
  </si>
  <si>
    <t>KLIT</t>
  </si>
  <si>
    <t>Stewart Intl</t>
  </si>
  <si>
    <t>Newburgh</t>
  </si>
  <si>
    <t>SWF</t>
  </si>
  <si>
    <t>KSWF</t>
  </si>
  <si>
    <t>Baudette Intl</t>
  </si>
  <si>
    <t>Baudette</t>
  </si>
  <si>
    <t>BDE</t>
  </si>
  <si>
    <t>KBDE</t>
  </si>
  <si>
    <t>Sacramento Executive</t>
  </si>
  <si>
    <t>SAC</t>
  </si>
  <si>
    <t>KSAC</t>
  </si>
  <si>
    <t>Homer</t>
  </si>
  <si>
    <t>HOM</t>
  </si>
  <si>
    <t>PAHO</t>
  </si>
  <si>
    <t>Waynesville Rgnl Arpt At Forney Fld</t>
  </si>
  <si>
    <t>Fort Leonardwood</t>
  </si>
  <si>
    <t>TBN</t>
  </si>
  <si>
    <t>KTBN</t>
  </si>
  <si>
    <t>Dobbins Arb</t>
  </si>
  <si>
    <t>Marietta</t>
  </si>
  <si>
    <t>MGE</t>
  </si>
  <si>
    <t>KMGE</t>
  </si>
  <si>
    <t>Fairchild Afb</t>
  </si>
  <si>
    <t>SKA</t>
  </si>
  <si>
    <t>KSKA</t>
  </si>
  <si>
    <t>Roscommon Co</t>
  </si>
  <si>
    <t>Houghton Lake</t>
  </si>
  <si>
    <t>HTL</t>
  </si>
  <si>
    <t>KHTL</t>
  </si>
  <si>
    <t>Tyndall Afb</t>
  </si>
  <si>
    <t>PAM</t>
  </si>
  <si>
    <t>KPAM</t>
  </si>
  <si>
    <t>Dallas Fort Worth Intl</t>
  </si>
  <si>
    <t>Dallas-Fort Worth</t>
  </si>
  <si>
    <t>DFW</t>
  </si>
  <si>
    <t>KDFW</t>
  </si>
  <si>
    <t>MLB</t>
  </si>
  <si>
    <t>KMLB</t>
  </si>
  <si>
    <t>Mc Chord Afb</t>
  </si>
  <si>
    <t>Tacoma</t>
  </si>
  <si>
    <t>TCM</t>
  </si>
  <si>
    <t>KTCM</t>
  </si>
  <si>
    <t>Austin Bergstrom Intl</t>
  </si>
  <si>
    <t>Austin</t>
  </si>
  <si>
    <t>AUS</t>
  </si>
  <si>
    <t>KAUS</t>
  </si>
  <si>
    <t>Rickenbacker Intl</t>
  </si>
  <si>
    <t>Columbus</t>
  </si>
  <si>
    <t>LCK</t>
  </si>
  <si>
    <t>KLCK</t>
  </si>
  <si>
    <t>Sawyer Intl</t>
  </si>
  <si>
    <t>Gwinn</t>
  </si>
  <si>
    <t>KSAW</t>
  </si>
  <si>
    <t>Mc Ghee Tyson</t>
  </si>
  <si>
    <t>Knoxville</t>
  </si>
  <si>
    <t>TYS</t>
  </si>
  <si>
    <t>KTYS</t>
  </si>
  <si>
    <t>Hood Aaf</t>
  </si>
  <si>
    <t>Fort Hood</t>
  </si>
  <si>
    <t>HLR</t>
  </si>
  <si>
    <t>KHLR</t>
  </si>
  <si>
    <t>Lambert St Louis Intl</t>
  </si>
  <si>
    <t>STL</t>
  </si>
  <si>
    <t>KSTL</t>
  </si>
  <si>
    <t>Millville Muni</t>
  </si>
  <si>
    <t>Millville</t>
  </si>
  <si>
    <t>MIV</t>
  </si>
  <si>
    <t>KMIV</t>
  </si>
  <si>
    <t>Sheppard Afb Wichita Falls Muni</t>
  </si>
  <si>
    <t>Wichita Falls</t>
  </si>
  <si>
    <t>SPS</t>
  </si>
  <si>
    <t>KSPS</t>
  </si>
  <si>
    <t>Cincinnati Muni Lunken Fld</t>
  </si>
  <si>
    <t>LUK</t>
  </si>
  <si>
    <t>KLUK</t>
  </si>
  <si>
    <t>Hartsfield Jackson Atlanta Intl</t>
  </si>
  <si>
    <t>Atlanta</t>
  </si>
  <si>
    <t>ATL</t>
  </si>
  <si>
    <t>KATL</t>
  </si>
  <si>
    <t>Castle</t>
  </si>
  <si>
    <t>Merced</t>
  </si>
  <si>
    <t>MER</t>
  </si>
  <si>
    <t>KMER</t>
  </si>
  <si>
    <t>Mc Clellan Afld</t>
  </si>
  <si>
    <t>MCC</t>
  </si>
  <si>
    <t>KMCC</t>
  </si>
  <si>
    <t>Gerald R Ford Intl</t>
  </si>
  <si>
    <t>Grand Rapids</t>
  </si>
  <si>
    <t>GRR</t>
  </si>
  <si>
    <t>KGRR</t>
  </si>
  <si>
    <t>Winkler Co</t>
  </si>
  <si>
    <t>Wink</t>
  </si>
  <si>
    <t>INK</t>
  </si>
  <si>
    <t>KINK</t>
  </si>
  <si>
    <t>Fresno Yosemite Intl</t>
  </si>
  <si>
    <t>Fresno</t>
  </si>
  <si>
    <t>FAT</t>
  </si>
  <si>
    <t>KFAT</t>
  </si>
  <si>
    <t>Vero Beach Muni</t>
  </si>
  <si>
    <t>Vero Beach</t>
  </si>
  <si>
    <t>VRB</t>
  </si>
  <si>
    <t>KVRB</t>
  </si>
  <si>
    <t>Imperial Co</t>
  </si>
  <si>
    <t>Imperial</t>
  </si>
  <si>
    <t>IPL</t>
  </si>
  <si>
    <t>KIPL</t>
  </si>
  <si>
    <t>Nashville Intl</t>
  </si>
  <si>
    <t>Nashville</t>
  </si>
  <si>
    <t>BNA</t>
  </si>
  <si>
    <t>KBNA</t>
  </si>
  <si>
    <t>Laredo Intl</t>
  </si>
  <si>
    <t>Laredo</t>
  </si>
  <si>
    <t>LRD</t>
  </si>
  <si>
    <t>KLRD</t>
  </si>
  <si>
    <t>Elmendorf Afb</t>
  </si>
  <si>
    <t>EDF</t>
  </si>
  <si>
    <t>PAED</t>
  </si>
  <si>
    <t>Ralph Wien Mem</t>
  </si>
  <si>
    <t>Kotzebue</t>
  </si>
  <si>
    <t>OTZ</t>
  </si>
  <si>
    <t>PAOT</t>
  </si>
  <si>
    <t>Altoona Blair Co</t>
  </si>
  <si>
    <t>Altoona</t>
  </si>
  <si>
    <t>AOO</t>
  </si>
  <si>
    <t>KAOO</t>
  </si>
  <si>
    <t>Dyess Afb</t>
  </si>
  <si>
    <t>Abilene</t>
  </si>
  <si>
    <t>DYS</t>
  </si>
  <si>
    <t>KDYS</t>
  </si>
  <si>
    <t>South Arkansas Rgnl At Goodwin Fld</t>
  </si>
  <si>
    <t>ELD</t>
  </si>
  <si>
    <t>KELD</t>
  </si>
  <si>
    <t>La Guardia</t>
  </si>
  <si>
    <t>New York</t>
  </si>
  <si>
    <t>LGA</t>
  </si>
  <si>
    <t>KLGA</t>
  </si>
  <si>
    <t>Tallahassee Rgnl</t>
  </si>
  <si>
    <t>Tallahassee</t>
  </si>
  <si>
    <t>TLH</t>
  </si>
  <si>
    <t>KTLH</t>
  </si>
  <si>
    <t>Dupage</t>
  </si>
  <si>
    <t>West Chicago</t>
  </si>
  <si>
    <t>DPA</t>
  </si>
  <si>
    <t>KDPA</t>
  </si>
  <si>
    <t>Waco Rgnl</t>
  </si>
  <si>
    <t>ACT</t>
  </si>
  <si>
    <t>KACT</t>
  </si>
  <si>
    <t>Augusta State</t>
  </si>
  <si>
    <t>Augusta</t>
  </si>
  <si>
    <t>AUG</t>
  </si>
  <si>
    <t>KAUG</t>
  </si>
  <si>
    <t>Hillsboro Muni</t>
  </si>
  <si>
    <t>Hillsboro</t>
  </si>
  <si>
    <t>INJ</t>
  </si>
  <si>
    <t>KINJ</t>
  </si>
  <si>
    <t>Jacksonville Nas</t>
  </si>
  <si>
    <t>NIP</t>
  </si>
  <si>
    <t>KNIP</t>
  </si>
  <si>
    <t>Mc Kellar Sipes Rgnl</t>
  </si>
  <si>
    <t>MKL</t>
  </si>
  <si>
    <t>KMKL</t>
  </si>
  <si>
    <t>Molokai</t>
  </si>
  <si>
    <t>MKK</t>
  </si>
  <si>
    <t>PHMK</t>
  </si>
  <si>
    <t>Godman Aaf</t>
  </si>
  <si>
    <t>Fort Knox</t>
  </si>
  <si>
    <t>FTK</t>
  </si>
  <si>
    <t>KFTK</t>
  </si>
  <si>
    <t>New River Mcas</t>
  </si>
  <si>
    <t>KNCA</t>
  </si>
  <si>
    <t>San Angelo Rgnl Mathis Fld</t>
  </si>
  <si>
    <t>San Angelo</t>
  </si>
  <si>
    <t>SJT</t>
  </si>
  <si>
    <t>KSJT</t>
  </si>
  <si>
    <t>Calexico Intl</t>
  </si>
  <si>
    <t>Calexico</t>
  </si>
  <si>
    <t>CXL</t>
  </si>
  <si>
    <t>KCXL</t>
  </si>
  <si>
    <t>Chico Muni</t>
  </si>
  <si>
    <t>Chico</t>
  </si>
  <si>
    <t>CIC</t>
  </si>
  <si>
    <t>KCIC</t>
  </si>
  <si>
    <t>Burlington Intl</t>
  </si>
  <si>
    <t>Burlington</t>
  </si>
  <si>
    <t>BTV</t>
  </si>
  <si>
    <t>KBTV</t>
  </si>
  <si>
    <t>Jacksonville Intl</t>
  </si>
  <si>
    <t>JAX</t>
  </si>
  <si>
    <t>KJAX</t>
  </si>
  <si>
    <t>Durango La Plata Co</t>
  </si>
  <si>
    <t>DRO</t>
  </si>
  <si>
    <t>KDRO</t>
  </si>
  <si>
    <t>Washington Dulles Intl</t>
  </si>
  <si>
    <t>IAD</t>
  </si>
  <si>
    <t>KIAD</t>
  </si>
  <si>
    <t>Easterwood Fld</t>
  </si>
  <si>
    <t>College Station</t>
  </si>
  <si>
    <t>CLL</t>
  </si>
  <si>
    <t>KCLL</t>
  </si>
  <si>
    <t>Felts Fld</t>
  </si>
  <si>
    <t>SFF</t>
  </si>
  <si>
    <t>KSFF</t>
  </si>
  <si>
    <t>General Mitchell Intl</t>
  </si>
  <si>
    <t>Milwaukee</t>
  </si>
  <si>
    <t>MKE</t>
  </si>
  <si>
    <t>KMKE</t>
  </si>
  <si>
    <t>Abilene Rgnl</t>
  </si>
  <si>
    <t>ABI</t>
  </si>
  <si>
    <t>KABI</t>
  </si>
  <si>
    <t>Columbia Rgnl</t>
  </si>
  <si>
    <t>Columbia</t>
  </si>
  <si>
    <t>COU</t>
  </si>
  <si>
    <t>KCOU</t>
  </si>
  <si>
    <t>Portland Intl</t>
  </si>
  <si>
    <t>Portland</t>
  </si>
  <si>
    <t>PDX</t>
  </si>
  <si>
    <t>KPDX</t>
  </si>
  <si>
    <t>Dade Collier Training And Transition</t>
  </si>
  <si>
    <t>TNT</t>
  </si>
  <si>
    <t>KTNT</t>
  </si>
  <si>
    <t>Palm Beach Intl</t>
  </si>
  <si>
    <t>PBI</t>
  </si>
  <si>
    <t>KPBI</t>
  </si>
  <si>
    <t>Fort Worth Meacham Intl</t>
  </si>
  <si>
    <t>Fort Worth</t>
  </si>
  <si>
    <t>FTW</t>
  </si>
  <si>
    <t>KFTW</t>
  </si>
  <si>
    <t>Ogdensburg Intl</t>
  </si>
  <si>
    <t>Ogdensburg</t>
  </si>
  <si>
    <t>OGS</t>
  </si>
  <si>
    <t>KOGS</t>
  </si>
  <si>
    <t>Otis Angb</t>
  </si>
  <si>
    <t>Falmouth</t>
  </si>
  <si>
    <t>FMH</t>
  </si>
  <si>
    <t>KFMH</t>
  </si>
  <si>
    <t>Boeing Fld King Co Intl</t>
  </si>
  <si>
    <t>BFI</t>
  </si>
  <si>
    <t>KBFI</t>
  </si>
  <si>
    <t>Lackland Afb Kelly Fld Annex</t>
  </si>
  <si>
    <t>SKF</t>
  </si>
  <si>
    <t>KSKF</t>
  </si>
  <si>
    <t>Honolulu Intl</t>
  </si>
  <si>
    <t>Honolulu</t>
  </si>
  <si>
    <t>HNL</t>
  </si>
  <si>
    <t>PHNL</t>
  </si>
  <si>
    <t>Des Moines Intl</t>
  </si>
  <si>
    <t>Des Moines</t>
  </si>
  <si>
    <t>DSM</t>
  </si>
  <si>
    <t>KDSM</t>
  </si>
  <si>
    <t>Craven Co Rgnl</t>
  </si>
  <si>
    <t>New Bern</t>
  </si>
  <si>
    <t>EWN</t>
  </si>
  <si>
    <t>KEWN</t>
  </si>
  <si>
    <t>San Diego Intl</t>
  </si>
  <si>
    <t>SAN</t>
  </si>
  <si>
    <t>KSAN</t>
  </si>
  <si>
    <t>Monroe Rgnl</t>
  </si>
  <si>
    <t>Monroe</t>
  </si>
  <si>
    <t>MLU</t>
  </si>
  <si>
    <t>KMLU</t>
  </si>
  <si>
    <t>Shaw Afb</t>
  </si>
  <si>
    <t>Sumter</t>
  </si>
  <si>
    <t>SSC</t>
  </si>
  <si>
    <t>KSSC</t>
  </si>
  <si>
    <t>Ontario Intl</t>
  </si>
  <si>
    <t>Ontario</t>
  </si>
  <si>
    <t>ONT</t>
  </si>
  <si>
    <t>KONT</t>
  </si>
  <si>
    <t>Majors</t>
  </si>
  <si>
    <t>Greenvile</t>
  </si>
  <si>
    <t>GVT</t>
  </si>
  <si>
    <t>KGVT</t>
  </si>
  <si>
    <t>Roswell Intl Air Center</t>
  </si>
  <si>
    <t>Roswell</t>
  </si>
  <si>
    <t>ROW</t>
  </si>
  <si>
    <t>KROW</t>
  </si>
  <si>
    <t>Coleman A Young Muni</t>
  </si>
  <si>
    <t>DET</t>
  </si>
  <si>
    <t>KDET</t>
  </si>
  <si>
    <t>Brownsville South Padre Island Intl</t>
  </si>
  <si>
    <t>Brownsville</t>
  </si>
  <si>
    <t>BRO</t>
  </si>
  <si>
    <t>KBRO</t>
  </si>
  <si>
    <t>Dothan Rgnl</t>
  </si>
  <si>
    <t>Dothan</t>
  </si>
  <si>
    <t>DHN</t>
  </si>
  <si>
    <t>KDHN</t>
  </si>
  <si>
    <t>Cape May Co</t>
  </si>
  <si>
    <t>Wildwood</t>
  </si>
  <si>
    <t>WWD</t>
  </si>
  <si>
    <t>KWWD</t>
  </si>
  <si>
    <t>Fallon Nas</t>
  </si>
  <si>
    <t>Fallon</t>
  </si>
  <si>
    <t>NFL</t>
  </si>
  <si>
    <t>KNFL</t>
  </si>
  <si>
    <t>Selfridge Angb</t>
  </si>
  <si>
    <t>Mount Clemens</t>
  </si>
  <si>
    <t>MTC</t>
  </si>
  <si>
    <t>KMTC</t>
  </si>
  <si>
    <t>Four Corners Rgnl</t>
  </si>
  <si>
    <t>Farmington</t>
  </si>
  <si>
    <t>FMN</t>
  </si>
  <si>
    <t>KFMN</t>
  </si>
  <si>
    <t>Corpus Christi Intl</t>
  </si>
  <si>
    <t>Corpus Christi</t>
  </si>
  <si>
    <t>CRP</t>
  </si>
  <si>
    <t>KCRP</t>
  </si>
  <si>
    <t>Syracuse Hancock Intl</t>
  </si>
  <si>
    <t>Syracuse</t>
  </si>
  <si>
    <t>SYR</t>
  </si>
  <si>
    <t>KSYR</t>
  </si>
  <si>
    <t>Key West Nas</t>
  </si>
  <si>
    <t>Key West</t>
  </si>
  <si>
    <t>NQX</t>
  </si>
  <si>
    <t>KNQX</t>
  </si>
  <si>
    <t>Chicago Midway Intl</t>
  </si>
  <si>
    <t>Chicago</t>
  </si>
  <si>
    <t>MDW</t>
  </si>
  <si>
    <t>KMDW</t>
  </si>
  <si>
    <t>Norman Y Mineta San Jose Intl</t>
  </si>
  <si>
    <t>SJC</t>
  </si>
  <si>
    <t>KSJC</t>
  </si>
  <si>
    <t>Lea Co Rgnl</t>
  </si>
  <si>
    <t>Hobbs</t>
  </si>
  <si>
    <t>HOB</t>
  </si>
  <si>
    <t>KHOB</t>
  </si>
  <si>
    <t>Northeast Philadelphia</t>
  </si>
  <si>
    <t>Philadelphia</t>
  </si>
  <si>
    <t>PNE</t>
  </si>
  <si>
    <t>KPNE</t>
  </si>
  <si>
    <t>Denver Intl</t>
  </si>
  <si>
    <t>Denver</t>
  </si>
  <si>
    <t>DEN</t>
  </si>
  <si>
    <t>KDEN</t>
  </si>
  <si>
    <t>Philadelphia Intl</t>
  </si>
  <si>
    <t>PHL</t>
  </si>
  <si>
    <t>KPHL</t>
  </si>
  <si>
    <t>Sioux Gateway Col Bud Day Fld</t>
  </si>
  <si>
    <t>Sioux City</t>
  </si>
  <si>
    <t>SUX</t>
  </si>
  <si>
    <t>KSUX</t>
  </si>
  <si>
    <t>Middle Georgia Rgnl</t>
  </si>
  <si>
    <t>MCN</t>
  </si>
  <si>
    <t>KMCN</t>
  </si>
  <si>
    <t>Truth Or Consequences Muni</t>
  </si>
  <si>
    <t>Truth Or Consequences</t>
  </si>
  <si>
    <t>TCS</t>
  </si>
  <si>
    <t>KTCS</t>
  </si>
  <si>
    <t>Palmdale Rgnl Usaf Plt 42</t>
  </si>
  <si>
    <t>Palmdale</t>
  </si>
  <si>
    <t>PMD</t>
  </si>
  <si>
    <t>KPMD</t>
  </si>
  <si>
    <t>Randolph Afb</t>
  </si>
  <si>
    <t>RND</t>
  </si>
  <si>
    <t>KRND</t>
  </si>
  <si>
    <t>El Centro Naf</t>
  </si>
  <si>
    <t>El Centro</t>
  </si>
  <si>
    <t>NJK</t>
  </si>
  <si>
    <t>KNJK</t>
  </si>
  <si>
    <t>Port Columbus Intl</t>
  </si>
  <si>
    <t>CMH</t>
  </si>
  <si>
    <t>KCMH</t>
  </si>
  <si>
    <t>Drake Fld</t>
  </si>
  <si>
    <t>Fayetteville</t>
  </si>
  <si>
    <t>FYV</t>
  </si>
  <si>
    <t>KFYV</t>
  </si>
  <si>
    <t>Henry Post Aaf</t>
  </si>
  <si>
    <t>Fort Sill</t>
  </si>
  <si>
    <t>FSI</t>
  </si>
  <si>
    <t>KFSI</t>
  </si>
  <si>
    <t>Princeton Muni</t>
  </si>
  <si>
    <t>PNM</t>
  </si>
  <si>
    <t>KPNM</t>
  </si>
  <si>
    <t>Wright Patterson Afb</t>
  </si>
  <si>
    <t>FFO</t>
  </si>
  <si>
    <t>KFFO</t>
  </si>
  <si>
    <t>Edward G Pitka Sr</t>
  </si>
  <si>
    <t>Galena</t>
  </si>
  <si>
    <t>GAL</t>
  </si>
  <si>
    <t>PAGA</t>
  </si>
  <si>
    <t>Chandler Muni</t>
  </si>
  <si>
    <t>Chandler</t>
  </si>
  <si>
    <t>KCHD</t>
  </si>
  <si>
    <t>Mineral Wells</t>
  </si>
  <si>
    <t>MWL</t>
  </si>
  <si>
    <t>KMWL</t>
  </si>
  <si>
    <t>Mc Connell Afb</t>
  </si>
  <si>
    <t>IAB</t>
  </si>
  <si>
    <t>KIAB</t>
  </si>
  <si>
    <t>New Orleans Nas Jrb</t>
  </si>
  <si>
    <t>New Orleans</t>
  </si>
  <si>
    <t>NBG</t>
  </si>
  <si>
    <t>KNBG</t>
  </si>
  <si>
    <t>Beaufort</t>
  </si>
  <si>
    <t>BFT</t>
  </si>
  <si>
    <t>KNBC</t>
  </si>
  <si>
    <t>Texarkana Rgnl Webb Fld</t>
  </si>
  <si>
    <t>Texarkana</t>
  </si>
  <si>
    <t>TXK</t>
  </si>
  <si>
    <t>KTXK</t>
  </si>
  <si>
    <t>Plattsburgh Intl</t>
  </si>
  <si>
    <t>Plattsburgh</t>
  </si>
  <si>
    <t>PBG</t>
  </si>
  <si>
    <t>KPBG</t>
  </si>
  <si>
    <t>Phillips Aaf</t>
  </si>
  <si>
    <t>APG</t>
  </si>
  <si>
    <t>KAPG</t>
  </si>
  <si>
    <t>Tucumcari Muni</t>
  </si>
  <si>
    <t>Tucumcari</t>
  </si>
  <si>
    <t>TCC</t>
  </si>
  <si>
    <t>KTCC</t>
  </si>
  <si>
    <t>Ted Stevens Anchorage Intl</t>
  </si>
  <si>
    <t>ANC</t>
  </si>
  <si>
    <t>PANC</t>
  </si>
  <si>
    <t>Robert Gray Aaf</t>
  </si>
  <si>
    <t>Killeen</t>
  </si>
  <si>
    <t>GRK</t>
  </si>
  <si>
    <t>KGRK</t>
  </si>
  <si>
    <t>Black Rock</t>
  </si>
  <si>
    <t>Zuni Pueblo</t>
  </si>
  <si>
    <t>ZUN</t>
  </si>
  <si>
    <t>KZUN</t>
  </si>
  <si>
    <t>Bellingham Intl</t>
  </si>
  <si>
    <t>Bellingham</t>
  </si>
  <si>
    <t>BLI</t>
  </si>
  <si>
    <t>KBLI</t>
  </si>
  <si>
    <t>Millington Rgnl Jetport</t>
  </si>
  <si>
    <t>Millington</t>
  </si>
  <si>
    <t>NQA</t>
  </si>
  <si>
    <t>KNQA</t>
  </si>
  <si>
    <t>Elkins Randolph Co Jennings Randolph</t>
  </si>
  <si>
    <t>Elkins</t>
  </si>
  <si>
    <t>EKN</t>
  </si>
  <si>
    <t>KEKN</t>
  </si>
  <si>
    <t>Hartford Brainard</t>
  </si>
  <si>
    <t>Hartford</t>
  </si>
  <si>
    <t>HFD</t>
  </si>
  <si>
    <t>KHFD</t>
  </si>
  <si>
    <t>North Central State</t>
  </si>
  <si>
    <t>Smithfield</t>
  </si>
  <si>
    <t>SFZ</t>
  </si>
  <si>
    <t>KSFZ</t>
  </si>
  <si>
    <t>Mobile Rgnl</t>
  </si>
  <si>
    <t>MOB</t>
  </si>
  <si>
    <t>KMOB</t>
  </si>
  <si>
    <t>Moffett Federal Afld</t>
  </si>
  <si>
    <t>Mountain View</t>
  </si>
  <si>
    <t>NUQ</t>
  </si>
  <si>
    <t>KNUQ</t>
  </si>
  <si>
    <t>Santa Fe Muni</t>
  </si>
  <si>
    <t>SAF</t>
  </si>
  <si>
    <t>KSAF</t>
  </si>
  <si>
    <t>Barking Sands Pmrf</t>
  </si>
  <si>
    <t>Barking Sands</t>
  </si>
  <si>
    <t>BKH</t>
  </si>
  <si>
    <t>PHBK</t>
  </si>
  <si>
    <t>Beauregard Rgnl</t>
  </si>
  <si>
    <t>Deridder</t>
  </si>
  <si>
    <t>DRI</t>
  </si>
  <si>
    <t>KDRI</t>
  </si>
  <si>
    <t>Bradshaw Aaf</t>
  </si>
  <si>
    <t>Bradshaw Field</t>
  </si>
  <si>
    <t>BSF</t>
  </si>
  <si>
    <t>PHSF</t>
  </si>
  <si>
    <t>OLS</t>
  </si>
  <si>
    <t>KOLS</t>
  </si>
  <si>
    <t>Macdill Afb</t>
  </si>
  <si>
    <t>MCF</t>
  </si>
  <si>
    <t>KMCF</t>
  </si>
  <si>
    <t>Scott Afb Midamerica</t>
  </si>
  <si>
    <t>Belleville</t>
  </si>
  <si>
    <t>BLV</t>
  </si>
  <si>
    <t>KBLV</t>
  </si>
  <si>
    <t>Opa Locka</t>
  </si>
  <si>
    <t>OPF</t>
  </si>
  <si>
    <t>KOPF</t>
  </si>
  <si>
    <t>Del Rio Intl</t>
  </si>
  <si>
    <t>DRT</t>
  </si>
  <si>
    <t>KDRT</t>
  </si>
  <si>
    <t>Southwest Florida Intl</t>
  </si>
  <si>
    <t>RSW</t>
  </si>
  <si>
    <t>KRSW</t>
  </si>
  <si>
    <t>King Salmon</t>
  </si>
  <si>
    <t>AKN</t>
  </si>
  <si>
    <t>PAKN</t>
  </si>
  <si>
    <t>Muir Aaf</t>
  </si>
  <si>
    <t>Muir</t>
  </si>
  <si>
    <t>MUI</t>
  </si>
  <si>
    <t>KMUI</t>
  </si>
  <si>
    <t>Kapalua</t>
  </si>
  <si>
    <t>Lahania-kapalua</t>
  </si>
  <si>
    <t>JHM</t>
  </si>
  <si>
    <t>PHJH</t>
  </si>
  <si>
    <t>John F Kennedy Intl</t>
  </si>
  <si>
    <t>JFK</t>
  </si>
  <si>
    <t>KJFK</t>
  </si>
  <si>
    <t>Homestead Arb</t>
  </si>
  <si>
    <t>Homestead</t>
  </si>
  <si>
    <t>HST</t>
  </si>
  <si>
    <t>KHST</t>
  </si>
  <si>
    <t>Riverside Muni</t>
  </si>
  <si>
    <t>Riverside</t>
  </si>
  <si>
    <t>RAL</t>
  </si>
  <si>
    <t>KRAL</t>
  </si>
  <si>
    <t>Sherman Aaf</t>
  </si>
  <si>
    <t>Fort Leavenworth</t>
  </si>
  <si>
    <t>FLV</t>
  </si>
  <si>
    <t>KFLV</t>
  </si>
  <si>
    <t>Wallops Flight Facility</t>
  </si>
  <si>
    <t>Wallops Island</t>
  </si>
  <si>
    <t>WAL</t>
  </si>
  <si>
    <t>KWAL</t>
  </si>
  <si>
    <t>Holloman Afb</t>
  </si>
  <si>
    <t>Alamogordo</t>
  </si>
  <si>
    <t>HMN</t>
  </si>
  <si>
    <t>KHMN</t>
  </si>
  <si>
    <t>Willow Grove Nas Jrb</t>
  </si>
  <si>
    <t>Willow Grove</t>
  </si>
  <si>
    <t>NXX</t>
  </si>
  <si>
    <t>KNXX</t>
  </si>
  <si>
    <t>Cheyenne Rgnl Jerry Olson Fld</t>
  </si>
  <si>
    <t>Cheyenne</t>
  </si>
  <si>
    <t>CYS</t>
  </si>
  <si>
    <t>KCYS</t>
  </si>
  <si>
    <t>Stockton Metropolitan</t>
  </si>
  <si>
    <t>Stockton</t>
  </si>
  <si>
    <t>SCK</t>
  </si>
  <si>
    <t>KSCK</t>
  </si>
  <si>
    <t>Charleston Afb Intl</t>
  </si>
  <si>
    <t>Charleston</t>
  </si>
  <si>
    <t>CHS</t>
  </si>
  <si>
    <t>KCHS</t>
  </si>
  <si>
    <t>Reno Tahoe Intl</t>
  </si>
  <si>
    <t>Reno</t>
  </si>
  <si>
    <t>RNO</t>
  </si>
  <si>
    <t>KRNO</t>
  </si>
  <si>
    <t>Ketchikan Intl</t>
  </si>
  <si>
    <t>Ketchikan</t>
  </si>
  <si>
    <t>KTN</t>
  </si>
  <si>
    <t>PAKT</t>
  </si>
  <si>
    <t>Willow Run</t>
  </si>
  <si>
    <t>YIP</t>
  </si>
  <si>
    <t>KYIP</t>
  </si>
  <si>
    <t>Vandenberg Afb</t>
  </si>
  <si>
    <t>Lompoc</t>
  </si>
  <si>
    <t>VBG</t>
  </si>
  <si>
    <t>KVBG</t>
  </si>
  <si>
    <t>Birmingham Intl</t>
  </si>
  <si>
    <t>BHM</t>
  </si>
  <si>
    <t>KBHM</t>
  </si>
  <si>
    <t>Lakehurst Naes</t>
  </si>
  <si>
    <t>Lakehurst</t>
  </si>
  <si>
    <t>NEL</t>
  </si>
  <si>
    <t>KNEL</t>
  </si>
  <si>
    <t>Eareckson As</t>
  </si>
  <si>
    <t>Shemya</t>
  </si>
  <si>
    <t>SYA</t>
  </si>
  <si>
    <t>PASY</t>
  </si>
  <si>
    <t>Nellis Afb</t>
  </si>
  <si>
    <t>LSV</t>
  </si>
  <si>
    <t>KLSV</t>
  </si>
  <si>
    <t>March Arb</t>
  </si>
  <si>
    <t>RIV</t>
  </si>
  <si>
    <t>KRIV</t>
  </si>
  <si>
    <t>Modesto City Co Harry Sham</t>
  </si>
  <si>
    <t>Modesto</t>
  </si>
  <si>
    <t>MOD</t>
  </si>
  <si>
    <t>KMOD</t>
  </si>
  <si>
    <t>Sacramento Intl</t>
  </si>
  <si>
    <t>SMF</t>
  </si>
  <si>
    <t>KSMF</t>
  </si>
  <si>
    <t>Waukegan Rgnl</t>
  </si>
  <si>
    <t>UGN</t>
  </si>
  <si>
    <t>KUGN</t>
  </si>
  <si>
    <t>City Of Colorado Springs Muni</t>
  </si>
  <si>
    <t>Colorado Springs</t>
  </si>
  <si>
    <t>COS</t>
  </si>
  <si>
    <t>KCOS</t>
  </si>
  <si>
    <t>Buffalo Niagara Intl</t>
  </si>
  <si>
    <t>Buffalo</t>
  </si>
  <si>
    <t>BUF</t>
  </si>
  <si>
    <t>KBUF</t>
  </si>
  <si>
    <t>Griffing Sandusky</t>
  </si>
  <si>
    <t>Sandusky</t>
  </si>
  <si>
    <t>SKY</t>
  </si>
  <si>
    <t>KSKY</t>
  </si>
  <si>
    <t>Snohomish Co</t>
  </si>
  <si>
    <t>Everett</t>
  </si>
  <si>
    <t>PAE</t>
  </si>
  <si>
    <t>KPAE</t>
  </si>
  <si>
    <t>Mountain Home Afb</t>
  </si>
  <si>
    <t>Mountain Home</t>
  </si>
  <si>
    <t>MUO</t>
  </si>
  <si>
    <t>KMUO</t>
  </si>
  <si>
    <t>Cedar City Rgnl</t>
  </si>
  <si>
    <t>Cedar City</t>
  </si>
  <si>
    <t>CDC</t>
  </si>
  <si>
    <t>KCDC</t>
  </si>
  <si>
    <t>Bradley Intl</t>
  </si>
  <si>
    <t>Windsor Locks</t>
  </si>
  <si>
    <t>BDL</t>
  </si>
  <si>
    <t>KBDL</t>
  </si>
  <si>
    <t>Mc Allen Miller Intl</t>
  </si>
  <si>
    <t>Mcallen</t>
  </si>
  <si>
    <t>MFE</t>
  </si>
  <si>
    <t>KMFE</t>
  </si>
  <si>
    <t>Norfolk Ns</t>
  </si>
  <si>
    <t>NGU</t>
  </si>
  <si>
    <t>KNGU</t>
  </si>
  <si>
    <t>Westover Arb Metropolitan</t>
  </si>
  <si>
    <t>Chicopee Falls</t>
  </si>
  <si>
    <t>CEF</t>
  </si>
  <si>
    <t>KCEF</t>
  </si>
  <si>
    <t>Lubbock Preston Smith Intl</t>
  </si>
  <si>
    <t>Lubbock</t>
  </si>
  <si>
    <t>LBB</t>
  </si>
  <si>
    <t>KLBB</t>
  </si>
  <si>
    <t>Chicago Ohare Intl</t>
  </si>
  <si>
    <t>ORD</t>
  </si>
  <si>
    <t>KORD</t>
  </si>
  <si>
    <t>Boca Raton</t>
  </si>
  <si>
    <t>BCT</t>
  </si>
  <si>
    <t>KBCT</t>
  </si>
  <si>
    <t>Fairbanks Intl</t>
  </si>
  <si>
    <t>FAI</t>
  </si>
  <si>
    <t>PAFA</t>
  </si>
  <si>
    <t>Quantico Mcaf</t>
  </si>
  <si>
    <t>Quantico</t>
  </si>
  <si>
    <t>NYG</t>
  </si>
  <si>
    <t>KNYG</t>
  </si>
  <si>
    <t>Cannon Afb</t>
  </si>
  <si>
    <t>Clovis</t>
  </si>
  <si>
    <t>CVS</t>
  </si>
  <si>
    <t>KCVS</t>
  </si>
  <si>
    <t>Kaneohe Bay Mcaf</t>
  </si>
  <si>
    <t>Kaneohe Bay</t>
  </si>
  <si>
    <t>NGF</t>
  </si>
  <si>
    <t>PHNG</t>
  </si>
  <si>
    <t>Offutt Afb</t>
  </si>
  <si>
    <t>OFF</t>
  </si>
  <si>
    <t>KOFF</t>
  </si>
  <si>
    <t>Gulkana</t>
  </si>
  <si>
    <t>GKN</t>
  </si>
  <si>
    <t>PAGK</t>
  </si>
  <si>
    <t>Watertown Intl</t>
  </si>
  <si>
    <t>Watertown</t>
  </si>
  <si>
    <t>ART</t>
  </si>
  <si>
    <t>KART</t>
  </si>
  <si>
    <t>Palm Springs Intl</t>
  </si>
  <si>
    <t>Palm Springs</t>
  </si>
  <si>
    <t>PSP</t>
  </si>
  <si>
    <t>KPSP</t>
  </si>
  <si>
    <t>Rick Husband Amarillo Intl</t>
  </si>
  <si>
    <t>Amarillo</t>
  </si>
  <si>
    <t>AMA</t>
  </si>
  <si>
    <t>KAMA</t>
  </si>
  <si>
    <t>Fort Dodge Rgnl</t>
  </si>
  <si>
    <t>Fort Dodge</t>
  </si>
  <si>
    <t>FOD</t>
  </si>
  <si>
    <t>KFOD</t>
  </si>
  <si>
    <t>Barksdale Afb</t>
  </si>
  <si>
    <t>BAD</t>
  </si>
  <si>
    <t>KBAD</t>
  </si>
  <si>
    <t>Forbes Fld</t>
  </si>
  <si>
    <t>Topeka</t>
  </si>
  <si>
    <t>FOE</t>
  </si>
  <si>
    <t>KFOE</t>
  </si>
  <si>
    <t>Cotulla Lasalle Co</t>
  </si>
  <si>
    <t>Cotulla</t>
  </si>
  <si>
    <t>COT</t>
  </si>
  <si>
    <t>KCOT</t>
  </si>
  <si>
    <t>Wilmington Intl</t>
  </si>
  <si>
    <t>Wilmington</t>
  </si>
  <si>
    <t>ILM</t>
  </si>
  <si>
    <t>KILM</t>
  </si>
  <si>
    <t>Baton Rouge Metro Ryan Fld</t>
  </si>
  <si>
    <t>Baton Rouge</t>
  </si>
  <si>
    <t>BTR</t>
  </si>
  <si>
    <t>KBTR</t>
  </si>
  <si>
    <t>Meridian Nas</t>
  </si>
  <si>
    <t>Meridian</t>
  </si>
  <si>
    <t>NMM</t>
  </si>
  <si>
    <t>KNMM</t>
  </si>
  <si>
    <t>Tyler Pounds Rgnl</t>
  </si>
  <si>
    <t>Tyler</t>
  </si>
  <si>
    <t>TYR</t>
  </si>
  <si>
    <t>KTYR</t>
  </si>
  <si>
    <t>Baltimore Washington Intl</t>
  </si>
  <si>
    <t>Baltimore</t>
  </si>
  <si>
    <t>BWI</t>
  </si>
  <si>
    <t>KBWI</t>
  </si>
  <si>
    <t>Hobart Muni</t>
  </si>
  <si>
    <t>HBR</t>
  </si>
  <si>
    <t>KHBR</t>
  </si>
  <si>
    <t>Lanai</t>
  </si>
  <si>
    <t>LNY</t>
  </si>
  <si>
    <t>PHNY</t>
  </si>
  <si>
    <t>AEX</t>
  </si>
  <si>
    <t>KAEX</t>
  </si>
  <si>
    <t>Condron Aaf</t>
  </si>
  <si>
    <t>White Sands</t>
  </si>
  <si>
    <t>WSD</t>
  </si>
  <si>
    <t>KWSD</t>
  </si>
  <si>
    <t>Cold Bay</t>
  </si>
  <si>
    <t>CDB</t>
  </si>
  <si>
    <t>PACD</t>
  </si>
  <si>
    <t>Tulsa Intl</t>
  </si>
  <si>
    <t>Tulsa</t>
  </si>
  <si>
    <t>TUL</t>
  </si>
  <si>
    <t>KTUL</t>
  </si>
  <si>
    <t>Sitka Rocky Gutierrez</t>
  </si>
  <si>
    <t>Sitka</t>
  </si>
  <si>
    <t>SIT</t>
  </si>
  <si>
    <t>PASI</t>
  </si>
  <si>
    <t>Long Island Mac Arthur</t>
  </si>
  <si>
    <t>Islip</t>
  </si>
  <si>
    <t>ISP</t>
  </si>
  <si>
    <t>KISP</t>
  </si>
  <si>
    <t>Minneapolis St Paul Intl</t>
  </si>
  <si>
    <t>Minneapolis</t>
  </si>
  <si>
    <t>MSP</t>
  </si>
  <si>
    <t>KMSP</t>
  </si>
  <si>
    <t>New Castle</t>
  </si>
  <si>
    <t>ILG</t>
  </si>
  <si>
    <t>KILG</t>
  </si>
  <si>
    <t>Unalaska</t>
  </si>
  <si>
    <t>DUT</t>
  </si>
  <si>
    <t>PADU</t>
  </si>
  <si>
    <t>Louis Armstrong New Orleans Intl</t>
  </si>
  <si>
    <t>MSY</t>
  </si>
  <si>
    <t>KMSY</t>
  </si>
  <si>
    <t>Portland Intl Jetport</t>
  </si>
  <si>
    <t>PWM</t>
  </si>
  <si>
    <t>KPWM</t>
  </si>
  <si>
    <t>Will Rogers World</t>
  </si>
  <si>
    <t>OKC</t>
  </si>
  <si>
    <t>KOKC</t>
  </si>
  <si>
    <t>Albany Intl</t>
  </si>
  <si>
    <t>Albany</t>
  </si>
  <si>
    <t>ALB</t>
  </si>
  <si>
    <t>KALB</t>
  </si>
  <si>
    <t>Valdez Pioneer Fld</t>
  </si>
  <si>
    <t>Valdez</t>
  </si>
  <si>
    <t>VDZ</t>
  </si>
  <si>
    <t>PAVD</t>
  </si>
  <si>
    <t>Langley Afb</t>
  </si>
  <si>
    <t>Hampton</t>
  </si>
  <si>
    <t>LFI</t>
  </si>
  <si>
    <t>KLFI</t>
  </si>
  <si>
    <t>John Wayne Arpt Orange Co</t>
  </si>
  <si>
    <t>SNA</t>
  </si>
  <si>
    <t>KSNA</t>
  </si>
  <si>
    <t>Columbus Afb</t>
  </si>
  <si>
    <t>Colombus</t>
  </si>
  <si>
    <t>CBM</t>
  </si>
  <si>
    <t>KCBM</t>
  </si>
  <si>
    <t>Kendall Tamiami Executive</t>
  </si>
  <si>
    <t>Kendall-tamiami</t>
  </si>
  <si>
    <t>TMB</t>
  </si>
  <si>
    <t>KTMB</t>
  </si>
  <si>
    <t>Oceana Nas</t>
  </si>
  <si>
    <t>Oceana</t>
  </si>
  <si>
    <t>NTU</t>
  </si>
  <si>
    <t>KNTU</t>
  </si>
  <si>
    <t>Grissom Arb</t>
  </si>
  <si>
    <t>GUS</t>
  </si>
  <si>
    <t>KGUS</t>
  </si>
  <si>
    <t>Natrona Co Intl</t>
  </si>
  <si>
    <t>Casper</t>
  </si>
  <si>
    <t>CPR</t>
  </si>
  <si>
    <t>KCPR</t>
  </si>
  <si>
    <t>Eglin Afb</t>
  </si>
  <si>
    <t>VPS</t>
  </si>
  <si>
    <t>KVPS</t>
  </si>
  <si>
    <t>Craig Fld</t>
  </si>
  <si>
    <t>Selma</t>
  </si>
  <si>
    <t>SEM</t>
  </si>
  <si>
    <t>KSEM</t>
  </si>
  <si>
    <t>Key West Intl</t>
  </si>
  <si>
    <t>EYW</t>
  </si>
  <si>
    <t>KEYW</t>
  </si>
  <si>
    <t>Charlotte Douglas Intl</t>
  </si>
  <si>
    <t>Charlotte</t>
  </si>
  <si>
    <t>CLT</t>
  </si>
  <si>
    <t>KCLT</t>
  </si>
  <si>
    <t>Mc Carran Intl</t>
  </si>
  <si>
    <t>LAS</t>
  </si>
  <si>
    <t>KLAS</t>
  </si>
  <si>
    <t>Orlando Intl</t>
  </si>
  <si>
    <t>MCO</t>
  </si>
  <si>
    <t>KMCO</t>
  </si>
  <si>
    <t>Florence Rgnl</t>
  </si>
  <si>
    <t>FLO</t>
  </si>
  <si>
    <t>KFLO</t>
  </si>
  <si>
    <t>Great Falls Intl</t>
  </si>
  <si>
    <t>Great Falls</t>
  </si>
  <si>
    <t>GTF</t>
  </si>
  <si>
    <t>KGTF</t>
  </si>
  <si>
    <t>Youngstown Warren Rgnl</t>
  </si>
  <si>
    <t>Youngstown</t>
  </si>
  <si>
    <t>YNG</t>
  </si>
  <si>
    <t>KYNG</t>
  </si>
  <si>
    <t>Ladd Aaf</t>
  </si>
  <si>
    <t>FBK</t>
  </si>
  <si>
    <t>PAFB</t>
  </si>
  <si>
    <t>Mc Minnville Muni</t>
  </si>
  <si>
    <t>Mackminnville</t>
  </si>
  <si>
    <t>MMV</t>
  </si>
  <si>
    <t>KMMV</t>
  </si>
  <si>
    <t>Robins Afb</t>
  </si>
  <si>
    <t>WRB</t>
  </si>
  <si>
    <t>KWRB</t>
  </si>
  <si>
    <t>Suvarnabhumi Intl</t>
  </si>
  <si>
    <t>BKK</t>
  </si>
  <si>
    <t>VTBS</t>
  </si>
  <si>
    <t>Andi Jemma</t>
  </si>
  <si>
    <t>Masamba</t>
  </si>
  <si>
    <t>WAWM</t>
  </si>
  <si>
    <t>Soroako</t>
  </si>
  <si>
    <t>WAWS</t>
  </si>
  <si>
    <t>Pongtiku</t>
  </si>
  <si>
    <t>WAWT</t>
  </si>
  <si>
    <t>Wolter Monginsidi</t>
  </si>
  <si>
    <t>Kendari</t>
  </si>
  <si>
    <t>KDI</t>
  </si>
  <si>
    <t>WAWW</t>
  </si>
  <si>
    <t>Maimun Saleh</t>
  </si>
  <si>
    <t>Sabang</t>
  </si>
  <si>
    <t>SBG</t>
  </si>
  <si>
    <t>WITB</t>
  </si>
  <si>
    <t>Cibeureum</t>
  </si>
  <si>
    <t>Tasikmalaya</t>
  </si>
  <si>
    <t>WICM</t>
  </si>
  <si>
    <t>Iswahyudi</t>
  </si>
  <si>
    <t>Madiun</t>
  </si>
  <si>
    <t>WARI</t>
  </si>
  <si>
    <t>Abdul Rachman Saleh</t>
  </si>
  <si>
    <t>Malang</t>
  </si>
  <si>
    <t>MLG</t>
  </si>
  <si>
    <t>WARA</t>
  </si>
  <si>
    <t>Budiarto</t>
  </si>
  <si>
    <t>Tangerang</t>
  </si>
  <si>
    <t>WICB</t>
  </si>
  <si>
    <t>Husein Sastranegara</t>
  </si>
  <si>
    <t>Bandung</t>
  </si>
  <si>
    <t>BDO</t>
  </si>
  <si>
    <t>WICC</t>
  </si>
  <si>
    <t>Penggung</t>
  </si>
  <si>
    <t>Cirebon</t>
  </si>
  <si>
    <t>CBN</t>
  </si>
  <si>
    <t>WICD</t>
  </si>
  <si>
    <t>Adi Sutjipto</t>
  </si>
  <si>
    <t>Yogyakarta</t>
  </si>
  <si>
    <t>JOG</t>
  </si>
  <si>
    <t>WARJ</t>
  </si>
  <si>
    <t>Tunggul Wulung</t>
  </si>
  <si>
    <t>Cilacap</t>
  </si>
  <si>
    <t>CXP</t>
  </si>
  <si>
    <t>WIHL</t>
  </si>
  <si>
    <t>Pondok Cabe</t>
  </si>
  <si>
    <t>PCB</t>
  </si>
  <si>
    <t>WIHP</t>
  </si>
  <si>
    <t>Achmad Yani</t>
  </si>
  <si>
    <t>Semarang</t>
  </si>
  <si>
    <t>SRG</t>
  </si>
  <si>
    <t>WARS</t>
  </si>
  <si>
    <t>Hang Nadim</t>
  </si>
  <si>
    <t>Batam</t>
  </si>
  <si>
    <t>BTH</t>
  </si>
  <si>
    <t>WIDD</t>
  </si>
  <si>
    <t>H As Hanandjoeddin</t>
  </si>
  <si>
    <t>Tanjung Pandan</t>
  </si>
  <si>
    <t>TJQ</t>
  </si>
  <si>
    <t>WIOD</t>
  </si>
  <si>
    <t>Depati Amir</t>
  </si>
  <si>
    <t>Pangkal Pinang</t>
  </si>
  <si>
    <t>PGK</t>
  </si>
  <si>
    <t>WIPK</t>
  </si>
  <si>
    <t>Kijang</t>
  </si>
  <si>
    <t>Tanjung Pinang</t>
  </si>
  <si>
    <t>TNJ</t>
  </si>
  <si>
    <t>WIDN</t>
  </si>
  <si>
    <t>Dabo</t>
  </si>
  <si>
    <t>Singkep</t>
  </si>
  <si>
    <t>SIQ</t>
  </si>
  <si>
    <t>WIDS</t>
  </si>
  <si>
    <t>Syamsudin Noor</t>
  </si>
  <si>
    <t>Banjarmasin</t>
  </si>
  <si>
    <t>BDJ</t>
  </si>
  <si>
    <t>WAOO</t>
  </si>
  <si>
    <t>Batu Licin</t>
  </si>
  <si>
    <t>WAOC</t>
  </si>
  <si>
    <t>Iskandar</t>
  </si>
  <si>
    <t>Pangkalan Bun</t>
  </si>
  <si>
    <t>PKN</t>
  </si>
  <si>
    <t>WAOI</t>
  </si>
  <si>
    <t>Tjilik Riwut</t>
  </si>
  <si>
    <t>Palangkaraya</t>
  </si>
  <si>
    <t>PKY</t>
  </si>
  <si>
    <t>WAOP</t>
  </si>
  <si>
    <t>Militaerlager</t>
  </si>
  <si>
    <t>S-Chanf</t>
  </si>
  <si>
    <t>Wai Oti</t>
  </si>
  <si>
    <t>Maumere</t>
  </si>
  <si>
    <t>MOF</t>
  </si>
  <si>
    <t>WATC</t>
  </si>
  <si>
    <t>H Hasan Aroeboesman</t>
  </si>
  <si>
    <t>Ende</t>
  </si>
  <si>
    <t>ENE</t>
  </si>
  <si>
    <t>WATE</t>
  </si>
  <si>
    <t>Satar Tacik</t>
  </si>
  <si>
    <t>Ruteng</t>
  </si>
  <si>
    <t>RTG</t>
  </si>
  <si>
    <t>WATG</t>
  </si>
  <si>
    <t>El Tari</t>
  </si>
  <si>
    <t>Kupang</t>
  </si>
  <si>
    <t>KOE</t>
  </si>
  <si>
    <t>WATT</t>
  </si>
  <si>
    <t>Mutiara Ii</t>
  </si>
  <si>
    <t>Labuhan Bajo</t>
  </si>
  <si>
    <t>LBJ</t>
  </si>
  <si>
    <t>WATO</t>
  </si>
  <si>
    <t>Sepinggan</t>
  </si>
  <si>
    <t>Balikpapan</t>
  </si>
  <si>
    <t>BPN</t>
  </si>
  <si>
    <t>WALL</t>
  </si>
  <si>
    <t>Juwata</t>
  </si>
  <si>
    <t>Taraken</t>
  </si>
  <si>
    <t>TRK</t>
  </si>
  <si>
    <t>WALR</t>
  </si>
  <si>
    <t>Temindung</t>
  </si>
  <si>
    <t>Samarinda</t>
  </si>
  <si>
    <t>SRI</t>
  </si>
  <si>
    <t>WALS</t>
  </si>
  <si>
    <t>Tanjung Santan</t>
  </si>
  <si>
    <t>WALT</t>
  </si>
  <si>
    <t>Selaparang</t>
  </si>
  <si>
    <t>Mataram</t>
  </si>
  <si>
    <t>AMI</t>
  </si>
  <si>
    <t>WADA</t>
  </si>
  <si>
    <t>Muhammad Salahuddin</t>
  </si>
  <si>
    <t>Bima</t>
  </si>
  <si>
    <t>BMU</t>
  </si>
  <si>
    <t>WADB</t>
  </si>
  <si>
    <t>Krems Langenlois</t>
  </si>
  <si>
    <t>Krems</t>
  </si>
  <si>
    <t>LOAG</t>
  </si>
  <si>
    <t>Mau Hau</t>
  </si>
  <si>
    <t>Waingapu</t>
  </si>
  <si>
    <t>WGP</t>
  </si>
  <si>
    <t>WADW</t>
  </si>
  <si>
    <t>Juanda</t>
  </si>
  <si>
    <t>Surabaya</t>
  </si>
  <si>
    <t>SUB</t>
  </si>
  <si>
    <t>WARR</t>
  </si>
  <si>
    <t>Adi Sumarmo Wiryokusumo</t>
  </si>
  <si>
    <t>Solo City</t>
  </si>
  <si>
    <t>SOC</t>
  </si>
  <si>
    <t>WARQ</t>
  </si>
  <si>
    <t>Chiang Mai Intl</t>
  </si>
  <si>
    <t>Chiang Mai</t>
  </si>
  <si>
    <t>CNX</t>
  </si>
  <si>
    <t>VTCC</t>
  </si>
  <si>
    <t>Chiang Rai Intl</t>
  </si>
  <si>
    <t>Chiang Rai</t>
  </si>
  <si>
    <t>CEI</t>
  </si>
  <si>
    <t>VTCT</t>
  </si>
  <si>
    <t>NST</t>
  </si>
  <si>
    <t>VTSF</t>
  </si>
  <si>
    <t>Bali Ngurah Rai</t>
  </si>
  <si>
    <t>Denpasar</t>
  </si>
  <si>
    <t>DPS</t>
  </si>
  <si>
    <t>WADD</t>
  </si>
  <si>
    <t>NAK</t>
  </si>
  <si>
    <t>VTUQ</t>
  </si>
  <si>
    <t>Nakhon Phanom</t>
  </si>
  <si>
    <t>KOP</t>
  </si>
  <si>
    <t>VTUW</t>
  </si>
  <si>
    <t>Ubon Ratchathani</t>
  </si>
  <si>
    <t>UBP</t>
  </si>
  <si>
    <t>VTUU</t>
  </si>
  <si>
    <t>Khon Kaen</t>
  </si>
  <si>
    <t>KKC</t>
  </si>
  <si>
    <t>VTUK</t>
  </si>
  <si>
    <t>Sukhothai</t>
  </si>
  <si>
    <t>THS</t>
  </si>
  <si>
    <t>VTPO</t>
  </si>
  <si>
    <t>Eleftherios Venizelos Intl</t>
  </si>
  <si>
    <t>Athens</t>
  </si>
  <si>
    <t>ATH</t>
  </si>
  <si>
    <t>LGAV</t>
  </si>
  <si>
    <t>Chubu Centrair Intl</t>
  </si>
  <si>
    <t>Nagoya</t>
  </si>
  <si>
    <t>NGO</t>
  </si>
  <si>
    <t>RJGG</t>
  </si>
  <si>
    <t>Kobe</t>
  </si>
  <si>
    <t>UKB</t>
  </si>
  <si>
    <t>RJBE</t>
  </si>
  <si>
    <t>Pullman-Moscow Rgnl</t>
  </si>
  <si>
    <t>Pullman</t>
  </si>
  <si>
    <t>PUW</t>
  </si>
  <si>
    <t>KPUW</t>
  </si>
  <si>
    <t>Lewiston Nez Perce Co</t>
  </si>
  <si>
    <t>Lewiston</t>
  </si>
  <si>
    <t>LWS</t>
  </si>
  <si>
    <t>KLWS</t>
  </si>
  <si>
    <t>Elmira Corning Rgnl</t>
  </si>
  <si>
    <t>Elmira</t>
  </si>
  <si>
    <t>ELM</t>
  </si>
  <si>
    <t>KELM</t>
  </si>
  <si>
    <t>Ithaca Tompkins Rgnl</t>
  </si>
  <si>
    <t>Ithaca</t>
  </si>
  <si>
    <t>ITH</t>
  </si>
  <si>
    <t>KITH</t>
  </si>
  <si>
    <t>Monterey Peninsula</t>
  </si>
  <si>
    <t>Monterey</t>
  </si>
  <si>
    <t>MRY</t>
  </si>
  <si>
    <t>KMRY</t>
  </si>
  <si>
    <t>Santa Barbara Muni</t>
  </si>
  <si>
    <t>SBA</t>
  </si>
  <si>
    <t>KSBA</t>
  </si>
  <si>
    <t>Daytona Beach Intl</t>
  </si>
  <si>
    <t>Daytona Beach</t>
  </si>
  <si>
    <t>DAB</t>
  </si>
  <si>
    <t>KDAB</t>
  </si>
  <si>
    <t>Taoyuan Station</t>
  </si>
  <si>
    <t>Zhongli</t>
  </si>
  <si>
    <t>Liepaja Intl</t>
  </si>
  <si>
    <t>Liepaja</t>
  </si>
  <si>
    <t>Latvia</t>
  </si>
  <si>
    <t>LPX</t>
  </si>
  <si>
    <t>EVLA</t>
  </si>
  <si>
    <t>Riga Intl</t>
  </si>
  <si>
    <t>Riga</t>
  </si>
  <si>
    <t>RIX</t>
  </si>
  <si>
    <t>EVRA</t>
  </si>
  <si>
    <t>Siauliai Intl</t>
  </si>
  <si>
    <t>Siauliai</t>
  </si>
  <si>
    <t>Lithuania</t>
  </si>
  <si>
    <t>SQQ</t>
  </si>
  <si>
    <t>EYSA</t>
  </si>
  <si>
    <t>Barysiai</t>
  </si>
  <si>
    <t>HLJ</t>
  </si>
  <si>
    <t>EYSB</t>
  </si>
  <si>
    <t>Kaunas Intl</t>
  </si>
  <si>
    <t>Kaunas</t>
  </si>
  <si>
    <t>KUN</t>
  </si>
  <si>
    <t>EYKA</t>
  </si>
  <si>
    <t>S. Darius</t>
  </si>
  <si>
    <t>EYKS</t>
  </si>
  <si>
    <t>Palanga Intl</t>
  </si>
  <si>
    <t>Palanga</t>
  </si>
  <si>
    <t>PLQ</t>
  </si>
  <si>
    <t>EYPA</t>
  </si>
  <si>
    <t>Vilnius Intl</t>
  </si>
  <si>
    <t>Vilnius</t>
  </si>
  <si>
    <t>VNO</t>
  </si>
  <si>
    <t>EYVI</t>
  </si>
  <si>
    <t>Pajuostis</t>
  </si>
  <si>
    <t>Panevezys</t>
  </si>
  <si>
    <t>PNV</t>
  </si>
  <si>
    <t>EYPP</t>
  </si>
  <si>
    <t>Erebuni</t>
  </si>
  <si>
    <t>Yerevan</t>
  </si>
  <si>
    <t>UDYE</t>
  </si>
  <si>
    <t>Stepanavan</t>
  </si>
  <si>
    <t>UDLS</t>
  </si>
  <si>
    <t>Zvartnots</t>
  </si>
  <si>
    <t>EVN</t>
  </si>
  <si>
    <t>UDYZ</t>
  </si>
  <si>
    <t>Gyumri</t>
  </si>
  <si>
    <t>LWN</t>
  </si>
  <si>
    <t>UDSG</t>
  </si>
  <si>
    <t>Assab Intl</t>
  </si>
  <si>
    <t>Assab</t>
  </si>
  <si>
    <t>Eritrea</t>
  </si>
  <si>
    <t>ASA</t>
  </si>
  <si>
    <t>HHSB</t>
  </si>
  <si>
    <t>Asmara Intl</t>
  </si>
  <si>
    <t>Asmara</t>
  </si>
  <si>
    <t>ASM</t>
  </si>
  <si>
    <t>HHAS</t>
  </si>
  <si>
    <t>Massawa Intl</t>
  </si>
  <si>
    <t>Massawa</t>
  </si>
  <si>
    <t>MSW</t>
  </si>
  <si>
    <t>HHMS</t>
  </si>
  <si>
    <t>Yasser Arafat Intl</t>
  </si>
  <si>
    <t>Gaza</t>
  </si>
  <si>
    <t>Palestine</t>
  </si>
  <si>
    <t>GZA</t>
  </si>
  <si>
    <t>LVGZ</t>
  </si>
  <si>
    <t>Riyan</t>
  </si>
  <si>
    <t>Mukalla</t>
  </si>
  <si>
    <t>Yemen</t>
  </si>
  <si>
    <t>RIY</t>
  </si>
  <si>
    <t>OYRN</t>
  </si>
  <si>
    <t>Batumi</t>
  </si>
  <si>
    <t>Georgia</t>
  </si>
  <si>
    <t>BUS</t>
  </si>
  <si>
    <t>UGSB</t>
  </si>
  <si>
    <t>Kopitnari</t>
  </si>
  <si>
    <t>Kutaisi</t>
  </si>
  <si>
    <t>KUT</t>
  </si>
  <si>
    <t>UGKO</t>
  </si>
  <si>
    <t>Tbilisi</t>
  </si>
  <si>
    <t>TBS</t>
  </si>
  <si>
    <t>UGTB</t>
  </si>
  <si>
    <t>Taiz Intl</t>
  </si>
  <si>
    <t>Taiz</t>
  </si>
  <si>
    <t>TAI</t>
  </si>
  <si>
    <t>OYTZ</t>
  </si>
  <si>
    <t>Hodeidah Intl</t>
  </si>
  <si>
    <t>Hodeidah</t>
  </si>
  <si>
    <t>HOD</t>
  </si>
  <si>
    <t>OYHD</t>
  </si>
  <si>
    <t>Aden Intl</t>
  </si>
  <si>
    <t>Aden</t>
  </si>
  <si>
    <t>ADE</t>
  </si>
  <si>
    <t>OYAA</t>
  </si>
  <si>
    <t>Ataq</t>
  </si>
  <si>
    <t>AXK</t>
  </si>
  <si>
    <t>OYAT</t>
  </si>
  <si>
    <t>Al Ghaidah Intl</t>
  </si>
  <si>
    <t>AAY</t>
  </si>
  <si>
    <t>OYGD</t>
  </si>
  <si>
    <t>Sanaa Intl</t>
  </si>
  <si>
    <t>Sanaa</t>
  </si>
  <si>
    <t>SAH</t>
  </si>
  <si>
    <t>OYSN</t>
  </si>
  <si>
    <t>Allgau</t>
  </si>
  <si>
    <t>Memmingen</t>
  </si>
  <si>
    <t>FMM</t>
  </si>
  <si>
    <t>EDJA</t>
  </si>
  <si>
    <t>Beihan</t>
  </si>
  <si>
    <t>BHN</t>
  </si>
  <si>
    <t>OYBN</t>
  </si>
  <si>
    <t>RK Heliplex</t>
  </si>
  <si>
    <t>Panorama</t>
  </si>
  <si>
    <t>Socotra Intl</t>
  </si>
  <si>
    <t>Socotra</t>
  </si>
  <si>
    <t>SCT</t>
  </si>
  <si>
    <t>OYSQ</t>
  </si>
  <si>
    <t>Al Badie</t>
  </si>
  <si>
    <t>OYBA</t>
  </si>
  <si>
    <t>Kapadokya</t>
  </si>
  <si>
    <t>Nevsehir</t>
  </si>
  <si>
    <t>NAV</t>
  </si>
  <si>
    <t>LTAZ</t>
  </si>
  <si>
    <t>Ministro Pistarini</t>
  </si>
  <si>
    <t>EZE</t>
  </si>
  <si>
    <t>SAEZ</t>
  </si>
  <si>
    <t>Erbil Intl</t>
  </si>
  <si>
    <t>Erbil</t>
  </si>
  <si>
    <t>EBL</t>
  </si>
  <si>
    <t>ORER</t>
  </si>
  <si>
    <t>Emerald</t>
  </si>
  <si>
    <t>EMD</t>
  </si>
  <si>
    <t>YEML</t>
  </si>
  <si>
    <t>Ellinikon International Airport</t>
  </si>
  <si>
    <t>LGAT</t>
  </si>
  <si>
    <t>Kansai</t>
  </si>
  <si>
    <t>KIX</t>
  </si>
  <si>
    <t>RJBB</t>
  </si>
  <si>
    <t>Wall Street Heliport</t>
  </si>
  <si>
    <t>JRB</t>
  </si>
  <si>
    <t>KJRB</t>
  </si>
  <si>
    <t>Tagbilaran</t>
  </si>
  <si>
    <t>TAG</t>
  </si>
  <si>
    <t>RPVT</t>
  </si>
  <si>
    <t>Ilulissat</t>
  </si>
  <si>
    <t>JAV</t>
  </si>
  <si>
    <t>BGJN</t>
  </si>
  <si>
    <t>Qasigiannguit</t>
  </si>
  <si>
    <t>JCH</t>
  </si>
  <si>
    <t>BGCH</t>
  </si>
  <si>
    <t>Aasiaat</t>
  </si>
  <si>
    <t>JEG</t>
  </si>
  <si>
    <t>BGEM</t>
  </si>
  <si>
    <t>Son Sant Joan</t>
  </si>
  <si>
    <t>Palma de Mallorca</t>
  </si>
  <si>
    <t>PMI</t>
  </si>
  <si>
    <t>LEPA</t>
  </si>
  <si>
    <t>Darwin Intl</t>
  </si>
  <si>
    <t>Darwin</t>
  </si>
  <si>
    <t>DRW</t>
  </si>
  <si>
    <t>YPDN</t>
  </si>
  <si>
    <t>Surat Thani</t>
  </si>
  <si>
    <t>URT</t>
  </si>
  <si>
    <t>VTSB</t>
  </si>
  <si>
    <t>Bagan Intl</t>
  </si>
  <si>
    <t>Nyuang U</t>
  </si>
  <si>
    <t>NYU</t>
  </si>
  <si>
    <t>VYBR</t>
  </si>
  <si>
    <t>Godofredo P</t>
  </si>
  <si>
    <t>MPH</t>
  </si>
  <si>
    <t>RPXE</t>
  </si>
  <si>
    <t>Bimini North Seaplane Base</t>
  </si>
  <si>
    <t>Bimini</t>
  </si>
  <si>
    <t>NSB</t>
  </si>
  <si>
    <t>Talkeetna</t>
  </si>
  <si>
    <t>TKA</t>
  </si>
  <si>
    <t>PATK</t>
  </si>
  <si>
    <t>Xewkija Heliport</t>
  </si>
  <si>
    <t>Gozo</t>
  </si>
  <si>
    <t>GZM</t>
  </si>
  <si>
    <t>LMMG</t>
  </si>
  <si>
    <t>Tweed-New Haven Airport</t>
  </si>
  <si>
    <t>New Haven</t>
  </si>
  <si>
    <t>HVN</t>
  </si>
  <si>
    <t>KHVN</t>
  </si>
  <si>
    <t>Asheville Regional Airport</t>
  </si>
  <si>
    <t>Asheville</t>
  </si>
  <si>
    <t>AVL</t>
  </si>
  <si>
    <t>KAVL</t>
  </si>
  <si>
    <t>Piedmont Triad</t>
  </si>
  <si>
    <t>Greensboro</t>
  </si>
  <si>
    <t>GSO</t>
  </si>
  <si>
    <t>KGSO</t>
  </si>
  <si>
    <t>Sioux Falls</t>
  </si>
  <si>
    <t>FSD</t>
  </si>
  <si>
    <t>KFSD</t>
  </si>
  <si>
    <t>Ayers Rock</t>
  </si>
  <si>
    <t>Uluru</t>
  </si>
  <si>
    <t>AYQ</t>
  </si>
  <si>
    <t>YAYE</t>
  </si>
  <si>
    <t>Manchester Regional Airport</t>
  </si>
  <si>
    <t>Manchester NH</t>
  </si>
  <si>
    <t>MHT</t>
  </si>
  <si>
    <t>KMHT</t>
  </si>
  <si>
    <t>Naples Muni</t>
  </si>
  <si>
    <t>APF</t>
  </si>
  <si>
    <t>KAPF</t>
  </si>
  <si>
    <t>Redang</t>
  </si>
  <si>
    <t>RDN</t>
  </si>
  <si>
    <t>WMPR</t>
  </si>
  <si>
    <t>Louisville International Airport</t>
  </si>
  <si>
    <t>SDF</t>
  </si>
  <si>
    <t>KSDF</t>
  </si>
  <si>
    <t>Charlottesville-Albemarle</t>
  </si>
  <si>
    <t>Charlottesville VA</t>
  </si>
  <si>
    <t>CHO</t>
  </si>
  <si>
    <t>KCHO</t>
  </si>
  <si>
    <t>Roanoke Regional</t>
  </si>
  <si>
    <t>Roanoke VA</t>
  </si>
  <si>
    <t>ROA</t>
  </si>
  <si>
    <t>KROA</t>
  </si>
  <si>
    <t>Blue Grass</t>
  </si>
  <si>
    <t>Lexington KY</t>
  </si>
  <si>
    <t>LEX</t>
  </si>
  <si>
    <t>KLEX</t>
  </si>
  <si>
    <t>Evansville Regional</t>
  </si>
  <si>
    <t>Evansville</t>
  </si>
  <si>
    <t>EVV</t>
  </si>
  <si>
    <t>KEVV</t>
  </si>
  <si>
    <t>Albuquerque International Sunport</t>
  </si>
  <si>
    <t>Albuquerque</t>
  </si>
  <si>
    <t>ABQ</t>
  </si>
  <si>
    <t>KABQ</t>
  </si>
  <si>
    <t>Gallatin Field</t>
  </si>
  <si>
    <t>Bozeman</t>
  </si>
  <si>
    <t>BZN</t>
  </si>
  <si>
    <t>KBZN</t>
  </si>
  <si>
    <t>Billings Logan International Airport</t>
  </si>
  <si>
    <t>Billings</t>
  </si>
  <si>
    <t>BIL</t>
  </si>
  <si>
    <t>KBIL</t>
  </si>
  <si>
    <t>Bert Mooney Airport</t>
  </si>
  <si>
    <t>Butte</t>
  </si>
  <si>
    <t>BTM</t>
  </si>
  <si>
    <t>KBTM</t>
  </si>
  <si>
    <t>Cherry Capital Airport</t>
  </si>
  <si>
    <t>Traverse City</t>
  </si>
  <si>
    <t>TVC</t>
  </si>
  <si>
    <t>KTVC</t>
  </si>
  <si>
    <t>Mundo Maya International</t>
  </si>
  <si>
    <t>FRS</t>
  </si>
  <si>
    <t>MGTK</t>
  </si>
  <si>
    <t>Hancock County - Bar Harbor</t>
  </si>
  <si>
    <t>Bar Harbor</t>
  </si>
  <si>
    <t>BHB</t>
  </si>
  <si>
    <t>KBHB</t>
  </si>
  <si>
    <t>Knox County Regional Airport</t>
  </si>
  <si>
    <t>Rockland</t>
  </si>
  <si>
    <t>RKD</t>
  </si>
  <si>
    <t>KRKD</t>
  </si>
  <si>
    <t>Jackson Hole Airport</t>
  </si>
  <si>
    <t>Jacksn Hole</t>
  </si>
  <si>
    <t>JAC</t>
  </si>
  <si>
    <t>KJAC</t>
  </si>
  <si>
    <t xml:space="preserve">Chicago Rockford International Airport </t>
  </si>
  <si>
    <t>Rockford</t>
  </si>
  <si>
    <t>RFD</t>
  </si>
  <si>
    <t>KRFD</t>
  </si>
  <si>
    <t>Domododevo</t>
  </si>
  <si>
    <t>DME</t>
  </si>
  <si>
    <t>UUDD</t>
  </si>
  <si>
    <t>Phoenix International</t>
  </si>
  <si>
    <t>Sanya</t>
  </si>
  <si>
    <t>SYX</t>
  </si>
  <si>
    <t>ZJSY</t>
  </si>
  <si>
    <t>Milford Sound Airport</t>
  </si>
  <si>
    <t>Milford Sound</t>
  </si>
  <si>
    <t>MFN</t>
  </si>
  <si>
    <t>NZMF</t>
  </si>
  <si>
    <t>East 34th Street Heliport</t>
  </si>
  <si>
    <t>TSS</t>
  </si>
  <si>
    <t>NONE</t>
  </si>
  <si>
    <t>Lijiang Airport</t>
  </si>
  <si>
    <t>Lijiang</t>
  </si>
  <si>
    <t>LJG</t>
  </si>
  <si>
    <t>ZPLJ</t>
  </si>
  <si>
    <t>Greenville-Spartanburg International</t>
  </si>
  <si>
    <t>Greenville</t>
  </si>
  <si>
    <t>GSP</t>
  </si>
  <si>
    <t>KGSP</t>
  </si>
  <si>
    <t>Cologne Railway</t>
  </si>
  <si>
    <t>QKL</t>
  </si>
  <si>
    <t>Stuttgart Railway Station</t>
  </si>
  <si>
    <t>ZWS</t>
  </si>
  <si>
    <t>Central Illinois Rgnl</t>
  </si>
  <si>
    <t>Bloomington</t>
  </si>
  <si>
    <t>BMI</t>
  </si>
  <si>
    <t>KBMI</t>
  </si>
  <si>
    <t>Gulfport-Biloxi</t>
  </si>
  <si>
    <t>Gulfport</t>
  </si>
  <si>
    <t>GPT</t>
  </si>
  <si>
    <t>KGPT</t>
  </si>
  <si>
    <t>Kalamazoo</t>
  </si>
  <si>
    <t>AZO</t>
  </si>
  <si>
    <t>KAZO</t>
  </si>
  <si>
    <t>Toledo</t>
  </si>
  <si>
    <t>TOL</t>
  </si>
  <si>
    <t>KTOL</t>
  </si>
  <si>
    <t>Fort Wayne</t>
  </si>
  <si>
    <t>FWA</t>
  </si>
  <si>
    <t>KFWA</t>
  </si>
  <si>
    <t>Decatur</t>
  </si>
  <si>
    <t>DEC</t>
  </si>
  <si>
    <t>KDEC</t>
  </si>
  <si>
    <t>Cedar Rapids</t>
  </si>
  <si>
    <t>CID</t>
  </si>
  <si>
    <t>KCID</t>
  </si>
  <si>
    <t>La Crosse Municipal</t>
  </si>
  <si>
    <t>La Crosse</t>
  </si>
  <si>
    <t>LSE</t>
  </si>
  <si>
    <t>KLSE</t>
  </si>
  <si>
    <t>Central Wisconsin</t>
  </si>
  <si>
    <t>Wassau</t>
  </si>
  <si>
    <t>CWA</t>
  </si>
  <si>
    <t>KCWA</t>
  </si>
  <si>
    <t>Peoria Regional</t>
  </si>
  <si>
    <t>Peoria</t>
  </si>
  <si>
    <t>PIA</t>
  </si>
  <si>
    <t>KPIA</t>
  </si>
  <si>
    <t>Appleton</t>
  </si>
  <si>
    <t>ATW</t>
  </si>
  <si>
    <t>KATW</t>
  </si>
  <si>
    <t>RST</t>
  </si>
  <si>
    <t>KRST</t>
  </si>
  <si>
    <t>Champaign</t>
  </si>
  <si>
    <t>CMI</t>
  </si>
  <si>
    <t>KCMI</t>
  </si>
  <si>
    <t>Manhattan Reigonal</t>
  </si>
  <si>
    <t>Manhattan</t>
  </si>
  <si>
    <t>MHK</t>
  </si>
  <si>
    <t>KMHK</t>
  </si>
  <si>
    <t>Kingscote Airport</t>
  </si>
  <si>
    <t>Kingscote</t>
  </si>
  <si>
    <t>KGC</t>
  </si>
  <si>
    <t>YKSC</t>
  </si>
  <si>
    <t>Hervey Bay Airport</t>
  </si>
  <si>
    <t>Hervey Bay</t>
  </si>
  <si>
    <t>HVB</t>
  </si>
  <si>
    <t>YHBA</t>
  </si>
  <si>
    <t>EuroAirport Basel-Mulhouse-Freiburg</t>
  </si>
  <si>
    <t>Basel</t>
  </si>
  <si>
    <t>BSL</t>
  </si>
  <si>
    <t>Dali</t>
  </si>
  <si>
    <t>DLU</t>
  </si>
  <si>
    <t>ZPDL</t>
  </si>
  <si>
    <t>Jinghong</t>
  </si>
  <si>
    <t>JHG</t>
  </si>
  <si>
    <t>Mulu</t>
  </si>
  <si>
    <t>MZV</t>
  </si>
  <si>
    <t>Sharm El Sheikh Intl</t>
  </si>
  <si>
    <t>Sharm El Sheikh</t>
  </si>
  <si>
    <t>SSH</t>
  </si>
  <si>
    <t>HESH</t>
  </si>
  <si>
    <t>Franklin</t>
  </si>
  <si>
    <t>FKL</t>
  </si>
  <si>
    <t>KFKL</t>
  </si>
  <si>
    <t>Jomo Kenyatta International</t>
  </si>
  <si>
    <t>NBO</t>
  </si>
  <si>
    <t>HKJK</t>
  </si>
  <si>
    <t>Seronera</t>
  </si>
  <si>
    <t>SEU</t>
  </si>
  <si>
    <t>HTSN</t>
  </si>
  <si>
    <t>El Calafate</t>
  </si>
  <si>
    <t>FTE</t>
  </si>
  <si>
    <t>SAWC</t>
  </si>
  <si>
    <t>Armidale</t>
  </si>
  <si>
    <t>ARM</t>
  </si>
  <si>
    <t>YARM</t>
  </si>
  <si>
    <t>Grand Junction Regional</t>
  </si>
  <si>
    <t>Grand Junction</t>
  </si>
  <si>
    <t>GJT</t>
  </si>
  <si>
    <t>KGJT</t>
  </si>
  <si>
    <t>St George Muni</t>
  </si>
  <si>
    <t>Saint George</t>
  </si>
  <si>
    <t>SGU</t>
  </si>
  <si>
    <t>KSGU</t>
  </si>
  <si>
    <t>David Wayne Hooks Field</t>
  </si>
  <si>
    <t>DWH</t>
  </si>
  <si>
    <t>KDWH</t>
  </si>
  <si>
    <t>Port O\\'Connor Airfield</t>
  </si>
  <si>
    <t>Port O\\'Connor</t>
  </si>
  <si>
    <t>S46</t>
  </si>
  <si>
    <t>XS46</t>
  </si>
  <si>
    <t>Sarasota Bradenton Intl</t>
  </si>
  <si>
    <t>Sarasota</t>
  </si>
  <si>
    <t>SRQ</t>
  </si>
  <si>
    <t>KSRQ</t>
  </si>
  <si>
    <t>Van Nuys</t>
  </si>
  <si>
    <t>VNY</t>
  </si>
  <si>
    <t>KVNY</t>
  </si>
  <si>
    <t>Bermuda Intl</t>
  </si>
  <si>
    <t>Bermuda</t>
  </si>
  <si>
    <t>BDA</t>
  </si>
  <si>
    <t>TXKF</t>
  </si>
  <si>
    <t>Arthur Dunn Airpark</t>
  </si>
  <si>
    <t>Titusville</t>
  </si>
  <si>
    <t>X21</t>
  </si>
  <si>
    <t>Quad City Intl</t>
  </si>
  <si>
    <t>Moline</t>
  </si>
  <si>
    <t>MLI</t>
  </si>
  <si>
    <t>KMLI</t>
  </si>
  <si>
    <t>Panama City Bay Co Intl</t>
  </si>
  <si>
    <t>PFN</t>
  </si>
  <si>
    <t>KPFN</t>
  </si>
  <si>
    <t>Honiara International</t>
  </si>
  <si>
    <t>Honiara</t>
  </si>
  <si>
    <t>Solomon Islands</t>
  </si>
  <si>
    <t>HIR</t>
  </si>
  <si>
    <t>AGGH</t>
  </si>
  <si>
    <t>Faa\\'a International</t>
  </si>
  <si>
    <t>Papeete</t>
  </si>
  <si>
    <t>PPT</t>
  </si>
  <si>
    <t>NTAA</t>
  </si>
  <si>
    <t>Nauru Intl</t>
  </si>
  <si>
    <t>Nauru</t>
  </si>
  <si>
    <t>INU</t>
  </si>
  <si>
    <t>ANYN</t>
  </si>
  <si>
    <t>Funafuti International</t>
  </si>
  <si>
    <t>Funafuti</t>
  </si>
  <si>
    <t>Tuvalu</t>
  </si>
  <si>
    <t>FUN</t>
  </si>
  <si>
    <t>NGFU</t>
  </si>
  <si>
    <t>Tolmachevo</t>
  </si>
  <si>
    <t>Novosibirsk</t>
  </si>
  <si>
    <t>OVB</t>
  </si>
  <si>
    <t>UNNT</t>
  </si>
  <si>
    <t>DWS</t>
  </si>
  <si>
    <t>Stavns</t>
  </si>
  <si>
    <t>Samsoe</t>
  </si>
  <si>
    <t>EKSS</t>
  </si>
  <si>
    <t>Xieng Khouang</t>
  </si>
  <si>
    <t>Phon Savan</t>
  </si>
  <si>
    <t>XKH</t>
  </si>
  <si>
    <t>VLXK</t>
  </si>
  <si>
    <t>Phu Bai</t>
  </si>
  <si>
    <t>HUI</t>
  </si>
  <si>
    <t>Bismarck Municipal Airport</t>
  </si>
  <si>
    <t>Bismarck</t>
  </si>
  <si>
    <t>BIS</t>
  </si>
  <si>
    <t>KBIS</t>
  </si>
  <si>
    <t>Telluride</t>
  </si>
  <si>
    <t>TEX</t>
  </si>
  <si>
    <t>KTEX</t>
  </si>
  <si>
    <t>Yinchuan</t>
  </si>
  <si>
    <t>INC</t>
  </si>
  <si>
    <t>ZLIC</t>
  </si>
  <si>
    <t>Mae Hong Son</t>
  </si>
  <si>
    <t>HGN</t>
  </si>
  <si>
    <t>VTCH</t>
  </si>
  <si>
    <t>Rapid City Regional Airport</t>
  </si>
  <si>
    <t>RAP</t>
  </si>
  <si>
    <t>KRAP</t>
  </si>
  <si>
    <t>McClellan-Palomar Airport</t>
  </si>
  <si>
    <t>CLD</t>
  </si>
  <si>
    <t>KCRQ</t>
  </si>
  <si>
    <t>Bishop International</t>
  </si>
  <si>
    <t>Flint</t>
  </si>
  <si>
    <t>FNT</t>
  </si>
  <si>
    <t>KFNT</t>
  </si>
  <si>
    <t>Francisco Bangoy International</t>
  </si>
  <si>
    <t>Davao</t>
  </si>
  <si>
    <t>DVO</t>
  </si>
  <si>
    <t>RPMD</t>
  </si>
  <si>
    <t>Madeira</t>
  </si>
  <si>
    <t>Funchal</t>
  </si>
  <si>
    <t>FNC</t>
  </si>
  <si>
    <t>LPMA</t>
  </si>
  <si>
    <t>Santarem</t>
  </si>
  <si>
    <t>STM</t>
  </si>
  <si>
    <t>SBSN</t>
  </si>
  <si>
    <t>Sihanoukville</t>
  </si>
  <si>
    <t>KOS</t>
  </si>
  <si>
    <t>VDSV</t>
  </si>
  <si>
    <t>Ekati</t>
  </si>
  <si>
    <t>YOA</t>
  </si>
  <si>
    <t>CYOA</t>
  </si>
  <si>
    <t>Napier</t>
  </si>
  <si>
    <t>NAPIER</t>
  </si>
  <si>
    <t>NPE</t>
  </si>
  <si>
    <t>NZNR</t>
  </si>
  <si>
    <t>Levuka Airfield</t>
  </si>
  <si>
    <t>Levuka</t>
  </si>
  <si>
    <t>LEV</t>
  </si>
  <si>
    <t>NFNB</t>
  </si>
  <si>
    <t>Lhasa-Gonggar</t>
  </si>
  <si>
    <t>Lhasa</t>
  </si>
  <si>
    <t>LXA</t>
  </si>
  <si>
    <t>ZULS</t>
  </si>
  <si>
    <t>Redding Muni</t>
  </si>
  <si>
    <t>Redding</t>
  </si>
  <si>
    <t>RDD</t>
  </si>
  <si>
    <t>KRDD</t>
  </si>
  <si>
    <t>Mahlon Sweet Fld</t>
  </si>
  <si>
    <t>Eugene</t>
  </si>
  <si>
    <t>EUG</t>
  </si>
  <si>
    <t>KEUG</t>
  </si>
  <si>
    <t>Idaho Falls Rgnl</t>
  </si>
  <si>
    <t>Idaho Falls</t>
  </si>
  <si>
    <t>IDA</t>
  </si>
  <si>
    <t>KIDA</t>
  </si>
  <si>
    <t>Rogue Valley Intl Medford</t>
  </si>
  <si>
    <t>Medford</t>
  </si>
  <si>
    <t>MFR</t>
  </si>
  <si>
    <t>KMFR</t>
  </si>
  <si>
    <t>Kaikoura</t>
  </si>
  <si>
    <t>KBZ</t>
  </si>
  <si>
    <t>NZKI</t>
  </si>
  <si>
    <t>Roberts Fld</t>
  </si>
  <si>
    <t>Redmond-Bend</t>
  </si>
  <si>
    <t>RDM</t>
  </si>
  <si>
    <t>KRDM</t>
  </si>
  <si>
    <t>Koromiko</t>
  </si>
  <si>
    <t>Picton</t>
  </si>
  <si>
    <t>PCN</t>
  </si>
  <si>
    <t>NZPN</t>
  </si>
  <si>
    <t xml:space="preserve">Windhoek Hosea Kutako International Airport </t>
  </si>
  <si>
    <t>Windhoek</t>
  </si>
  <si>
    <t>Namibia</t>
  </si>
  <si>
    <t>WDH</t>
  </si>
  <si>
    <t>FYWV</t>
  </si>
  <si>
    <t>Victoria Inner Harbour Airport</t>
  </si>
  <si>
    <t>YWH</t>
  </si>
  <si>
    <t>CYWH</t>
  </si>
  <si>
    <t>Vancouver Coal Harbour</t>
  </si>
  <si>
    <t>CXH</t>
  </si>
  <si>
    <t>CAQ3</t>
  </si>
  <si>
    <t>Jinan</t>
  </si>
  <si>
    <t>TNA</t>
  </si>
  <si>
    <t>ZSJN</t>
  </si>
  <si>
    <t>Changzhou</t>
  </si>
  <si>
    <t>CZX</t>
  </si>
  <si>
    <t>ZSCG</t>
  </si>
  <si>
    <t>Yibin</t>
  </si>
  <si>
    <t>YBP</t>
  </si>
  <si>
    <t>ZUYB</t>
  </si>
  <si>
    <t>Roschino</t>
  </si>
  <si>
    <t>Tyumen</t>
  </si>
  <si>
    <t>TJM</t>
  </si>
  <si>
    <t>USTR</t>
  </si>
  <si>
    <t>Akron Canton Regional Airport</t>
  </si>
  <si>
    <t>CAK</t>
  </si>
  <si>
    <t>KCAK</t>
  </si>
  <si>
    <t>Huntsville International Airport-Carl T Jones Field</t>
  </si>
  <si>
    <t>Huntsville</t>
  </si>
  <si>
    <t>HSV</t>
  </si>
  <si>
    <t>KHSV</t>
  </si>
  <si>
    <t>Mid-Ohio Valley Regional Airport</t>
  </si>
  <si>
    <t>PARKERSBURG</t>
  </si>
  <si>
    <t>PKB</t>
  </si>
  <si>
    <t>KPKB</t>
  </si>
  <si>
    <t xml:space="preserve">Montgomery Regional Airport </t>
  </si>
  <si>
    <t>MONTGOMERY</t>
  </si>
  <si>
    <t>MGM</t>
  </si>
  <si>
    <t>KMGM</t>
  </si>
  <si>
    <t>Tri-Cities Regional Airport</t>
  </si>
  <si>
    <t>BRISTOL</t>
  </si>
  <si>
    <t>TRI</t>
  </si>
  <si>
    <t>KTRI</t>
  </si>
  <si>
    <t>Barkley Regional Airport</t>
  </si>
  <si>
    <t>PADUCAH</t>
  </si>
  <si>
    <t>PAH</t>
  </si>
  <si>
    <t>KPAH</t>
  </si>
  <si>
    <t>KUF</t>
  </si>
  <si>
    <t>Ambouli International Airport</t>
  </si>
  <si>
    <t>Djibouti</t>
  </si>
  <si>
    <t>JIB</t>
  </si>
  <si>
    <t>HDAM</t>
  </si>
  <si>
    <t>Meilan</t>
  </si>
  <si>
    <t>Haikou</t>
  </si>
  <si>
    <t>HAK</t>
  </si>
  <si>
    <t>ZJHK</t>
  </si>
  <si>
    <t>Mafia</t>
  </si>
  <si>
    <t>Mafia Island</t>
  </si>
  <si>
    <t>MFA</t>
  </si>
  <si>
    <t>HTMA</t>
  </si>
  <si>
    <t>Glacier Park Intl</t>
  </si>
  <si>
    <t>Kalispell</t>
  </si>
  <si>
    <t>FCA</t>
  </si>
  <si>
    <t>KFCA</t>
  </si>
  <si>
    <t>Mtemere Airstrip</t>
  </si>
  <si>
    <t>Selous</t>
  </si>
  <si>
    <t>Page Municipal Airport</t>
  </si>
  <si>
    <t>Page</t>
  </si>
  <si>
    <t>PGA</t>
  </si>
  <si>
    <t>KPGA</t>
  </si>
  <si>
    <t>Utila Airport</t>
  </si>
  <si>
    <t>Utila</t>
  </si>
  <si>
    <t>UII</t>
  </si>
  <si>
    <t>MHUT</t>
  </si>
  <si>
    <t>Santa Elena Airport</t>
  </si>
  <si>
    <t>Santa Elena de Uairen</t>
  </si>
  <si>
    <t>SNV</t>
  </si>
  <si>
    <t>Mbs Intl</t>
  </si>
  <si>
    <t>Saginaw</t>
  </si>
  <si>
    <t>MBS</t>
  </si>
  <si>
    <t>KMBS</t>
  </si>
  <si>
    <t>Greater Binghamton Edwin A Link Fld</t>
  </si>
  <si>
    <t>Binghamton</t>
  </si>
  <si>
    <t>BGM</t>
  </si>
  <si>
    <t>KBGM</t>
  </si>
  <si>
    <t>Baghdad International Airport</t>
  </si>
  <si>
    <t>Baghdad</t>
  </si>
  <si>
    <t>BGW</t>
  </si>
  <si>
    <t>ORBI</t>
  </si>
  <si>
    <t>Nan</t>
  </si>
  <si>
    <t>NNT</t>
  </si>
  <si>
    <t>VTCN</t>
  </si>
  <si>
    <t>ROI</t>
  </si>
  <si>
    <t>VTUV</t>
  </si>
  <si>
    <t>Buri Ram</t>
  </si>
  <si>
    <t>BFV</t>
  </si>
  <si>
    <t>VTUO</t>
  </si>
  <si>
    <t>UNN</t>
  </si>
  <si>
    <t>Trat</t>
  </si>
  <si>
    <t>TDX</t>
  </si>
  <si>
    <t>VTBO</t>
  </si>
  <si>
    <t>Blythe Airport</t>
  </si>
  <si>
    <t>Blythe</t>
  </si>
  <si>
    <t>BLH</t>
  </si>
  <si>
    <t>KBLH</t>
  </si>
  <si>
    <t>Al Asad Airbase</t>
  </si>
  <si>
    <t>Al Asad</t>
  </si>
  <si>
    <t>ORAA</t>
  </si>
  <si>
    <t>Al Taqaddum Airbase</t>
  </si>
  <si>
    <t>Al Taqaddum</t>
  </si>
  <si>
    <t>ORAT</t>
  </si>
  <si>
    <t>Balad Southeast Airport</t>
  </si>
  <si>
    <t>Al Bakr</t>
  </si>
  <si>
    <t>ORBD</t>
  </si>
  <si>
    <t>Diosdado Macapagal International</t>
  </si>
  <si>
    <t>Angeles City</t>
  </si>
  <si>
    <t>CRK</t>
  </si>
  <si>
    <t>RPLC</t>
  </si>
  <si>
    <t>Sandakan</t>
  </si>
  <si>
    <t>SDK</t>
  </si>
  <si>
    <t>WBKS</t>
  </si>
  <si>
    <t>Luang Namtha</t>
  </si>
  <si>
    <t>LXG</t>
  </si>
  <si>
    <t>VLLN</t>
  </si>
  <si>
    <t>Oudomxay</t>
  </si>
  <si>
    <t>Muang Xay</t>
  </si>
  <si>
    <t>ODY</t>
  </si>
  <si>
    <t>VLOS</t>
  </si>
  <si>
    <t>Shenyang Taoxian International Airport</t>
  </si>
  <si>
    <t>Shenyang</t>
  </si>
  <si>
    <t>SHE</t>
  </si>
  <si>
    <t>ZYTX</t>
  </si>
  <si>
    <t>Dongying Airport</t>
  </si>
  <si>
    <t>Dongying</t>
  </si>
  <si>
    <t>DOY</t>
  </si>
  <si>
    <t>ZSDY</t>
  </si>
  <si>
    <t>John A. Osborne Airport</t>
  </si>
  <si>
    <t>Geralds</t>
  </si>
  <si>
    <t>Montserrat</t>
  </si>
  <si>
    <t>MNI</t>
  </si>
  <si>
    <t>TRPG</t>
  </si>
  <si>
    <t>Petersburg James A. Johnson</t>
  </si>
  <si>
    <t>Petersburg</t>
  </si>
  <si>
    <t>PSG</t>
  </si>
  <si>
    <t>PAPG</t>
  </si>
  <si>
    <t>Luoyang Airport</t>
  </si>
  <si>
    <t>Luoyang</t>
  </si>
  <si>
    <t>LYA</t>
  </si>
  <si>
    <t>ZHLY</t>
  </si>
  <si>
    <t>Xuzhou Guanyin Airport</t>
  </si>
  <si>
    <t>Xuzhou</t>
  </si>
  <si>
    <t>XUZ</t>
  </si>
  <si>
    <t>ZSXZ</t>
  </si>
  <si>
    <t>Isfahan</t>
  </si>
  <si>
    <t>IFN</t>
  </si>
  <si>
    <t>Magwe</t>
  </si>
  <si>
    <t>MWQ</t>
  </si>
  <si>
    <t>VYMW</t>
  </si>
  <si>
    <t>Khamti</t>
  </si>
  <si>
    <t>KHM</t>
  </si>
  <si>
    <t>VYKI</t>
  </si>
  <si>
    <t>Dalat</t>
  </si>
  <si>
    <t>DLI</t>
  </si>
  <si>
    <t>VVDL</t>
  </si>
  <si>
    <t>Dong Hoi</t>
  </si>
  <si>
    <t>VDH</t>
  </si>
  <si>
    <t>Rach Gia</t>
  </si>
  <si>
    <t>VKG</t>
  </si>
  <si>
    <t>VVRG</t>
  </si>
  <si>
    <t>Ca Mau</t>
  </si>
  <si>
    <t>CAH</t>
  </si>
  <si>
    <t>VVCM</t>
  </si>
  <si>
    <t>Chu Lai</t>
  </si>
  <si>
    <t>VCL</t>
  </si>
  <si>
    <t>VVCA</t>
  </si>
  <si>
    <t>Dong Tac</t>
  </si>
  <si>
    <t>Tuy Hoa</t>
  </si>
  <si>
    <t>TBB</t>
  </si>
  <si>
    <t>VVTH</t>
  </si>
  <si>
    <t>Pai</t>
  </si>
  <si>
    <t>PYY</t>
  </si>
  <si>
    <t>VTCI</t>
  </si>
  <si>
    <t>Brac</t>
  </si>
  <si>
    <t>BWK</t>
  </si>
  <si>
    <t>LDSB</t>
  </si>
  <si>
    <t>Yaounde Nsimalen</t>
  </si>
  <si>
    <t>NSI</t>
  </si>
  <si>
    <t>FKYS</t>
  </si>
  <si>
    <t>Conakry</t>
  </si>
  <si>
    <t>CKY</t>
  </si>
  <si>
    <t>GUCY</t>
  </si>
  <si>
    <t>Bergrestaurant</t>
  </si>
  <si>
    <t>Trogen</t>
  </si>
  <si>
    <t>Uetliberg</t>
  </si>
  <si>
    <t>Zuerich</t>
  </si>
  <si>
    <t>Flugplatz Merzbrueck</t>
  </si>
  <si>
    <t>Aachen</t>
  </si>
  <si>
    <t>AAH</t>
  </si>
  <si>
    <t>EDKA</t>
  </si>
  <si>
    <t>Baden Airpark</t>
  </si>
  <si>
    <t>Karlsruhe/Baden-Baden</t>
  </si>
  <si>
    <t>FKB</t>
  </si>
  <si>
    <t>EDSB</t>
  </si>
  <si>
    <t>Orlando Sanford Intl</t>
  </si>
  <si>
    <t>Sanford</t>
  </si>
  <si>
    <t>SFB</t>
  </si>
  <si>
    <t>KSFB</t>
  </si>
  <si>
    <t>Duong Dong Airport</t>
  </si>
  <si>
    <t>PQC</t>
  </si>
  <si>
    <t>John Murtha Johnstown-Cambria County Airport</t>
  </si>
  <si>
    <t>Johnstown</t>
  </si>
  <si>
    <t>JST</t>
  </si>
  <si>
    <t>KJST</t>
  </si>
  <si>
    <t>Lukla</t>
  </si>
  <si>
    <t>LUA</t>
  </si>
  <si>
    <t>VNLK</t>
  </si>
  <si>
    <t>Bhojpur</t>
  </si>
  <si>
    <t>BHP</t>
  </si>
  <si>
    <t>VNBJ</t>
  </si>
  <si>
    <t>Lamidanda</t>
  </si>
  <si>
    <t>LDN</t>
  </si>
  <si>
    <t>VNLD</t>
  </si>
  <si>
    <t>Jomsom</t>
  </si>
  <si>
    <t>JMO</t>
  </si>
  <si>
    <t>VNJS</t>
  </si>
  <si>
    <t>Manang</t>
  </si>
  <si>
    <t>NGX</t>
  </si>
  <si>
    <t>VNMA</t>
  </si>
  <si>
    <t>Phaplu</t>
  </si>
  <si>
    <t>PPL</t>
  </si>
  <si>
    <t>VNPL</t>
  </si>
  <si>
    <t>Thamkharka</t>
  </si>
  <si>
    <t>TMK</t>
  </si>
  <si>
    <t>Rumjatar</t>
  </si>
  <si>
    <t>RUM</t>
  </si>
  <si>
    <t>VNRT</t>
  </si>
  <si>
    <t>Tulsipur</t>
  </si>
  <si>
    <t>Dang</t>
  </si>
  <si>
    <t>DNP</t>
  </si>
  <si>
    <t>VNDG</t>
  </si>
  <si>
    <t>Rukumkot</t>
  </si>
  <si>
    <t>RUK</t>
  </si>
  <si>
    <t>VNRK</t>
  </si>
  <si>
    <t>Jumla</t>
  </si>
  <si>
    <t>JUM</t>
  </si>
  <si>
    <t>VNJL</t>
  </si>
  <si>
    <t>Chaurjhari</t>
  </si>
  <si>
    <t>HRJ</t>
  </si>
  <si>
    <t>VNCJ</t>
  </si>
  <si>
    <t>Taplejung</t>
  </si>
  <si>
    <t>TPJ</t>
  </si>
  <si>
    <t>VNTJ</t>
  </si>
  <si>
    <t>Tumling Tar</t>
  </si>
  <si>
    <t>TMI</t>
  </si>
  <si>
    <t>VNTR</t>
  </si>
  <si>
    <t>Surkhet</t>
  </si>
  <si>
    <t>SKH</t>
  </si>
  <si>
    <t>VNSK</t>
  </si>
  <si>
    <t>Simikot</t>
  </si>
  <si>
    <t>IMK</t>
  </si>
  <si>
    <t>VNST</t>
  </si>
  <si>
    <t>Dolpa</t>
  </si>
  <si>
    <t>DOP</t>
  </si>
  <si>
    <t>VNDP</t>
  </si>
  <si>
    <t>Bajhang</t>
  </si>
  <si>
    <t>BJH</t>
  </si>
  <si>
    <t>VNBG</t>
  </si>
  <si>
    <t>Dhangarhi</t>
  </si>
  <si>
    <t>DHI</t>
  </si>
  <si>
    <t>VNDH</t>
  </si>
  <si>
    <t>Muan</t>
  </si>
  <si>
    <t>MWX</t>
  </si>
  <si>
    <t>RKJB</t>
  </si>
  <si>
    <t>Astypalaia</t>
  </si>
  <si>
    <t>JTY</t>
  </si>
  <si>
    <t>LGPL</t>
  </si>
  <si>
    <t>Ikaria</t>
  </si>
  <si>
    <t>JIK</t>
  </si>
  <si>
    <t>LGIK</t>
  </si>
  <si>
    <t>Kalymnos Island</t>
  </si>
  <si>
    <t>Kalymnos</t>
  </si>
  <si>
    <t>JKL</t>
  </si>
  <si>
    <t>LGKY</t>
  </si>
  <si>
    <t>Milos</t>
  </si>
  <si>
    <t>MLO</t>
  </si>
  <si>
    <t>LGML</t>
  </si>
  <si>
    <t>Naxos</t>
  </si>
  <si>
    <t>Cyclades Islands</t>
  </si>
  <si>
    <t>JNX</t>
  </si>
  <si>
    <t>LGNX</t>
  </si>
  <si>
    <t>Paros</t>
  </si>
  <si>
    <t>PAS</t>
  </si>
  <si>
    <t>LGPA</t>
  </si>
  <si>
    <t>Kastelorizo</t>
  </si>
  <si>
    <t>KZS</t>
  </si>
  <si>
    <t>LGKJ</t>
  </si>
  <si>
    <t>Marsa Alam Intl</t>
  </si>
  <si>
    <t>Marsa Alam</t>
  </si>
  <si>
    <t>RMF</t>
  </si>
  <si>
    <t>HEMA</t>
  </si>
  <si>
    <t>Niederrhein</t>
  </si>
  <si>
    <t>Weeze</t>
  </si>
  <si>
    <t>NRN</t>
  </si>
  <si>
    <t>EDLV</t>
  </si>
  <si>
    <t>Busuanga</t>
  </si>
  <si>
    <t>USU</t>
  </si>
  <si>
    <t>RPVV</t>
  </si>
  <si>
    <t>Butuan</t>
  </si>
  <si>
    <t>BXU</t>
  </si>
  <si>
    <t>RPME</t>
  </si>
  <si>
    <t>Dipolog</t>
  </si>
  <si>
    <t>DPL</t>
  </si>
  <si>
    <t>RPMG</t>
  </si>
  <si>
    <t>Laoag Intl</t>
  </si>
  <si>
    <t>Laoag</t>
  </si>
  <si>
    <t>LAO</t>
  </si>
  <si>
    <t>RPLI</t>
  </si>
  <si>
    <t>Legazpi</t>
  </si>
  <si>
    <t>LGP</t>
  </si>
  <si>
    <t>RPLP</t>
  </si>
  <si>
    <t>Ozamis</t>
  </si>
  <si>
    <t>OZC</t>
  </si>
  <si>
    <t>RPMO</t>
  </si>
  <si>
    <t>ZQW</t>
  </si>
  <si>
    <t>Cebu</t>
  </si>
  <si>
    <t>CEB</t>
  </si>
  <si>
    <t>Sonderlandeplatz Norden-Norddeich</t>
  </si>
  <si>
    <t>Norden</t>
  </si>
  <si>
    <t>NOE</t>
  </si>
  <si>
    <t>EDWS</t>
  </si>
  <si>
    <t>Verkehrslandeplatz Juist</t>
  </si>
  <si>
    <t>Juist</t>
  </si>
  <si>
    <t>JUI</t>
  </si>
  <si>
    <t>EDWJ</t>
  </si>
  <si>
    <t>Aeroporto de Porto Seguro</t>
  </si>
  <si>
    <t>Porto Seguro</t>
  </si>
  <si>
    <t>BPS</t>
  </si>
  <si>
    <t>SBPS</t>
  </si>
  <si>
    <t>Gounda Airport</t>
  </si>
  <si>
    <t>Gounda</t>
  </si>
  <si>
    <t>GDA</t>
  </si>
  <si>
    <t>Heliport Hotel das Cataratas</t>
  </si>
  <si>
    <t>Cataratas National Park</t>
  </si>
  <si>
    <t>Iguatu</t>
  </si>
  <si>
    <t>SNIG</t>
  </si>
  <si>
    <t>Palmas</t>
  </si>
  <si>
    <t>PMW</t>
  </si>
  <si>
    <t>SBPJ</t>
  </si>
  <si>
    <t>Caldas Novas</t>
  </si>
  <si>
    <t>CLV</t>
  </si>
  <si>
    <t>SBCN</t>
  </si>
  <si>
    <t>Missoula Intl</t>
  </si>
  <si>
    <t>Missoula</t>
  </si>
  <si>
    <t>MSO</t>
  </si>
  <si>
    <t>KMSO</t>
  </si>
  <si>
    <t>Blackall</t>
  </si>
  <si>
    <t>BKQ</t>
  </si>
  <si>
    <t>YBCK</t>
  </si>
  <si>
    <t>Bundaberg</t>
  </si>
  <si>
    <t>BDB</t>
  </si>
  <si>
    <t>YBUD</t>
  </si>
  <si>
    <t>Grand Canyon National Park Airport</t>
  </si>
  <si>
    <t>Grand Canyon</t>
  </si>
  <si>
    <t>GCN</t>
  </si>
  <si>
    <t>KGCN</t>
  </si>
  <si>
    <t>Sugar Land Regional Airport</t>
  </si>
  <si>
    <t>Sugar Land</t>
  </si>
  <si>
    <t>SGR</t>
  </si>
  <si>
    <t>KSGR</t>
  </si>
  <si>
    <t>Hayman Island Airport</t>
  </si>
  <si>
    <t>Hayman Island</t>
  </si>
  <si>
    <t>HIS</t>
  </si>
  <si>
    <t>YHYN</t>
  </si>
  <si>
    <t>Centennial</t>
  </si>
  <si>
    <t>APA</t>
  </si>
  <si>
    <t>KAPA</t>
  </si>
  <si>
    <t>Clovis Muni</t>
  </si>
  <si>
    <t>CVN</t>
  </si>
  <si>
    <t>KCVN</t>
  </si>
  <si>
    <t>Fort Stockton Pecos Co</t>
  </si>
  <si>
    <t>Fort Stockton</t>
  </si>
  <si>
    <t>FST</t>
  </si>
  <si>
    <t>KFST</t>
  </si>
  <si>
    <t>Las Vegas Muni</t>
  </si>
  <si>
    <t>LVS</t>
  </si>
  <si>
    <t>KLVS</t>
  </si>
  <si>
    <t>West Houston</t>
  </si>
  <si>
    <t>IWS</t>
  </si>
  <si>
    <t>KIWS</t>
  </si>
  <si>
    <t>La Junta Muni</t>
  </si>
  <si>
    <t>La Junta</t>
  </si>
  <si>
    <t>LHX</t>
  </si>
  <si>
    <t>KLHX</t>
  </si>
  <si>
    <t>Las Cruces Intl</t>
  </si>
  <si>
    <t>Las Cruces</t>
  </si>
  <si>
    <t>LRU</t>
  </si>
  <si>
    <t>KLRU</t>
  </si>
  <si>
    <t>Stephens Co</t>
  </si>
  <si>
    <t>Breckenridge</t>
  </si>
  <si>
    <t>BKD</t>
  </si>
  <si>
    <t>KBKD</t>
  </si>
  <si>
    <t>Draughon Miller Central Texas Rgnl</t>
  </si>
  <si>
    <t>Temple</t>
  </si>
  <si>
    <t>TPL</t>
  </si>
  <si>
    <t>KTPL</t>
  </si>
  <si>
    <t>Ozona Muni</t>
  </si>
  <si>
    <t>Ozona</t>
  </si>
  <si>
    <t>OZA</t>
  </si>
  <si>
    <t>KOZA</t>
  </si>
  <si>
    <t>Hong Kong Kai Tak</t>
  </si>
  <si>
    <t>VHXX</t>
  </si>
  <si>
    <t>Athen Helenikon Airport</t>
  </si>
  <si>
    <t>HEW</t>
  </si>
  <si>
    <t>Waikoloa Heliport</t>
  </si>
  <si>
    <t>Waikoloa Village</t>
  </si>
  <si>
    <t>WKL</t>
  </si>
  <si>
    <t>HI07</t>
  </si>
  <si>
    <t>Kaadedhdhoo</t>
  </si>
  <si>
    <t>KDM</t>
  </si>
  <si>
    <t>Aklavik</t>
  </si>
  <si>
    <t>LAK</t>
  </si>
  <si>
    <t>CYKD</t>
  </si>
  <si>
    <t>Deline</t>
  </si>
  <si>
    <t>YWJ</t>
  </si>
  <si>
    <t>CYWJ</t>
  </si>
  <si>
    <t>Tulita</t>
  </si>
  <si>
    <t>ZFN</t>
  </si>
  <si>
    <t>CZFN</t>
  </si>
  <si>
    <t>Fort Good Hope</t>
  </si>
  <si>
    <t>YGH</t>
  </si>
  <si>
    <t>CYGH</t>
  </si>
  <si>
    <t>Inuvik Town</t>
  </si>
  <si>
    <t>INAWR</t>
  </si>
  <si>
    <t>Tanna island</t>
  </si>
  <si>
    <t>Tanna</t>
  </si>
  <si>
    <t>TAH</t>
  </si>
  <si>
    <t>Sun Island</t>
  </si>
  <si>
    <t>Paulatuk</t>
  </si>
  <si>
    <t>YPC</t>
  </si>
  <si>
    <t>CYPC</t>
  </si>
  <si>
    <t>Nicholson Peninsula</t>
  </si>
  <si>
    <t>YUCX</t>
  </si>
  <si>
    <t>SRZ</t>
  </si>
  <si>
    <t>Kulusuk</t>
  </si>
  <si>
    <t>KUS</t>
  </si>
  <si>
    <t>Juancho E. Yrausquin</t>
  </si>
  <si>
    <t>Saba</t>
  </si>
  <si>
    <t>SAB</t>
  </si>
  <si>
    <t>TNCS</t>
  </si>
  <si>
    <t>Eagle Co Rgnl</t>
  </si>
  <si>
    <t>Vail</t>
  </si>
  <si>
    <t>EGE</t>
  </si>
  <si>
    <t>KEGE</t>
  </si>
  <si>
    <t>Stapleton</t>
  </si>
  <si>
    <t>Skagen</t>
  </si>
  <si>
    <t>Stokmarknes</t>
  </si>
  <si>
    <t>SKN</t>
  </si>
  <si>
    <t>ENSK</t>
  </si>
  <si>
    <t>Cuyahoga County</t>
  </si>
  <si>
    <t>Richmond Heights</t>
  </si>
  <si>
    <t>CGF</t>
  </si>
  <si>
    <t>KCGF</t>
  </si>
  <si>
    <t>Mansfield Lahm Regional</t>
  </si>
  <si>
    <t>Mansfield</t>
  </si>
  <si>
    <t>MFD</t>
  </si>
  <si>
    <t>KMFD</t>
  </si>
  <si>
    <t>Columbus Metropolitan Airport</t>
  </si>
  <si>
    <t>CSG</t>
  </si>
  <si>
    <t>KCSG</t>
  </si>
  <si>
    <t>Lawton-Fort Sill Regional Airport</t>
  </si>
  <si>
    <t>Lawton</t>
  </si>
  <si>
    <t>LAW</t>
  </si>
  <si>
    <t>KLAW</t>
  </si>
  <si>
    <t>Fort Collins Loveland Muni</t>
  </si>
  <si>
    <t>Fort Collins</t>
  </si>
  <si>
    <t>FNL</t>
  </si>
  <si>
    <t>KFNL</t>
  </si>
  <si>
    <t>Gouvia Marina</t>
  </si>
  <si>
    <t>Gouvia</t>
  </si>
  <si>
    <t>Paxos Marina</t>
  </si>
  <si>
    <t>Paxos</t>
  </si>
  <si>
    <t>Flagstaff Pulliam Airport</t>
  </si>
  <si>
    <t>Flagstaff</t>
  </si>
  <si>
    <t>FLG</t>
  </si>
  <si>
    <t>KFLG</t>
  </si>
  <si>
    <t>Lake Tahoe Airport</t>
  </si>
  <si>
    <t>South Lake Tahoe</t>
  </si>
  <si>
    <t>TVL</t>
  </si>
  <si>
    <t>KTVL</t>
  </si>
  <si>
    <t>Magic Valley Regional Airport</t>
  </si>
  <si>
    <t>Twin Falls</t>
  </si>
  <si>
    <t>TWF</t>
  </si>
  <si>
    <t>KTWF</t>
  </si>
  <si>
    <t>Monaco</t>
  </si>
  <si>
    <t>MCM</t>
  </si>
  <si>
    <t>Martha\\'s Vineyard</t>
  </si>
  <si>
    <t>Vineyard Haven MA</t>
  </si>
  <si>
    <t>MVY</t>
  </si>
  <si>
    <t>KMVY</t>
  </si>
  <si>
    <t>Newport State</t>
  </si>
  <si>
    <t>Newport RI</t>
  </si>
  <si>
    <t>UUU</t>
  </si>
  <si>
    <t>Hartness State</t>
  </si>
  <si>
    <t>Springfield VT</t>
  </si>
  <si>
    <t>VSF</t>
  </si>
  <si>
    <t>Concord Municipal</t>
  </si>
  <si>
    <t>Concord NH</t>
  </si>
  <si>
    <t>CON</t>
  </si>
  <si>
    <t>Sanford Regional</t>
  </si>
  <si>
    <t>Sanford ME</t>
  </si>
  <si>
    <t>SFM</t>
  </si>
  <si>
    <t>Groton New London</t>
  </si>
  <si>
    <t>Groton CT</t>
  </si>
  <si>
    <t>GON</t>
  </si>
  <si>
    <t>KGON</t>
  </si>
  <si>
    <t>Saint Cloud Regional Airport</t>
  </si>
  <si>
    <t>Saint Cloud</t>
  </si>
  <si>
    <t>STC</t>
  </si>
  <si>
    <t>KSTC</t>
  </si>
  <si>
    <t>BPE</t>
  </si>
  <si>
    <t>Golden Triangle Regional Airport</t>
  </si>
  <si>
    <t>Columbus Mississippi</t>
  </si>
  <si>
    <t>GTR</t>
  </si>
  <si>
    <t>KGTR</t>
  </si>
  <si>
    <t>Nizhny Novgorod</t>
  </si>
  <si>
    <t>Nizhniy Novgorod</t>
  </si>
  <si>
    <t>GOJ</t>
  </si>
  <si>
    <t>UWGG</t>
  </si>
  <si>
    <t>Bowerman Field</t>
  </si>
  <si>
    <t>Hoquiam</t>
  </si>
  <si>
    <t>HQM</t>
  </si>
  <si>
    <t>Erie Intl Tom Ridge Fld</t>
  </si>
  <si>
    <t>Erie</t>
  </si>
  <si>
    <t>ERI</t>
  </si>
  <si>
    <t>KERI</t>
  </si>
  <si>
    <t>Conrad Maldives Resort</t>
  </si>
  <si>
    <t>Rangali Island</t>
  </si>
  <si>
    <t>Barnstable Muni Boardman Polando Fld</t>
  </si>
  <si>
    <t>Barnstable</t>
  </si>
  <si>
    <t>HYA</t>
  </si>
  <si>
    <t>KHYA</t>
  </si>
  <si>
    <t>SPR</t>
  </si>
  <si>
    <t>MZ10</t>
  </si>
  <si>
    <t>Sedona</t>
  </si>
  <si>
    <t>SDX</t>
  </si>
  <si>
    <t>KSEZ</t>
  </si>
  <si>
    <t>Dry Tortugas</t>
  </si>
  <si>
    <t>Morgantown Muni Walter L Bill Hart Fld</t>
  </si>
  <si>
    <t>Morgantown</t>
  </si>
  <si>
    <t>MGW</t>
  </si>
  <si>
    <t>KMGW</t>
  </si>
  <si>
    <t>Yeager</t>
  </si>
  <si>
    <t>CRW</t>
  </si>
  <si>
    <t>KCRW</t>
  </si>
  <si>
    <t>Wilkes Barre Scranton Intl</t>
  </si>
  <si>
    <t>Scranton</t>
  </si>
  <si>
    <t>AVP</t>
  </si>
  <si>
    <t>KAVP</t>
  </si>
  <si>
    <t>Bemidji Regional Airport</t>
  </si>
  <si>
    <t>Bemidji</t>
  </si>
  <si>
    <t>BJI</t>
  </si>
  <si>
    <t>KBJI</t>
  </si>
  <si>
    <t>BAK</t>
  </si>
  <si>
    <t>Thangool</t>
  </si>
  <si>
    <t>Biloela</t>
  </si>
  <si>
    <t>THG</t>
  </si>
  <si>
    <t>YTNG</t>
  </si>
  <si>
    <t>Fagali\\'i</t>
  </si>
  <si>
    <t>Apia</t>
  </si>
  <si>
    <t>FGI</t>
  </si>
  <si>
    <t>NSFI</t>
  </si>
  <si>
    <t>Ballina Byron Gateway</t>
  </si>
  <si>
    <t>Ballina Byron Bay</t>
  </si>
  <si>
    <t>BNK</t>
  </si>
  <si>
    <t>YBNA</t>
  </si>
  <si>
    <t>Hector International Airport</t>
  </si>
  <si>
    <t>Fargo</t>
  </si>
  <si>
    <t>FAR</t>
  </si>
  <si>
    <t>KFAR</t>
  </si>
  <si>
    <t>Downtown</t>
  </si>
  <si>
    <t>MKC</t>
  </si>
  <si>
    <t>KMKC</t>
  </si>
  <si>
    <t>Phoenix-Mesa Gateway</t>
  </si>
  <si>
    <t>Mesa</t>
  </si>
  <si>
    <t>AZA</t>
  </si>
  <si>
    <t>KIWA</t>
  </si>
  <si>
    <t>Ratanakiri</t>
  </si>
  <si>
    <t>RBE</t>
  </si>
  <si>
    <t>Gillette-Campbell County Airport</t>
  </si>
  <si>
    <t>Gillette</t>
  </si>
  <si>
    <t>GCC</t>
  </si>
  <si>
    <t>KGCC</t>
  </si>
  <si>
    <t>Tomsk Bogashevo Airport</t>
  </si>
  <si>
    <t>Tomsk</t>
  </si>
  <si>
    <t>TOF</t>
  </si>
  <si>
    <t>UNTT</t>
  </si>
  <si>
    <t>El Toro</t>
  </si>
  <si>
    <t>NZJ</t>
  </si>
  <si>
    <t>KNZJ</t>
  </si>
  <si>
    <t>PHY</t>
  </si>
  <si>
    <t>VTPB</t>
  </si>
  <si>
    <t>Chumphon</t>
  </si>
  <si>
    <t>CJM</t>
  </si>
  <si>
    <t>VTSE</t>
  </si>
  <si>
    <t>Jiuzhaigou Huanglong</t>
  </si>
  <si>
    <t>Jiuzhaigou</t>
  </si>
  <si>
    <t>JZH</t>
  </si>
  <si>
    <t>ZUJZ</t>
  </si>
  <si>
    <t>Wai Sha Airport</t>
  </si>
  <si>
    <t>Shantou</t>
  </si>
  <si>
    <t>SWA</t>
  </si>
  <si>
    <t>ZGOW</t>
  </si>
  <si>
    <t>Les Ailerons</t>
  </si>
  <si>
    <t>Enghien-moisselles</t>
  </si>
  <si>
    <t>LFFE</t>
  </si>
  <si>
    <t>Cheddi Jagan Intl</t>
  </si>
  <si>
    <t>GEO</t>
  </si>
  <si>
    <t>SYCJ</t>
  </si>
  <si>
    <t>Ciudad del Este</t>
  </si>
  <si>
    <t>AGT</t>
  </si>
  <si>
    <t>SGES</t>
  </si>
  <si>
    <t>Ogle</t>
  </si>
  <si>
    <t>OGL</t>
  </si>
  <si>
    <t>SYGO</t>
  </si>
  <si>
    <t>Kaieteur</t>
  </si>
  <si>
    <t>KAI</t>
  </si>
  <si>
    <t>SYKA</t>
  </si>
  <si>
    <t>Dunhuang Airport</t>
  </si>
  <si>
    <t>Dunhuang</t>
  </si>
  <si>
    <t>DNH</t>
  </si>
  <si>
    <t>ZLDH</t>
  </si>
  <si>
    <t>Falconara</t>
  </si>
  <si>
    <t>Ancona</t>
  </si>
  <si>
    <t>AOI</t>
  </si>
  <si>
    <t>LIPY</t>
  </si>
  <si>
    <t>Samjiyon</t>
  </si>
  <si>
    <t>ZZ04</t>
  </si>
  <si>
    <t>Iosco County</t>
  </si>
  <si>
    <t>East Tawas</t>
  </si>
  <si>
    <t>ECA</t>
  </si>
  <si>
    <t>K6D9</t>
  </si>
  <si>
    <t>Copiapo</t>
  </si>
  <si>
    <t>CPO</t>
  </si>
  <si>
    <t>SCHA</t>
  </si>
  <si>
    <t>Taba Intl</t>
  </si>
  <si>
    <t>Taba</t>
  </si>
  <si>
    <t>TCP</t>
  </si>
  <si>
    <t>HETB</t>
  </si>
  <si>
    <t>Edward Bodden Airfield</t>
  </si>
  <si>
    <t>Little Cayman</t>
  </si>
  <si>
    <t>LYB</t>
  </si>
  <si>
    <t>MWCL</t>
  </si>
  <si>
    <t>Bodrum - Milas</t>
  </si>
  <si>
    <t>BJV</t>
  </si>
  <si>
    <t>LTFE</t>
  </si>
  <si>
    <t>7 Novembre</t>
  </si>
  <si>
    <t>Tabarka</t>
  </si>
  <si>
    <t>TBJ</t>
  </si>
  <si>
    <t>DTKA</t>
  </si>
  <si>
    <t>Sabiha Gokcen</t>
  </si>
  <si>
    <t>SAW</t>
  </si>
  <si>
    <t>LTFJ</t>
  </si>
  <si>
    <t>University Park Airport</t>
  </si>
  <si>
    <t>State College Pennsylvania</t>
  </si>
  <si>
    <t>SCE</t>
  </si>
  <si>
    <t>KUNV</t>
  </si>
  <si>
    <t>Broome</t>
  </si>
  <si>
    <t>BME</t>
  </si>
  <si>
    <t>YPBR</t>
  </si>
  <si>
    <t>Newcastle Airport</t>
  </si>
  <si>
    <t>NTL</t>
  </si>
  <si>
    <t>YWLM</t>
  </si>
  <si>
    <t>Bakki Airport</t>
  </si>
  <si>
    <t>Bakki</t>
  </si>
  <si>
    <t>BIBA</t>
  </si>
  <si>
    <t>Woerthersee International Airport</t>
  </si>
  <si>
    <t>KLU</t>
  </si>
  <si>
    <t>LOWK</t>
  </si>
  <si>
    <t>Ciudad Guayana</t>
  </si>
  <si>
    <t>CGU</t>
  </si>
  <si>
    <t>Flugplatz Hoepen</t>
  </si>
  <si>
    <t>Schneverdingen</t>
  </si>
  <si>
    <t>Hammerfest Airport</t>
  </si>
  <si>
    <t>Hammerfest</t>
  </si>
  <si>
    <t>HFT</t>
  </si>
  <si>
    <t>ENHF</t>
  </si>
  <si>
    <t>Valan</t>
  </si>
  <si>
    <t>Honningsvag</t>
  </si>
  <si>
    <t>HVG</t>
  </si>
  <si>
    <t>ENHV</t>
  </si>
  <si>
    <t>Mehamn</t>
  </si>
  <si>
    <t>MEH</t>
  </si>
  <si>
    <t>ENMR</t>
  </si>
  <si>
    <t>Airport</t>
  </si>
  <si>
    <t>Vadso</t>
  </si>
  <si>
    <t>VDS</t>
  </si>
  <si>
    <t>ENVD</t>
  </si>
  <si>
    <t>Riem</t>
  </si>
  <si>
    <t>MUCX</t>
  </si>
  <si>
    <t>Imam Khomeini</t>
  </si>
  <si>
    <t>Tehran</t>
  </si>
  <si>
    <t>IKA</t>
  </si>
  <si>
    <t>Mashhad</t>
  </si>
  <si>
    <t>MHD</t>
  </si>
  <si>
    <t>OIMM</t>
  </si>
  <si>
    <t>QEF</t>
  </si>
  <si>
    <t>Ust-Ilimsk</t>
  </si>
  <si>
    <t>Ust Ilimsk</t>
  </si>
  <si>
    <t>UIK</t>
  </si>
  <si>
    <t>UIBS</t>
  </si>
  <si>
    <t>MDG</t>
  </si>
  <si>
    <t>Key Field</t>
  </si>
  <si>
    <t>MEI</t>
  </si>
  <si>
    <t>KMEI</t>
  </si>
  <si>
    <t>Abraham Lincoln Capital</t>
  </si>
  <si>
    <t>Springfield</t>
  </si>
  <si>
    <t>SPI</t>
  </si>
  <si>
    <t>KSPI</t>
  </si>
  <si>
    <t>Uzundzhovo</t>
  </si>
  <si>
    <t>Haskovo</t>
  </si>
  <si>
    <t>HKV</t>
  </si>
  <si>
    <t>LB14</t>
  </si>
  <si>
    <t>Cortez Muni</t>
  </si>
  <si>
    <t>Cortez</t>
  </si>
  <si>
    <t>CEZ</t>
  </si>
  <si>
    <t>KCEZ</t>
  </si>
  <si>
    <t>Yampa Valley</t>
  </si>
  <si>
    <t>Hayden</t>
  </si>
  <si>
    <t>HDN</t>
  </si>
  <si>
    <t>KHDN</t>
  </si>
  <si>
    <t>Gallup Muni</t>
  </si>
  <si>
    <t>Gallup</t>
  </si>
  <si>
    <t>GUP</t>
  </si>
  <si>
    <t>KGUP</t>
  </si>
  <si>
    <t>Liberal Muni</t>
  </si>
  <si>
    <t>Liberal</t>
  </si>
  <si>
    <t>LBL</t>
  </si>
  <si>
    <t>KLBL</t>
  </si>
  <si>
    <t>Lamar Muni</t>
  </si>
  <si>
    <t>Lamar</t>
  </si>
  <si>
    <t>LAA</t>
  </si>
  <si>
    <t>KLAA</t>
  </si>
  <si>
    <t>Renner Fld</t>
  </si>
  <si>
    <t>Goodland</t>
  </si>
  <si>
    <t>GLD</t>
  </si>
  <si>
    <t>KGLD</t>
  </si>
  <si>
    <t>Yellowstone Rgnl</t>
  </si>
  <si>
    <t>Cody</t>
  </si>
  <si>
    <t>COD</t>
  </si>
  <si>
    <t>KCOD</t>
  </si>
  <si>
    <t>Hovden</t>
  </si>
  <si>
    <t>Orsta-Volda</t>
  </si>
  <si>
    <t>HOV</t>
  </si>
  <si>
    <t>ENOV</t>
  </si>
  <si>
    <t>RNAS WATTON</t>
  </si>
  <si>
    <t>WATTON</t>
  </si>
  <si>
    <t>EGYR</t>
  </si>
  <si>
    <t>ISLES OF SCILLY</t>
  </si>
  <si>
    <t>ST MARY\\'S</t>
  </si>
  <si>
    <t>ISC</t>
  </si>
  <si>
    <t>Springfield Branson Natl</t>
  </si>
  <si>
    <t>SGF</t>
  </si>
  <si>
    <t>KSGF</t>
  </si>
  <si>
    <t>Framnes</t>
  </si>
  <si>
    <t>Narvik</t>
  </si>
  <si>
    <t>NVK</t>
  </si>
  <si>
    <t>ENNK</t>
  </si>
  <si>
    <t>Berlevag</t>
  </si>
  <si>
    <t>BVG</t>
  </si>
  <si>
    <t>ENBV</t>
  </si>
  <si>
    <t>Fornebu</t>
  </si>
  <si>
    <t>FBU</t>
  </si>
  <si>
    <t>ENFB</t>
  </si>
  <si>
    <t>Alykel</t>
  </si>
  <si>
    <t>Norilsk</t>
  </si>
  <si>
    <t>NSK</t>
  </si>
  <si>
    <t>UOOO</t>
  </si>
  <si>
    <t>Vityazevo</t>
  </si>
  <si>
    <t>Anapa</t>
  </si>
  <si>
    <t>AAQ</t>
  </si>
  <si>
    <t>URKA</t>
  </si>
  <si>
    <t>Joplin Rgnl</t>
  </si>
  <si>
    <t>Joplin</t>
  </si>
  <si>
    <t>JLN</t>
  </si>
  <si>
    <t>KJLN</t>
  </si>
  <si>
    <t>Lehigh Valley Intl</t>
  </si>
  <si>
    <t>Allentown</t>
  </si>
  <si>
    <t>ABE</t>
  </si>
  <si>
    <t>KABE</t>
  </si>
  <si>
    <t>NW Arkansas Regional</t>
  </si>
  <si>
    <t>Bentonville</t>
  </si>
  <si>
    <t>XNA</t>
  </si>
  <si>
    <t>KXNA</t>
  </si>
  <si>
    <t>Atyrau</t>
  </si>
  <si>
    <t>GUW</t>
  </si>
  <si>
    <t>UATG</t>
  </si>
  <si>
    <t>Kzyl-Orda</t>
  </si>
  <si>
    <t>KZO</t>
  </si>
  <si>
    <t>UAOO</t>
  </si>
  <si>
    <t>South Bend Rgnl</t>
  </si>
  <si>
    <t>South Bend</t>
  </si>
  <si>
    <t>SBN</t>
  </si>
  <si>
    <t>KSBN</t>
  </si>
  <si>
    <t>Bykovo</t>
  </si>
  <si>
    <t>BKA</t>
  </si>
  <si>
    <t>UUBB</t>
  </si>
  <si>
    <t>Chintheche</t>
  </si>
  <si>
    <t>FWCC</t>
  </si>
  <si>
    <t>Talagi</t>
  </si>
  <si>
    <t>Arkhangelsk</t>
  </si>
  <si>
    <t>ARH</t>
  </si>
  <si>
    <t>ULAA</t>
  </si>
  <si>
    <t>Central</t>
  </si>
  <si>
    <t>Saratov</t>
  </si>
  <si>
    <t>RTW</t>
  </si>
  <si>
    <t>UWSS</t>
  </si>
  <si>
    <t>Novyi Urengoy</t>
  </si>
  <si>
    <t>Novy Urengoy</t>
  </si>
  <si>
    <t>NUX</t>
  </si>
  <si>
    <t>USMU</t>
  </si>
  <si>
    <t>Noyabrsk</t>
  </si>
  <si>
    <t>NOJ</t>
  </si>
  <si>
    <t>USRO</t>
  </si>
  <si>
    <t>Washington Union Station</t>
  </si>
  <si>
    <t>ZWU</t>
  </si>
  <si>
    <t>SCO</t>
  </si>
  <si>
    <t>Ukhta</t>
  </si>
  <si>
    <t>UCT</t>
  </si>
  <si>
    <t>Usinsk</t>
  </si>
  <si>
    <t>USK</t>
  </si>
  <si>
    <t>Pechora</t>
  </si>
  <si>
    <t>PEX</t>
  </si>
  <si>
    <t>Naryan-Mar</t>
  </si>
  <si>
    <t>NNM</t>
  </si>
  <si>
    <t>ULAM</t>
  </si>
  <si>
    <t>Kresty</t>
  </si>
  <si>
    <t>Pskov</t>
  </si>
  <si>
    <t>PKV</t>
  </si>
  <si>
    <t>ULOO</t>
  </si>
  <si>
    <t>Kogalym International</t>
  </si>
  <si>
    <t>Kogalym</t>
  </si>
  <si>
    <t>KGP</t>
  </si>
  <si>
    <t>USRK</t>
  </si>
  <si>
    <t>Emelyanovo</t>
  </si>
  <si>
    <t>Krasnoyarsk</t>
  </si>
  <si>
    <t>KJA</t>
  </si>
  <si>
    <t>UNKL</t>
  </si>
  <si>
    <t>Sary-Arka</t>
  </si>
  <si>
    <t>Karaganda</t>
  </si>
  <si>
    <t>KGF</t>
  </si>
  <si>
    <t>UAKK</t>
  </si>
  <si>
    <t>Severny</t>
  </si>
  <si>
    <t>UNCC</t>
  </si>
  <si>
    <t>Uraj</t>
  </si>
  <si>
    <t>URJ</t>
  </si>
  <si>
    <t>USHU</t>
  </si>
  <si>
    <t>CRZ</t>
  </si>
  <si>
    <t>Ivanovo</t>
  </si>
  <si>
    <t>IWA</t>
  </si>
  <si>
    <t>UUBI</t>
  </si>
  <si>
    <t>Changchun</t>
  </si>
  <si>
    <t>CGQ</t>
  </si>
  <si>
    <t>ZYCC</t>
  </si>
  <si>
    <t>Niigata</t>
  </si>
  <si>
    <t>KIJ</t>
  </si>
  <si>
    <t>RJSN</t>
  </si>
  <si>
    <t>Johnston Atoll</t>
  </si>
  <si>
    <t>Johnston Island</t>
  </si>
  <si>
    <t>JON</t>
  </si>
  <si>
    <t>PJON</t>
  </si>
  <si>
    <t>Smith Fld</t>
  </si>
  <si>
    <t>Fort Wayne IN</t>
  </si>
  <si>
    <t>SMD</t>
  </si>
  <si>
    <t>KSMD</t>
  </si>
  <si>
    <t>Arcata</t>
  </si>
  <si>
    <t>Arcata CA</t>
  </si>
  <si>
    <t>ACV</t>
  </si>
  <si>
    <t>KACV</t>
  </si>
  <si>
    <t>Camp Mabry Austin City</t>
  </si>
  <si>
    <t>Austin TX</t>
  </si>
  <si>
    <t>ATT</t>
  </si>
  <si>
    <t>KATT</t>
  </si>
  <si>
    <t>Albert J Ellis</t>
  </si>
  <si>
    <t>Jacksonville NC</t>
  </si>
  <si>
    <t>OAJ</t>
  </si>
  <si>
    <t>KOAJ</t>
  </si>
  <si>
    <t>Tuscaloosa Rgnl</t>
  </si>
  <si>
    <t>Tuscaloosa AL</t>
  </si>
  <si>
    <t>TCL</t>
  </si>
  <si>
    <t>KTCL</t>
  </si>
  <si>
    <t>Dubuque Rgnl</t>
  </si>
  <si>
    <t>Dubuque IA</t>
  </si>
  <si>
    <t>DBQ</t>
  </si>
  <si>
    <t>KDBQ</t>
  </si>
  <si>
    <t>Forde Bringeland</t>
  </si>
  <si>
    <t>Forde</t>
  </si>
  <si>
    <t>FDE</t>
  </si>
  <si>
    <t>Shun Tak Heliport</t>
  </si>
  <si>
    <t>VHST</t>
  </si>
  <si>
    <t>Poliarny Airport</t>
  </si>
  <si>
    <t>Yakutia</t>
  </si>
  <si>
    <t>PYJ</t>
  </si>
  <si>
    <t>UERP</t>
  </si>
  <si>
    <t>Nakhchivan Airport</t>
  </si>
  <si>
    <t>Nakhchivan</t>
  </si>
  <si>
    <t>NAJ</t>
  </si>
  <si>
    <t>UBBN</t>
  </si>
  <si>
    <t>Ganja Airport</t>
  </si>
  <si>
    <t>Ganja</t>
  </si>
  <si>
    <t>KVD</t>
  </si>
  <si>
    <t>UBBG</t>
  </si>
  <si>
    <t>Ust Kamenogorsk Airport</t>
  </si>
  <si>
    <t>Ust Kamenogorsk</t>
  </si>
  <si>
    <t>UKK</t>
  </si>
  <si>
    <t>UASK</t>
  </si>
  <si>
    <t>Petropavlosk South Airport</t>
  </si>
  <si>
    <t>Petropavlosk</t>
  </si>
  <si>
    <t>PPK</t>
  </si>
  <si>
    <t>UACP</t>
  </si>
  <si>
    <t>Les Bases Airport</t>
  </si>
  <si>
    <t>Grand Bourg</t>
  </si>
  <si>
    <t>GBJ</t>
  </si>
  <si>
    <t>TFFM</t>
  </si>
  <si>
    <t>St-Fran├ºois Airport</t>
  </si>
  <si>
    <t>St-Fran├ºois</t>
  </si>
  <si>
    <t>SFC</t>
  </si>
  <si>
    <t>TFFC</t>
  </si>
  <si>
    <t>Codrington Airport</t>
  </si>
  <si>
    <t>Codrington</t>
  </si>
  <si>
    <t>BBQ</t>
  </si>
  <si>
    <t>TAPH</t>
  </si>
  <si>
    <t>Ji-Paran├í Airport</t>
  </si>
  <si>
    <t>Ji-Paran├í</t>
  </si>
  <si>
    <t>JPR</t>
  </si>
  <si>
    <t>SWJI</t>
  </si>
  <si>
    <t>Escuela Mariscal Sucre Airport</t>
  </si>
  <si>
    <t>Maracay</t>
  </si>
  <si>
    <t>MYC</t>
  </si>
  <si>
    <t>SVBS</t>
  </si>
  <si>
    <t>Maria Reiche Neuman Airport</t>
  </si>
  <si>
    <t>Nazca</t>
  </si>
  <si>
    <t>NZA</t>
  </si>
  <si>
    <t>SPZA</t>
  </si>
  <si>
    <t>Mayor General FAP Armando Revoredo Iglesias Airport</t>
  </si>
  <si>
    <t>Cajamarca</t>
  </si>
  <si>
    <t>CJA</t>
  </si>
  <si>
    <t>SPJR</t>
  </si>
  <si>
    <t>Gatokae Airport</t>
  </si>
  <si>
    <t>Gatokae</t>
  </si>
  <si>
    <t>GTA</t>
  </si>
  <si>
    <t>Boorama Airport</t>
  </si>
  <si>
    <t>Boorama</t>
  </si>
  <si>
    <t>BXX</t>
  </si>
  <si>
    <t>Mucuri Airport</t>
  </si>
  <si>
    <t>Mucuri</t>
  </si>
  <si>
    <t>MVS</t>
  </si>
  <si>
    <t>SNMU</t>
  </si>
  <si>
    <t>Zorg en Hoop Airport</t>
  </si>
  <si>
    <t>Paramaribo</t>
  </si>
  <si>
    <t>ORG</t>
  </si>
  <si>
    <t>SMZO</t>
  </si>
  <si>
    <t>Reyes Airport</t>
  </si>
  <si>
    <t>Reyes</t>
  </si>
  <si>
    <t>REY</t>
  </si>
  <si>
    <t>SLRY</t>
  </si>
  <si>
    <t>Puerto Rico Airport</t>
  </si>
  <si>
    <t>Puerto Rico/Manuripi</t>
  </si>
  <si>
    <t>PUR</t>
  </si>
  <si>
    <t>SLPR</t>
  </si>
  <si>
    <t>El Alcarav├ín Airport</t>
  </si>
  <si>
    <t>Yopal</t>
  </si>
  <si>
    <t>EYP</t>
  </si>
  <si>
    <t>SKYP</t>
  </si>
  <si>
    <t>General Rivadeneira Airport</t>
  </si>
  <si>
    <t>Esmeraldas</t>
  </si>
  <si>
    <t>ESM</t>
  </si>
  <si>
    <t>SETN</t>
  </si>
  <si>
    <t>Puc├│n Airport</t>
  </si>
  <si>
    <t>Pucon</t>
  </si>
  <si>
    <t>ZPC</t>
  </si>
  <si>
    <t>SCPC</t>
  </si>
  <si>
    <t>Toledo Airport</t>
  </si>
  <si>
    <t>TOW</t>
  </si>
  <si>
    <t>SBTD</t>
  </si>
  <si>
    <t>Santa Maria Airport</t>
  </si>
  <si>
    <t>RIA</t>
  </si>
  <si>
    <t>SBSM</t>
  </si>
  <si>
    <t>Chapada Diamantina Airport</t>
  </si>
  <si>
    <t>Len├º├│is</t>
  </si>
  <si>
    <t>LEC</t>
  </si>
  <si>
    <t>SBLE</t>
  </si>
  <si>
    <t>Goulburn Airport</t>
  </si>
  <si>
    <t>Goulburn</t>
  </si>
  <si>
    <t>GUL</t>
  </si>
  <si>
    <t>YGLB</t>
  </si>
  <si>
    <t>Orlando Bezerra de Menezes Airport</t>
  </si>
  <si>
    <t>Juazeiro Do Norte</t>
  </si>
  <si>
    <t>JDO</t>
  </si>
  <si>
    <t>SBJU</t>
  </si>
  <si>
    <t>Santa Teresita Airport</t>
  </si>
  <si>
    <t>Santa Teresita</t>
  </si>
  <si>
    <t>SST</t>
  </si>
  <si>
    <t>SAZL</t>
  </si>
  <si>
    <t>Gobernador Gregores Airport</t>
  </si>
  <si>
    <t>Gobernador Gregores</t>
  </si>
  <si>
    <t>GGS</t>
  </si>
  <si>
    <t>SAWR</t>
  </si>
  <si>
    <t>Antoine De St Exupery Airport</t>
  </si>
  <si>
    <t>San Antonio Oeste</t>
  </si>
  <si>
    <t>OES</t>
  </si>
  <si>
    <t>SAVN</t>
  </si>
  <si>
    <t>Las Heras Airport</t>
  </si>
  <si>
    <t>Las Heras</t>
  </si>
  <si>
    <t>LHS</t>
  </si>
  <si>
    <t>SAVH</t>
  </si>
  <si>
    <t>General Enrique Mosconi Airport</t>
  </si>
  <si>
    <t>Tartagal</t>
  </si>
  <si>
    <t>TTG</t>
  </si>
  <si>
    <t>SAST</t>
  </si>
  <si>
    <t>Masbate Airport</t>
  </si>
  <si>
    <t>MBT</t>
  </si>
  <si>
    <t>RPVJ</t>
  </si>
  <si>
    <t>Catarman National Airport</t>
  </si>
  <si>
    <t>Catarman</t>
  </si>
  <si>
    <t>CRM</t>
  </si>
  <si>
    <t>RPVF</t>
  </si>
  <si>
    <t>Jolo Airport</t>
  </si>
  <si>
    <t>Jolo</t>
  </si>
  <si>
    <t>JOL</t>
  </si>
  <si>
    <t>RPMJ</t>
  </si>
  <si>
    <t>Camiguin Airport</t>
  </si>
  <si>
    <t>Camiguin</t>
  </si>
  <si>
    <t>CGM</t>
  </si>
  <si>
    <t>RPMH</t>
  </si>
  <si>
    <t>Cuyo Airport</t>
  </si>
  <si>
    <t>Cuyo</t>
  </si>
  <si>
    <t>CYU</t>
  </si>
  <si>
    <t>RPLO</t>
  </si>
  <si>
    <t>Cheongju International Airport</t>
  </si>
  <si>
    <t>Chongju</t>
  </si>
  <si>
    <t>CJJ</t>
  </si>
  <si>
    <t>RKTU</t>
  </si>
  <si>
    <t>Sacheon Air Base</t>
  </si>
  <si>
    <t>Sacheon</t>
  </si>
  <si>
    <t>HIN</t>
  </si>
  <si>
    <t>RKPS</t>
  </si>
  <si>
    <t>Wonju Airport</t>
  </si>
  <si>
    <t>Wonju</t>
  </si>
  <si>
    <t>WJU</t>
  </si>
  <si>
    <t>RKNW</t>
  </si>
  <si>
    <t>Mokpo Airport</t>
  </si>
  <si>
    <t>Mokpo</t>
  </si>
  <si>
    <t>MPK</t>
  </si>
  <si>
    <t>RKJM</t>
  </si>
  <si>
    <t>Kunsan Air Base</t>
  </si>
  <si>
    <t>Kunsan</t>
  </si>
  <si>
    <t>KUV</t>
  </si>
  <si>
    <t>RKJK</t>
  </si>
  <si>
    <t>Miyakejima Airport</t>
  </si>
  <si>
    <t>Miyakejima</t>
  </si>
  <si>
    <t>MYE</t>
  </si>
  <si>
    <t>RJTQ</t>
  </si>
  <si>
    <t>Shonai Airport</t>
  </si>
  <si>
    <t>Shonai</t>
  </si>
  <si>
    <t>SYO</t>
  </si>
  <si>
    <t>RJSY</t>
  </si>
  <si>
    <t>Odate Noshiro Airport</t>
  </si>
  <si>
    <t>Odate Noshiro</t>
  </si>
  <si>
    <t>ONJ</t>
  </si>
  <si>
    <t>RJSR</t>
  </si>
  <si>
    <t>Fukushima Airport</t>
  </si>
  <si>
    <t>Fukushima</t>
  </si>
  <si>
    <t>FKS</t>
  </si>
  <si>
    <t>RJSF</t>
  </si>
  <si>
    <t>Iwami Airport</t>
  </si>
  <si>
    <t>Iwami</t>
  </si>
  <si>
    <t>IWJ</t>
  </si>
  <si>
    <t>RJOW</t>
  </si>
  <si>
    <t>Nagoya Airport</t>
  </si>
  <si>
    <t>NKM</t>
  </si>
  <si>
    <t>RJNA</t>
  </si>
  <si>
    <t>Saga Airport</t>
  </si>
  <si>
    <t>Saga</t>
  </si>
  <si>
    <t>HSG</t>
  </si>
  <si>
    <t>RJFS</t>
  </si>
  <si>
    <t>Okadama Airport</t>
  </si>
  <si>
    <t>OKD</t>
  </si>
  <si>
    <t>RJCO</t>
  </si>
  <si>
    <t>Kushiro Airport</t>
  </si>
  <si>
    <t>Kushiro</t>
  </si>
  <si>
    <t>KUH</t>
  </si>
  <si>
    <t>RJCK</t>
  </si>
  <si>
    <t>Matsu Beigan Airport</t>
  </si>
  <si>
    <t>Matsu Islands</t>
  </si>
  <si>
    <t>MFK</t>
  </si>
  <si>
    <t>RCMT</t>
  </si>
  <si>
    <t>Hengchun Airport</t>
  </si>
  <si>
    <t>Hengchun</t>
  </si>
  <si>
    <t>HCN</t>
  </si>
  <si>
    <t>RCKW</t>
  </si>
  <si>
    <t>Matsu Nangan Airport</t>
  </si>
  <si>
    <t>LZN</t>
  </si>
  <si>
    <t>RCFG</t>
  </si>
  <si>
    <t>Eniwetok Airport</t>
  </si>
  <si>
    <t>Eniwetok Atoll</t>
  </si>
  <si>
    <t>ENT</t>
  </si>
  <si>
    <t>PKMA</t>
  </si>
  <si>
    <t>Kalaupapa Airport</t>
  </si>
  <si>
    <t>LUP</t>
  </si>
  <si>
    <t>PHLU</t>
  </si>
  <si>
    <t>El Nido Airport</t>
  </si>
  <si>
    <t>El Nido</t>
  </si>
  <si>
    <t>ENI</t>
  </si>
  <si>
    <t>Wipim Airport</t>
  </si>
  <si>
    <t>Wipim</t>
  </si>
  <si>
    <t>WPM</t>
  </si>
  <si>
    <t>Baimuru Airport</t>
  </si>
  <si>
    <t>Baimuru</t>
  </si>
  <si>
    <t>VMU</t>
  </si>
  <si>
    <t>Nuku Airport</t>
  </si>
  <si>
    <t>Nuku</t>
  </si>
  <si>
    <t>UKU</t>
  </si>
  <si>
    <t>Tufi Airport</t>
  </si>
  <si>
    <t>Tufi</t>
  </si>
  <si>
    <t>TFI</t>
  </si>
  <si>
    <t>Suki Airport</t>
  </si>
  <si>
    <t>Suki</t>
  </si>
  <si>
    <t>SKC</t>
  </si>
  <si>
    <t>Balimo Airport</t>
  </si>
  <si>
    <t>Balimo</t>
  </si>
  <si>
    <t>OPU</t>
  </si>
  <si>
    <t>Obo Airport</t>
  </si>
  <si>
    <t>Obo</t>
  </si>
  <si>
    <t>OBX</t>
  </si>
  <si>
    <t>Losuia Airport</t>
  </si>
  <si>
    <t>Losuia</t>
  </si>
  <si>
    <t>LSA</t>
  </si>
  <si>
    <t>Londolovit Airport</t>
  </si>
  <si>
    <t>Londolovit</t>
  </si>
  <si>
    <t>LNV</t>
  </si>
  <si>
    <t>Lake Murray Airport</t>
  </si>
  <si>
    <t>Lake Murray</t>
  </si>
  <si>
    <t>LMY</t>
  </si>
  <si>
    <t>Kamusi Airport</t>
  </si>
  <si>
    <t>Kamusi</t>
  </si>
  <si>
    <t>KUY</t>
  </si>
  <si>
    <t>Kokoda Airport</t>
  </si>
  <si>
    <t>Kokoda</t>
  </si>
  <si>
    <t>KKD</t>
  </si>
  <si>
    <t>Kandrian Airport</t>
  </si>
  <si>
    <t>Kandrian</t>
  </si>
  <si>
    <t>KDR</t>
  </si>
  <si>
    <t>Jacquinot Bay Airport</t>
  </si>
  <si>
    <t>Jacquinot Bay</t>
  </si>
  <si>
    <t>JAQ</t>
  </si>
  <si>
    <t>Nissan Island Airport</t>
  </si>
  <si>
    <t>Nissan Island</t>
  </si>
  <si>
    <t>IIS</t>
  </si>
  <si>
    <t>Ihu Airport</t>
  </si>
  <si>
    <t>Ihu</t>
  </si>
  <si>
    <t>IHU</t>
  </si>
  <si>
    <t>Gasmata Island Airport</t>
  </si>
  <si>
    <t>Gasmata Island</t>
  </si>
  <si>
    <t>GMI</t>
  </si>
  <si>
    <t>Tadji Airport</t>
  </si>
  <si>
    <t>Aitape</t>
  </si>
  <si>
    <t>ATP</t>
  </si>
  <si>
    <t>Wrangell Airport</t>
  </si>
  <si>
    <t>Wrangell</t>
  </si>
  <si>
    <t>WRG</t>
  </si>
  <si>
    <t>PAWG</t>
  </si>
  <si>
    <t>Chevak Airport</t>
  </si>
  <si>
    <t>Chevak</t>
  </si>
  <si>
    <t>VAK</t>
  </si>
  <si>
    <t>PAVA</t>
  </si>
  <si>
    <t>Aniak Airport</t>
  </si>
  <si>
    <t>Aniak</t>
  </si>
  <si>
    <t>ANI</t>
  </si>
  <si>
    <t>PANI</t>
  </si>
  <si>
    <t>Mountain Village Airport</t>
  </si>
  <si>
    <t>Mountain Village</t>
  </si>
  <si>
    <t>MOU</t>
  </si>
  <si>
    <t>PAMO</t>
  </si>
  <si>
    <t>McGrath Airport</t>
  </si>
  <si>
    <t>Mcgrath</t>
  </si>
  <si>
    <t>MCG</t>
  </si>
  <si>
    <t>PAMC</t>
  </si>
  <si>
    <t>Kalskag Airport</t>
  </si>
  <si>
    <t>Kalskag</t>
  </si>
  <si>
    <t>KLG</t>
  </si>
  <si>
    <t>PALG</t>
  </si>
  <si>
    <t>Haines Airport</t>
  </si>
  <si>
    <t>Haines</t>
  </si>
  <si>
    <t>HNS</t>
  </si>
  <si>
    <t>PAHN</t>
  </si>
  <si>
    <t>Holy Cross Airport</t>
  </si>
  <si>
    <t>Holy Cross</t>
  </si>
  <si>
    <t>HCR</t>
  </si>
  <si>
    <t>PAHC</t>
  </si>
  <si>
    <t>Skagway Airport</t>
  </si>
  <si>
    <t>Skagway</t>
  </si>
  <si>
    <t>SGY</t>
  </si>
  <si>
    <t>PAGY</t>
  </si>
  <si>
    <t>Gustavus Airport</t>
  </si>
  <si>
    <t>Gustavus</t>
  </si>
  <si>
    <t>GST</t>
  </si>
  <si>
    <t>PAGS</t>
  </si>
  <si>
    <t>Adak Airport</t>
  </si>
  <si>
    <t>Adak Island</t>
  </si>
  <si>
    <t>ADK</t>
  </si>
  <si>
    <t>PADK</t>
  </si>
  <si>
    <t>Sambu Airport</t>
  </si>
  <si>
    <t>Boca de S├íbalo</t>
  </si>
  <si>
    <t>SAX</t>
  </si>
  <si>
    <t>Contadora Airport</t>
  </si>
  <si>
    <t>Contadora Island</t>
  </si>
  <si>
    <t>OTD</t>
  </si>
  <si>
    <t>EL Real Airport</t>
  </si>
  <si>
    <t>El Real</t>
  </si>
  <si>
    <t>ELE</t>
  </si>
  <si>
    <t>Bahia Pi├▒a Airport</t>
  </si>
  <si>
    <t>Bahia Pi├▒a</t>
  </si>
  <si>
    <t>BFQ</t>
  </si>
  <si>
    <t>Sayun International Airport</t>
  </si>
  <si>
    <t>Sayun Intl</t>
  </si>
  <si>
    <t>GXF</t>
  </si>
  <si>
    <t>OYSY</t>
  </si>
  <si>
    <t>Kamishly Airport</t>
  </si>
  <si>
    <t>Kamishly</t>
  </si>
  <si>
    <t>KAC</t>
  </si>
  <si>
    <t>OSKL</t>
  </si>
  <si>
    <t>Sulaymaniyah International Airport</t>
  </si>
  <si>
    <t>Sulaymaniyah</t>
  </si>
  <si>
    <t>ISU</t>
  </si>
  <si>
    <t>ORSU</t>
  </si>
  <si>
    <t>Turbat International Airport</t>
  </si>
  <si>
    <t>Turbat</t>
  </si>
  <si>
    <t>TUK</t>
  </si>
  <si>
    <t>OPTU</t>
  </si>
  <si>
    <t>Sehwan Sharif Airport</t>
  </si>
  <si>
    <t>Sehwan Sharif</t>
  </si>
  <si>
    <t>SYW</t>
  </si>
  <si>
    <t>OPSN</t>
  </si>
  <si>
    <t>Skardu Airport</t>
  </si>
  <si>
    <t>Skardu</t>
  </si>
  <si>
    <t>KDU</t>
  </si>
  <si>
    <t>OPSD</t>
  </si>
  <si>
    <t>Parachinar Airport</t>
  </si>
  <si>
    <t>Parachinar</t>
  </si>
  <si>
    <t>PAJ</t>
  </si>
  <si>
    <t>OPPC</t>
  </si>
  <si>
    <t>Ormara Airport</t>
  </si>
  <si>
    <t>Ormara Raik</t>
  </si>
  <si>
    <t>ORW</t>
  </si>
  <si>
    <t>OPOR</t>
  </si>
  <si>
    <t>Khuzdar Airport</t>
  </si>
  <si>
    <t>Khuzdar</t>
  </si>
  <si>
    <t>KDD</t>
  </si>
  <si>
    <t>OPKH</t>
  </si>
  <si>
    <t>Hyderabad Airport</t>
  </si>
  <si>
    <t>HDD</t>
  </si>
  <si>
    <t>OPKD</t>
  </si>
  <si>
    <t>Jiwani Airport</t>
  </si>
  <si>
    <t>Jiwani</t>
  </si>
  <si>
    <t>JIW</t>
  </si>
  <si>
    <t>OPJI</t>
  </si>
  <si>
    <t>Dera Ismael Khan Airport</t>
  </si>
  <si>
    <t>Dera Ismael Khan</t>
  </si>
  <si>
    <t>DSK</t>
  </si>
  <si>
    <t>OPDI</t>
  </si>
  <si>
    <t>Dera Ghazi Khan Airport</t>
  </si>
  <si>
    <t>Dera Ghazi Khan</t>
  </si>
  <si>
    <t>DEA</t>
  </si>
  <si>
    <t>OPDG</t>
  </si>
  <si>
    <t>Dalbandin Airport</t>
  </si>
  <si>
    <t>Dalbandin</t>
  </si>
  <si>
    <t>DBA</t>
  </si>
  <si>
    <t>OPDB</t>
  </si>
  <si>
    <t>Chitral Airport</t>
  </si>
  <si>
    <t>Chitral</t>
  </si>
  <si>
    <t>CJL</t>
  </si>
  <si>
    <t>OPCH</t>
  </si>
  <si>
    <t>Bahawalpur Airport</t>
  </si>
  <si>
    <t>Bahawalpur</t>
  </si>
  <si>
    <t>BHV</t>
  </si>
  <si>
    <t>OPBW</t>
  </si>
  <si>
    <t>Bannu Airport</t>
  </si>
  <si>
    <t>Bannu</t>
  </si>
  <si>
    <t>BNP</t>
  </si>
  <si>
    <t>OPBN</t>
  </si>
  <si>
    <t>Al Ain International Airport</t>
  </si>
  <si>
    <t>Al Ain</t>
  </si>
  <si>
    <t>AAN</t>
  </si>
  <si>
    <t>OMAL</t>
  </si>
  <si>
    <t>Uromiyeh Airport</t>
  </si>
  <si>
    <t>Uromiyeh</t>
  </si>
  <si>
    <t>OMH</t>
  </si>
  <si>
    <t>OITR</t>
  </si>
  <si>
    <t>Ardabil Airport</t>
  </si>
  <si>
    <t>Ardabil</t>
  </si>
  <si>
    <t>ADU</t>
  </si>
  <si>
    <t>OITL</t>
  </si>
  <si>
    <t>Lar Airport</t>
  </si>
  <si>
    <t>Lar</t>
  </si>
  <si>
    <t>LRR</t>
  </si>
  <si>
    <t>OISL</t>
  </si>
  <si>
    <t>Sari Dasht E Naz Airport</t>
  </si>
  <si>
    <t>Dasht-e-naz</t>
  </si>
  <si>
    <t>SRY</t>
  </si>
  <si>
    <t>OINZ</t>
  </si>
  <si>
    <t>Noshahr Airport</t>
  </si>
  <si>
    <t>Noshahr</t>
  </si>
  <si>
    <t>NSH</t>
  </si>
  <si>
    <t>OINN</t>
  </si>
  <si>
    <t>Sabzevar National Airport</t>
  </si>
  <si>
    <t>Sabzevar</t>
  </si>
  <si>
    <t>AFZ</t>
  </si>
  <si>
    <t>OIMS</t>
  </si>
  <si>
    <t>Bojnourd Airport</t>
  </si>
  <si>
    <t>Bojnourd</t>
  </si>
  <si>
    <t>BJB</t>
  </si>
  <si>
    <t>OIMN</t>
  </si>
  <si>
    <t>Rafsanjan Airport</t>
  </si>
  <si>
    <t>Rafsanjan</t>
  </si>
  <si>
    <t>RJN</t>
  </si>
  <si>
    <t>OIKR</t>
  </si>
  <si>
    <t>Bam Airport</t>
  </si>
  <si>
    <t>Bam</t>
  </si>
  <si>
    <t>BXR</t>
  </si>
  <si>
    <t>OIKM</t>
  </si>
  <si>
    <t>Khoram Abad Airport</t>
  </si>
  <si>
    <t>Khorram Abad</t>
  </si>
  <si>
    <t>KHD</t>
  </si>
  <si>
    <t>OICK</t>
  </si>
  <si>
    <t>Wadi Al Dawasir Airport</t>
  </si>
  <si>
    <t>Wadi-al-dawasir</t>
  </si>
  <si>
    <t>EWD</t>
  </si>
  <si>
    <t>OEWD</t>
  </si>
  <si>
    <t>Al-Jawf Domestic Airport</t>
  </si>
  <si>
    <t>Al-Jawf</t>
  </si>
  <si>
    <t>AJF</t>
  </si>
  <si>
    <t>OESK</t>
  </si>
  <si>
    <t>Dawadmi Domestic Airport</t>
  </si>
  <si>
    <t>Dawadmi</t>
  </si>
  <si>
    <t>DWD</t>
  </si>
  <si>
    <t>OEDW</t>
  </si>
  <si>
    <t>Saul Airport</t>
  </si>
  <si>
    <t>Saul</t>
  </si>
  <si>
    <t>XAU</t>
  </si>
  <si>
    <t>SOOS</t>
  </si>
  <si>
    <t>Faizabad Airport</t>
  </si>
  <si>
    <t>Faizabad</t>
  </si>
  <si>
    <t>FBD</t>
  </si>
  <si>
    <t>OAFZ</t>
  </si>
  <si>
    <t>├Äle des Pins Airport</t>
  </si>
  <si>
    <t>├Äle des Pins</t>
  </si>
  <si>
    <t>ILP</t>
  </si>
  <si>
    <t>NWWE</t>
  </si>
  <si>
    <t>Belep Islands Airport</t>
  </si>
  <si>
    <t>Waala</t>
  </si>
  <si>
    <t>BMY</t>
  </si>
  <si>
    <t>NWWC</t>
  </si>
  <si>
    <t>Tiga Airport</t>
  </si>
  <si>
    <t>Tiga</t>
  </si>
  <si>
    <t>TGJ</t>
  </si>
  <si>
    <t>NWWA</t>
  </si>
  <si>
    <t>Ipota Airport</t>
  </si>
  <si>
    <t>Ipota</t>
  </si>
  <si>
    <t>IPA</t>
  </si>
  <si>
    <t>NVVI</t>
  </si>
  <si>
    <t>Futuna Airport</t>
  </si>
  <si>
    <t>Futuna Island</t>
  </si>
  <si>
    <t>FTA</t>
  </si>
  <si>
    <t>NVVF</t>
  </si>
  <si>
    <t>Dillon's Bay Airport</t>
  </si>
  <si>
    <t>Dillon's Bay</t>
  </si>
  <si>
    <t>DLY</t>
  </si>
  <si>
    <t>NVVD</t>
  </si>
  <si>
    <t>Aniwa Airport</t>
  </si>
  <si>
    <t>Aniwa</t>
  </si>
  <si>
    <t>AWD</t>
  </si>
  <si>
    <t>NVVB</t>
  </si>
  <si>
    <t>Anelghowhat Airport</t>
  </si>
  <si>
    <t>Anelghowhat</t>
  </si>
  <si>
    <t>AUY</t>
  </si>
  <si>
    <t>NVVA</t>
  </si>
  <si>
    <t>North West Santo Airport</t>
  </si>
  <si>
    <t>Olpoi</t>
  </si>
  <si>
    <t>OLZ</t>
  </si>
  <si>
    <t>NVSZ</t>
  </si>
  <si>
    <t>Southwest Bay Airport</t>
  </si>
  <si>
    <t>Malekula Island</t>
  </si>
  <si>
    <t>SWJ</t>
  </si>
  <si>
    <t>NVSX</t>
  </si>
  <si>
    <t>Valesdir Airport</t>
  </si>
  <si>
    <t>Valesdir</t>
  </si>
  <si>
    <t>VLS</t>
  </si>
  <si>
    <t>NVSV</t>
  </si>
  <si>
    <t>Ul├⌐i Airport</t>
  </si>
  <si>
    <t>Ambryn Island</t>
  </si>
  <si>
    <t>ULB</t>
  </si>
  <si>
    <t>NVSU</t>
  </si>
  <si>
    <t>Tongoa Island Airport</t>
  </si>
  <si>
    <t>Tongoa Island</t>
  </si>
  <si>
    <t>TGH</t>
  </si>
  <si>
    <t>NVST</t>
  </si>
  <si>
    <t>Santo Pekoa International Airport</t>
  </si>
  <si>
    <t>Santo</t>
  </si>
  <si>
    <t>SON</t>
  </si>
  <si>
    <t>NVSS</t>
  </si>
  <si>
    <t>Redcliffe Airport</t>
  </si>
  <si>
    <t>Redcliffe</t>
  </si>
  <si>
    <t>RCL</t>
  </si>
  <si>
    <t>NVSR</t>
  </si>
  <si>
    <t>Gaua Island Airport</t>
  </si>
  <si>
    <t>Gaua Island</t>
  </si>
  <si>
    <t>ZGU</t>
  </si>
  <si>
    <t>NVSQ</t>
  </si>
  <si>
    <t>Norsup Airport</t>
  </si>
  <si>
    <t>Norsup</t>
  </si>
  <si>
    <t>NUS</t>
  </si>
  <si>
    <t>NVSP</t>
  </si>
  <si>
    <t>Lonorore Airport</t>
  </si>
  <si>
    <t>Lonorore</t>
  </si>
  <si>
    <t>LNE</t>
  </si>
  <si>
    <t>NVSO</t>
  </si>
  <si>
    <t>Naone Airport</t>
  </si>
  <si>
    <t>Maewo Island</t>
  </si>
  <si>
    <t>MWF</t>
  </si>
  <si>
    <t>NVSN</t>
  </si>
  <si>
    <t>Lamen Bay Airport</t>
  </si>
  <si>
    <t>Lamen Bay</t>
  </si>
  <si>
    <t>LNB</t>
  </si>
  <si>
    <t>NVSM</t>
  </si>
  <si>
    <t>Lamap Airport</t>
  </si>
  <si>
    <t>Lamap</t>
  </si>
  <si>
    <t>LPM</t>
  </si>
  <si>
    <t>NVSL</t>
  </si>
  <si>
    <t>Tavie Airport</t>
  </si>
  <si>
    <t>Paama Island</t>
  </si>
  <si>
    <t>PBJ</t>
  </si>
  <si>
    <t>NVSI</t>
  </si>
  <si>
    <t>Sara Airport</t>
  </si>
  <si>
    <t>Pentecost Island</t>
  </si>
  <si>
    <t>SSR</t>
  </si>
  <si>
    <t>NVSH</t>
  </si>
  <si>
    <t>Longana Airport</t>
  </si>
  <si>
    <t>Longana</t>
  </si>
  <si>
    <t>LOD</t>
  </si>
  <si>
    <t>NVSG</t>
  </si>
  <si>
    <t>Craig Cove Airport</t>
  </si>
  <si>
    <t>Craig Cove</t>
  </si>
  <si>
    <t>CCV</t>
  </si>
  <si>
    <t>NVSF</t>
  </si>
  <si>
    <t>Sangafa Airport</t>
  </si>
  <si>
    <t>Sangafa</t>
  </si>
  <si>
    <t>EAE</t>
  </si>
  <si>
    <t>NVSE</t>
  </si>
  <si>
    <t>Torres Airstrip</t>
  </si>
  <si>
    <t>Loh/Linua</t>
  </si>
  <si>
    <t>TOH</t>
  </si>
  <si>
    <t>NVSD</t>
  </si>
  <si>
    <t>Sola Airport</t>
  </si>
  <si>
    <t>SLH</t>
  </si>
  <si>
    <t>NVSC</t>
  </si>
  <si>
    <t>Mota Lava Airport</t>
  </si>
  <si>
    <t>Ablow</t>
  </si>
  <si>
    <t>MTV</t>
  </si>
  <si>
    <t>NVSA</t>
  </si>
  <si>
    <t>Ua Huka Airport</t>
  </si>
  <si>
    <t>Ua Huka</t>
  </si>
  <si>
    <t>UAH</t>
  </si>
  <si>
    <t>NTMU</t>
  </si>
  <si>
    <t>Ua Pou Airport</t>
  </si>
  <si>
    <t>Ua Pou</t>
  </si>
  <si>
    <t>UAP</t>
  </si>
  <si>
    <t>NTMP</t>
  </si>
  <si>
    <t>Hiva Oa-Atuona Airport</t>
  </si>
  <si>
    <t>Hiva-oa</t>
  </si>
  <si>
    <t>AUQ</t>
  </si>
  <si>
    <t>NTMN</t>
  </si>
  <si>
    <t>Ahe Airport</t>
  </si>
  <si>
    <t>Ahe</t>
  </si>
  <si>
    <t>AHE</t>
  </si>
  <si>
    <t>NTHE</t>
  </si>
  <si>
    <t>Apataki Airport</t>
  </si>
  <si>
    <t>Apataki</t>
  </si>
  <si>
    <t>APK</t>
  </si>
  <si>
    <t>NTGD</t>
  </si>
  <si>
    <t>Maota Airport</t>
  </si>
  <si>
    <t>Savaii Island</t>
  </si>
  <si>
    <t>MXS</t>
  </si>
  <si>
    <t>NSMA</t>
  </si>
  <si>
    <t>Mountain Airport</t>
  </si>
  <si>
    <t>Mountain</t>
  </si>
  <si>
    <t>MWP</t>
  </si>
  <si>
    <t>Pointe Vele Airport</t>
  </si>
  <si>
    <t>FUT</t>
  </si>
  <si>
    <t>NLWF</t>
  </si>
  <si>
    <t>Niue International Airport</t>
  </si>
  <si>
    <t>Alofi</t>
  </si>
  <si>
    <t>Niue</t>
  </si>
  <si>
    <t>IUE</t>
  </si>
  <si>
    <t>NIUE</t>
  </si>
  <si>
    <t>Vanua Balavu Airport</t>
  </si>
  <si>
    <t>Vanua Balavu</t>
  </si>
  <si>
    <t>VBV</t>
  </si>
  <si>
    <t>NFVB</t>
  </si>
  <si>
    <t>Kuini Lavenia Airport</t>
  </si>
  <si>
    <t>Niuatoputapu</t>
  </si>
  <si>
    <t>NTT</t>
  </si>
  <si>
    <t>NFTP</t>
  </si>
  <si>
    <t>Mata'aho Airport</t>
  </si>
  <si>
    <t>Angaha, Niuafo'ou Island</t>
  </si>
  <si>
    <t>NFO</t>
  </si>
  <si>
    <t>NFTO</t>
  </si>
  <si>
    <t>Lifuka Island Airport</t>
  </si>
  <si>
    <t>Lifuka</t>
  </si>
  <si>
    <t>HPA</t>
  </si>
  <si>
    <t>NFTL</t>
  </si>
  <si>
    <t>Kaufana Airport</t>
  </si>
  <si>
    <t>Eua Island</t>
  </si>
  <si>
    <t>EUA</t>
  </si>
  <si>
    <t>NFTE</t>
  </si>
  <si>
    <t>Savusavu Airport</t>
  </si>
  <si>
    <t>Savusavu</t>
  </si>
  <si>
    <t>SVU</t>
  </si>
  <si>
    <t>NFNS</t>
  </si>
  <si>
    <t>Rotuma Airport</t>
  </si>
  <si>
    <t>Rotuma</t>
  </si>
  <si>
    <t>RTA</t>
  </si>
  <si>
    <t>NFNR</t>
  </si>
  <si>
    <t>Koro Island Airport</t>
  </si>
  <si>
    <t>Koro Island</t>
  </si>
  <si>
    <t>KXF</t>
  </si>
  <si>
    <t>NFNO</t>
  </si>
  <si>
    <t>Matei Airport</t>
  </si>
  <si>
    <t>Matei</t>
  </si>
  <si>
    <t>TVU</t>
  </si>
  <si>
    <t>NFNM</t>
  </si>
  <si>
    <t>Labasa Airport</t>
  </si>
  <si>
    <t>Lambasa</t>
  </si>
  <si>
    <t>LBS</t>
  </si>
  <si>
    <t>NFNL</t>
  </si>
  <si>
    <t>Lakeba Island Airport</t>
  </si>
  <si>
    <t>Lakeba Island</t>
  </si>
  <si>
    <t>LKB</t>
  </si>
  <si>
    <t>NFNK</t>
  </si>
  <si>
    <t>Ngau Airport</t>
  </si>
  <si>
    <t>Ngau</t>
  </si>
  <si>
    <t>NGI</t>
  </si>
  <si>
    <t>NFNG</t>
  </si>
  <si>
    <t>Moala Airport</t>
  </si>
  <si>
    <t>Moala</t>
  </si>
  <si>
    <t>MFJ</t>
  </si>
  <si>
    <t>NFMO</t>
  </si>
  <si>
    <t>Mana Island Airport</t>
  </si>
  <si>
    <t>Mana Island</t>
  </si>
  <si>
    <t>MNF</t>
  </si>
  <si>
    <t>NFMA</t>
  </si>
  <si>
    <t>Vunisea Airport</t>
  </si>
  <si>
    <t>Vunisea</t>
  </si>
  <si>
    <t>KDV</t>
  </si>
  <si>
    <t>NFKD</t>
  </si>
  <si>
    <t>Malolo Lailai Island Airport</t>
  </si>
  <si>
    <t>Malolo Lailai Island</t>
  </si>
  <si>
    <t>PTF</t>
  </si>
  <si>
    <t>NFFO</t>
  </si>
  <si>
    <t>Cicia Airport</t>
  </si>
  <si>
    <t>Cicia</t>
  </si>
  <si>
    <t>ICI</t>
  </si>
  <si>
    <t>NFCI</t>
  </si>
  <si>
    <t>Penrhyn Island Airport</t>
  </si>
  <si>
    <t>Penrhyn Island</t>
  </si>
  <si>
    <t>PYE</t>
  </si>
  <si>
    <t>NCPY</t>
  </si>
  <si>
    <t>Mitiaro Island Airport</t>
  </si>
  <si>
    <t>Mitiaro Island</t>
  </si>
  <si>
    <t>MOI</t>
  </si>
  <si>
    <t>NCMR</t>
  </si>
  <si>
    <t>Mauke Airport</t>
  </si>
  <si>
    <t>Mauke Island</t>
  </si>
  <si>
    <t>MUK</t>
  </si>
  <si>
    <t>NCMK</t>
  </si>
  <si>
    <t>Manihiki Island Airport</t>
  </si>
  <si>
    <t>Manihiki Island</t>
  </si>
  <si>
    <t>MHX</t>
  </si>
  <si>
    <t>NCMH</t>
  </si>
  <si>
    <t>Mangaia Island Airport</t>
  </si>
  <si>
    <t>Mangaia Island</t>
  </si>
  <si>
    <t>MGS</t>
  </si>
  <si>
    <t>NCMG</t>
  </si>
  <si>
    <t>Atiu Island Airport</t>
  </si>
  <si>
    <t>Atiu Island</t>
  </si>
  <si>
    <t>AIU</t>
  </si>
  <si>
    <t>NCAT</t>
  </si>
  <si>
    <t>Nassau Paradise Island Airport</t>
  </si>
  <si>
    <t>PID</t>
  </si>
  <si>
    <t>MYPI</t>
  </si>
  <si>
    <t>Colonel Hill Airport</t>
  </si>
  <si>
    <t>Colonel Hill</t>
  </si>
  <si>
    <t>CRI</t>
  </si>
  <si>
    <t>MYCI</t>
  </si>
  <si>
    <t>New Bight Airport</t>
  </si>
  <si>
    <t>Cat Island</t>
  </si>
  <si>
    <t>CAT</t>
  </si>
  <si>
    <t>MYCB</t>
  </si>
  <si>
    <t>Arthurs Town Airport</t>
  </si>
  <si>
    <t>Arthur's Town</t>
  </si>
  <si>
    <t>ATC</t>
  </si>
  <si>
    <t>MYCA</t>
  </si>
  <si>
    <t>Congo Town Airport</t>
  </si>
  <si>
    <t>Andros</t>
  </si>
  <si>
    <t>COX</t>
  </si>
  <si>
    <t>MYAK</t>
  </si>
  <si>
    <t>Long Banga Airport</t>
  </si>
  <si>
    <t>Long Banga</t>
  </si>
  <si>
    <t>LBP</t>
  </si>
  <si>
    <t>Salina Cruz Naval Air Station</t>
  </si>
  <si>
    <t>Salina Cruz</t>
  </si>
  <si>
    <t>SCX</t>
  </si>
  <si>
    <t>MM57</t>
  </si>
  <si>
    <t>Alberto Delgado Airport</t>
  </si>
  <si>
    <t>TND</t>
  </si>
  <si>
    <t>MUTD</t>
  </si>
  <si>
    <t>Cayo Coco Airport</t>
  </si>
  <si>
    <t>Cayo Coco</t>
  </si>
  <si>
    <t>CCC</t>
  </si>
  <si>
    <t>MUOC</t>
  </si>
  <si>
    <t>Port-de-Paix Airport</t>
  </si>
  <si>
    <t>Port-de-Paix</t>
  </si>
  <si>
    <t>PAX</t>
  </si>
  <si>
    <t>MTPX</t>
  </si>
  <si>
    <t>Jeremie Airport</t>
  </si>
  <si>
    <t>Jeremie</t>
  </si>
  <si>
    <t>JEE</t>
  </si>
  <si>
    <t>MTJE</t>
  </si>
  <si>
    <t>Playa Samara Airport</t>
  </si>
  <si>
    <t>Playa Samara</t>
  </si>
  <si>
    <t>PLD</t>
  </si>
  <si>
    <t>MRSR</t>
  </si>
  <si>
    <t>Tobias Bolanos International Airport</t>
  </si>
  <si>
    <t>SYQ</t>
  </si>
  <si>
    <t>MRPV</t>
  </si>
  <si>
    <t>Puerto Jimenez Airport</t>
  </si>
  <si>
    <t>Puerto Jimenez</t>
  </si>
  <si>
    <t>PJM</t>
  </si>
  <si>
    <t>MRPJ</t>
  </si>
  <si>
    <t>Islita Airport</t>
  </si>
  <si>
    <t>Nandayure</t>
  </si>
  <si>
    <t>PBP</t>
  </si>
  <si>
    <t>MRIA</t>
  </si>
  <si>
    <t>Cabo Velas Airport</t>
  </si>
  <si>
    <t>Nicoya</t>
  </si>
  <si>
    <t>TNO</t>
  </si>
  <si>
    <t>MRCV</t>
  </si>
  <si>
    <t>Barra del Colorado Airport</t>
  </si>
  <si>
    <t>Pococi</t>
  </si>
  <si>
    <t>BCL</t>
  </si>
  <si>
    <t>MRBC</t>
  </si>
  <si>
    <t>Aerotortuguero Airport</t>
  </si>
  <si>
    <t>Roxana</t>
  </si>
  <si>
    <t>TTQ</t>
  </si>
  <si>
    <t>MRAO</t>
  </si>
  <si>
    <t>Captain Ramon Xatruch Airport</t>
  </si>
  <si>
    <t>PLP</t>
  </si>
  <si>
    <t>MPLP</t>
  </si>
  <si>
    <t>Jaqu├⌐ Airport</t>
  </si>
  <si>
    <t>Jaqu├⌐</t>
  </si>
  <si>
    <t>JQE</t>
  </si>
  <si>
    <t>MPJE</t>
  </si>
  <si>
    <t>Enrique Adolfo Jimenez Airport</t>
  </si>
  <si>
    <t>Col├│n</t>
  </si>
  <si>
    <t>ONX</t>
  </si>
  <si>
    <t>MPEJ</t>
  </si>
  <si>
    <t>Alonso Valderrama Airport</t>
  </si>
  <si>
    <t>Chitr├⌐</t>
  </si>
  <si>
    <t>CTD</t>
  </si>
  <si>
    <t>MPCE</t>
  </si>
  <si>
    <t>Lencero Airport</t>
  </si>
  <si>
    <t>Jalapa</t>
  </si>
  <si>
    <t>JAL</t>
  </si>
  <si>
    <t>MMJA</t>
  </si>
  <si>
    <t>Guerrero Negro Airport</t>
  </si>
  <si>
    <t>Guerrero Negro</t>
  </si>
  <si>
    <t>GUB</t>
  </si>
  <si>
    <t>MMGR</t>
  </si>
  <si>
    <t>Ciudad Constituci├│n Airport</t>
  </si>
  <si>
    <t>Ciudad Constituci├│n</t>
  </si>
  <si>
    <t>CUA</t>
  </si>
  <si>
    <t>MMDA</t>
  </si>
  <si>
    <t>Captain Rogelio Castillo National Airport</t>
  </si>
  <si>
    <t>Celaya</t>
  </si>
  <si>
    <t>CYW</t>
  </si>
  <si>
    <t>MMCY</t>
  </si>
  <si>
    <t>Mili Island Airport</t>
  </si>
  <si>
    <t>Mili Island</t>
  </si>
  <si>
    <t>MIJ</t>
  </si>
  <si>
    <t>MLIP</t>
  </si>
  <si>
    <t>Puerto Lempira Airport</t>
  </si>
  <si>
    <t>Puerto Lempira</t>
  </si>
  <si>
    <t>PEU</t>
  </si>
  <si>
    <t>MHPL</t>
  </si>
  <si>
    <t>Ahuas Airport</t>
  </si>
  <si>
    <t>Ahuas</t>
  </si>
  <si>
    <t>AHS</t>
  </si>
  <si>
    <t>MHAH</t>
  </si>
  <si>
    <t>Wotho Island Airport</t>
  </si>
  <si>
    <t>Wotho Island</t>
  </si>
  <si>
    <t>WTO</t>
  </si>
  <si>
    <t>Wotje Atoll Airport</t>
  </si>
  <si>
    <t>Wotje Atoll</t>
  </si>
  <si>
    <t>WTE</t>
  </si>
  <si>
    <t>N36</t>
  </si>
  <si>
    <t>Woja Airport</t>
  </si>
  <si>
    <t>Majuro Atoll</t>
  </si>
  <si>
    <t>WJA</t>
  </si>
  <si>
    <t>Jaluit Airport</t>
  </si>
  <si>
    <t>Jabor Jaluit Atoll</t>
  </si>
  <si>
    <t>UIT</t>
  </si>
  <si>
    <t>N55</t>
  </si>
  <si>
    <t>Rongelap Island Airport</t>
  </si>
  <si>
    <t>Rongelap Island</t>
  </si>
  <si>
    <t>RNP</t>
  </si>
  <si>
    <t>Namorik Atoll Airport</t>
  </si>
  <si>
    <t>Namorik Atoll</t>
  </si>
  <si>
    <t>NDK</t>
  </si>
  <si>
    <t>3N0</t>
  </si>
  <si>
    <t>Majkin Airport</t>
  </si>
  <si>
    <t>Majkin</t>
  </si>
  <si>
    <t>MJE</t>
  </si>
  <si>
    <t>Mejit Atoll Airport</t>
  </si>
  <si>
    <t>Mejit Atoll</t>
  </si>
  <si>
    <t>MJB</t>
  </si>
  <si>
    <t>Q30</t>
  </si>
  <si>
    <t>Maloelap Island Airport</t>
  </si>
  <si>
    <t>Maloelap Island</t>
  </si>
  <si>
    <t>MAV</t>
  </si>
  <si>
    <t>Likiep Airport</t>
  </si>
  <si>
    <t>Likiep Island</t>
  </si>
  <si>
    <t>LIK</t>
  </si>
  <si>
    <t>Kaben Airport</t>
  </si>
  <si>
    <t>Kaben</t>
  </si>
  <si>
    <t>KBT</t>
  </si>
  <si>
    <t>Jeh Airport</t>
  </si>
  <si>
    <t>Ailinglapalap Atoll</t>
  </si>
  <si>
    <t>JEJ</t>
  </si>
  <si>
    <t>Jabot Airport</t>
  </si>
  <si>
    <t>JAT</t>
  </si>
  <si>
    <t>Enyu Airfield</t>
  </si>
  <si>
    <t>Bikini Atoll</t>
  </si>
  <si>
    <t>BII</t>
  </si>
  <si>
    <t>Aur Island Airport</t>
  </si>
  <si>
    <t>Aur Atoll</t>
  </si>
  <si>
    <t>AUL</t>
  </si>
  <si>
    <t>Ailuk Airport</t>
  </si>
  <si>
    <t>Ailuk Island</t>
  </si>
  <si>
    <t>AIM</t>
  </si>
  <si>
    <t>Utirik Airport</t>
  </si>
  <si>
    <t>Utirik Island</t>
  </si>
  <si>
    <t>UTK</t>
  </si>
  <si>
    <t>03N</t>
  </si>
  <si>
    <t>Quezaltenango Airport</t>
  </si>
  <si>
    <t>Quezaltenango</t>
  </si>
  <si>
    <t>AAZ</t>
  </si>
  <si>
    <t>MGQZ</t>
  </si>
  <si>
    <t>Puerto Barrios Airport</t>
  </si>
  <si>
    <t>Puerto Barrios</t>
  </si>
  <si>
    <t>PBR</t>
  </si>
  <si>
    <t>MGPB</t>
  </si>
  <si>
    <t>Dr Joaquin Balaguer International Airport</t>
  </si>
  <si>
    <t>La Isabela</t>
  </si>
  <si>
    <t>JBQ</t>
  </si>
  <si>
    <t>MDJB</t>
  </si>
  <si>
    <t>Saman├í El Catey International Airport</t>
  </si>
  <si>
    <t>AZS</t>
  </si>
  <si>
    <t>MDCY</t>
  </si>
  <si>
    <t>Salt Cay Airport</t>
  </si>
  <si>
    <t>Salt Cay</t>
  </si>
  <si>
    <t>SLX</t>
  </si>
  <si>
    <t>MBSY</t>
  </si>
  <si>
    <t>Middle Caicos Airport</t>
  </si>
  <si>
    <t>Middle Caicos</t>
  </si>
  <si>
    <t>MDS</t>
  </si>
  <si>
    <t>MBMC</t>
  </si>
  <si>
    <t>JAGS McCartney International Airport</t>
  </si>
  <si>
    <t>GDT</t>
  </si>
  <si>
    <t>MBGT</t>
  </si>
  <si>
    <t>┼╜ilina Airport</t>
  </si>
  <si>
    <t>┼╜ilina</t>
  </si>
  <si>
    <t>ILZ</t>
  </si>
  <si>
    <t>LZZI</t>
  </si>
  <si>
    <t>Ubari Airport</t>
  </si>
  <si>
    <t>Ubari</t>
  </si>
  <si>
    <t>QUB</t>
  </si>
  <si>
    <t>Misratah Airport</t>
  </si>
  <si>
    <t>Misratah</t>
  </si>
  <si>
    <t>MRA</t>
  </si>
  <si>
    <t>Samsun-├çar┼ƒamba Airport</t>
  </si>
  <si>
    <t>Samsun</t>
  </si>
  <si>
    <t>SZF</t>
  </si>
  <si>
    <t>LTFH</t>
  </si>
  <si>
    <t>Balikesir Korfez Airport</t>
  </si>
  <si>
    <t>Balikesir Korfez</t>
  </si>
  <si>
    <t>EDO</t>
  </si>
  <si>
    <t>LTFD</t>
  </si>
  <si>
    <t>Isparta S├╝leyman Demirel Airport</t>
  </si>
  <si>
    <t>ISE</t>
  </si>
  <si>
    <t>LTFC</t>
  </si>
  <si>
    <t>Adiyaman Airport</t>
  </si>
  <si>
    <t>Adiyaman</t>
  </si>
  <si>
    <t>ADF</t>
  </si>
  <si>
    <t>LTCP</t>
  </si>
  <si>
    <t>Agri Airport</t>
  </si>
  <si>
    <t>Agri</t>
  </si>
  <si>
    <t>AJI</t>
  </si>
  <si>
    <t>LTCO</t>
  </si>
  <si>
    <t>Kahramanmaras Airport</t>
  </si>
  <si>
    <t>Kahramanmaras</t>
  </si>
  <si>
    <t>KCM</t>
  </si>
  <si>
    <t>LTCN</t>
  </si>
  <si>
    <t>Sanliurfa Airport</t>
  </si>
  <si>
    <t>Sanliurfa</t>
  </si>
  <si>
    <t>SFQ</t>
  </si>
  <si>
    <t>LTCH</t>
  </si>
  <si>
    <t>Kars Airport</t>
  </si>
  <si>
    <t>Kars</t>
  </si>
  <si>
    <t>KSY</t>
  </si>
  <si>
    <t>LTCF</t>
  </si>
  <si>
    <t>Usak Airport</t>
  </si>
  <si>
    <t>Usak</t>
  </si>
  <si>
    <t>USQ</t>
  </si>
  <si>
    <t>LTBO</t>
  </si>
  <si>
    <t>Banja Luka International Airport</t>
  </si>
  <si>
    <t>Banja Luka</t>
  </si>
  <si>
    <t>BNX</t>
  </si>
  <si>
    <t>LQBK</t>
  </si>
  <si>
    <t>Corvo Airport</t>
  </si>
  <si>
    <t>Corvo</t>
  </si>
  <si>
    <t>CVU</t>
  </si>
  <si>
    <t>LPCR</t>
  </si>
  <si>
    <t>Salerno Pontecagnano Airport</t>
  </si>
  <si>
    <t>Salerno</t>
  </si>
  <si>
    <t>QSR</t>
  </si>
  <si>
    <t>LIRI</t>
  </si>
  <si>
    <t>Aosta Airport</t>
  </si>
  <si>
    <t>Aosta</t>
  </si>
  <si>
    <t>AOT</t>
  </si>
  <si>
    <t>LIMW</t>
  </si>
  <si>
    <t>S├írmell├⌐k International Airport</t>
  </si>
  <si>
    <t>S├írmell├⌐k</t>
  </si>
  <si>
    <t>SOB</t>
  </si>
  <si>
    <t>LHSM</t>
  </si>
  <si>
    <t>Gy┼ær-P├⌐r International Airport</t>
  </si>
  <si>
    <t>Gy┼ær</t>
  </si>
  <si>
    <t>QGY</t>
  </si>
  <si>
    <t>LHPR</t>
  </si>
  <si>
    <t>P├⌐cs-Pog├íny Airport</t>
  </si>
  <si>
    <t>P├⌐cs-Pog├íny</t>
  </si>
  <si>
    <t>PEV</t>
  </si>
  <si>
    <t>LHPP</t>
  </si>
  <si>
    <t>Syros Airport</t>
  </si>
  <si>
    <t>Syros Island</t>
  </si>
  <si>
    <t>JSY</t>
  </si>
  <si>
    <t>LGSO</t>
  </si>
  <si>
    <t>La M├┤le Airport</t>
  </si>
  <si>
    <t>La M├┤le</t>
  </si>
  <si>
    <t>LTT</t>
  </si>
  <si>
    <t>LFTZ</t>
  </si>
  <si>
    <t>EuroAirport</t>
  </si>
  <si>
    <t>EAP</t>
  </si>
  <si>
    <t>Tekapo</t>
  </si>
  <si>
    <t>Lake Tekapo</t>
  </si>
  <si>
    <t>NZTL</t>
  </si>
  <si>
    <t>Angers-Loire Airport</t>
  </si>
  <si>
    <t>Angers/Marc├⌐</t>
  </si>
  <si>
    <t>ANE</t>
  </si>
  <si>
    <t>LFJR</t>
  </si>
  <si>
    <t>├Äle d'Yeu Airport</t>
  </si>
  <si>
    <t>├Äle d'Yeu</t>
  </si>
  <si>
    <t>IDY</t>
  </si>
  <si>
    <t>LFEY</t>
  </si>
  <si>
    <t>Logro├▒o-Agoncillo Airport</t>
  </si>
  <si>
    <t>Logro├▒o-Agoncillo</t>
  </si>
  <si>
    <t>RJL</t>
  </si>
  <si>
    <t>LELO</t>
  </si>
  <si>
    <t>Ercan International Airport</t>
  </si>
  <si>
    <t>Nicosia</t>
  </si>
  <si>
    <t>ECN</t>
  </si>
  <si>
    <t>LCEN</t>
  </si>
  <si>
    <t>Yakima Air Terminal McAllister Field</t>
  </si>
  <si>
    <t>Yakima</t>
  </si>
  <si>
    <t>YKM</t>
  </si>
  <si>
    <t>KYKM</t>
  </si>
  <si>
    <t>Kiwayu (Mkononi) Airport</t>
  </si>
  <si>
    <t>Kiwayu</t>
  </si>
  <si>
    <t>KWY</t>
  </si>
  <si>
    <t>Worland Municipal Airport</t>
  </si>
  <si>
    <t>Worland</t>
  </si>
  <si>
    <t>WRL</t>
  </si>
  <si>
    <t>KWRL</t>
  </si>
  <si>
    <t>Valdosta Regional Airport</t>
  </si>
  <si>
    <t>VLD</t>
  </si>
  <si>
    <t>KVLD</t>
  </si>
  <si>
    <t>Victoria Regional Airport</t>
  </si>
  <si>
    <t>VCT</t>
  </si>
  <si>
    <t>KVCT</t>
  </si>
  <si>
    <t>Quincy Regional Baldwin Field</t>
  </si>
  <si>
    <t>Quincy</t>
  </si>
  <si>
    <t>UIN</t>
  </si>
  <si>
    <t>KUIN</t>
  </si>
  <si>
    <t>Tupelo Regional Airport</t>
  </si>
  <si>
    <t>Tupelo</t>
  </si>
  <si>
    <t>TUP</t>
  </si>
  <si>
    <t>KTUP</t>
  </si>
  <si>
    <t>Santa Maria Pub Cpt G Allan Hancock Airport</t>
  </si>
  <si>
    <t>SMX</t>
  </si>
  <si>
    <t>KSMX</t>
  </si>
  <si>
    <t>Salina Municipal Airport</t>
  </si>
  <si>
    <t>Salina</t>
  </si>
  <si>
    <t>SLN</t>
  </si>
  <si>
    <t>KSLN</t>
  </si>
  <si>
    <t>Adirondack Regional Airport</t>
  </si>
  <si>
    <t>Saranac Lake</t>
  </si>
  <si>
    <t>SLK</t>
  </si>
  <si>
    <t>KSLK</t>
  </si>
  <si>
    <t>Sheridan County Airport</t>
  </si>
  <si>
    <t>Sheridan</t>
  </si>
  <si>
    <t>SHR</t>
  </si>
  <si>
    <t>KSHR</t>
  </si>
  <si>
    <t>San Luis County Regional Airport</t>
  </si>
  <si>
    <t>San Luis Obispo</t>
  </si>
  <si>
    <t>SBP</t>
  </si>
  <si>
    <t>KSBP</t>
  </si>
  <si>
    <t>Rutland State Airport</t>
  </si>
  <si>
    <t>Rutland</t>
  </si>
  <si>
    <t>RUT</t>
  </si>
  <si>
    <t>KRUT</t>
  </si>
  <si>
    <t>Rock Springs Sweetwater County Airport</t>
  </si>
  <si>
    <t>Rock Springs</t>
  </si>
  <si>
    <t>RKS</t>
  </si>
  <si>
    <t>KRKS</t>
  </si>
  <si>
    <t>Rhinelander Oneida County Airport</t>
  </si>
  <si>
    <t>Rhinelander</t>
  </si>
  <si>
    <t>RHI</t>
  </si>
  <si>
    <t>KRHI</t>
  </si>
  <si>
    <t>Reading Regional Carl A Spaatz Field</t>
  </si>
  <si>
    <t>Reading</t>
  </si>
  <si>
    <t>RDG</t>
  </si>
  <si>
    <t>KRDG</t>
  </si>
  <si>
    <t>Pease International Tradeport</t>
  </si>
  <si>
    <t>Portsmouth</t>
  </si>
  <si>
    <t>PSM</t>
  </si>
  <si>
    <t>KPSM</t>
  </si>
  <si>
    <t>Pellston Regional Airport of Emmet County Airport</t>
  </si>
  <si>
    <t>Pellston</t>
  </si>
  <si>
    <t>PLN</t>
  </si>
  <si>
    <t>KPLN</t>
  </si>
  <si>
    <t>Pierre Regional Airport</t>
  </si>
  <si>
    <t>Pierre</t>
  </si>
  <si>
    <t>PIR</t>
  </si>
  <si>
    <t>KPIR</t>
  </si>
  <si>
    <t>Pocatello Regional Airport</t>
  </si>
  <si>
    <t>Pocatello</t>
  </si>
  <si>
    <t>PIH</t>
  </si>
  <si>
    <t>KPIH</t>
  </si>
  <si>
    <t>Hattiesburg Laurel Regional Airport</t>
  </si>
  <si>
    <t>Hattiesburg/Laurel</t>
  </si>
  <si>
    <t>PIB</t>
  </si>
  <si>
    <t>KPIB</t>
  </si>
  <si>
    <t>Owensboro Daviess County Airport</t>
  </si>
  <si>
    <t>Owensboro</t>
  </si>
  <si>
    <t>OWB</t>
  </si>
  <si>
    <t>KOWB</t>
  </si>
  <si>
    <t>Southwest Oregon Regional Airport</t>
  </si>
  <si>
    <t>North Bend</t>
  </si>
  <si>
    <t>OTH</t>
  </si>
  <si>
    <t>KOTH</t>
  </si>
  <si>
    <t>Northwest Alabama Regional Airport</t>
  </si>
  <si>
    <t>Muscle Shoals</t>
  </si>
  <si>
    <t>MSL</t>
  </si>
  <si>
    <t>KMSL</t>
  </si>
  <si>
    <t>Frank Wiley Field</t>
  </si>
  <si>
    <t>Miles City</t>
  </si>
  <si>
    <t>MLS</t>
  </si>
  <si>
    <t>KMLS</t>
  </si>
  <si>
    <t>Muskegon County Airport</t>
  </si>
  <si>
    <t>Muskegon</t>
  </si>
  <si>
    <t>MKG</t>
  </si>
  <si>
    <t>KMKG</t>
  </si>
  <si>
    <t>Lynchburg Regional Preston Glenn Field</t>
  </si>
  <si>
    <t>Lynchburg</t>
  </si>
  <si>
    <t>LYH</t>
  </si>
  <si>
    <t>KLYH</t>
  </si>
  <si>
    <t>Lewistown Municipal Airport</t>
  </si>
  <si>
    <t>Lewistown</t>
  </si>
  <si>
    <t>LWT</t>
  </si>
  <si>
    <t>KLWT</t>
  </si>
  <si>
    <t>Lancaster Airport</t>
  </si>
  <si>
    <t>Lancaster</t>
  </si>
  <si>
    <t>LNS</t>
  </si>
  <si>
    <t>KLNS</t>
  </si>
  <si>
    <t>Klamath Falls Airport</t>
  </si>
  <si>
    <t>Klamath Falls</t>
  </si>
  <si>
    <t>LMT</t>
  </si>
  <si>
    <t>KLMT</t>
  </si>
  <si>
    <t>Lebanon Municipal Airport</t>
  </si>
  <si>
    <t>LEB</t>
  </si>
  <si>
    <t>KLEB</t>
  </si>
  <si>
    <t>North Platte Regional Airport Lee Bird Field</t>
  </si>
  <si>
    <t>North Platte</t>
  </si>
  <si>
    <t>LBF</t>
  </si>
  <si>
    <t>KLBF</t>
  </si>
  <si>
    <t>Arnold Palmer Regional Airport</t>
  </si>
  <si>
    <t>Latrobe</t>
  </si>
  <si>
    <t>LBE</t>
  </si>
  <si>
    <t>KLBE</t>
  </si>
  <si>
    <t>Laramie Regional Airport</t>
  </si>
  <si>
    <t>Laramie</t>
  </si>
  <si>
    <t>LAR</t>
  </si>
  <si>
    <t>KLAR</t>
  </si>
  <si>
    <t>Jamestown Regional Airport</t>
  </si>
  <si>
    <t>Jamestown</t>
  </si>
  <si>
    <t>JMS</t>
  </si>
  <si>
    <t>KJMS</t>
  </si>
  <si>
    <t>Kirksville Regional Airport</t>
  </si>
  <si>
    <t>Kirksville</t>
  </si>
  <si>
    <t>IRK</t>
  </si>
  <si>
    <t>KIRK</t>
  </si>
  <si>
    <t>Kili Airport</t>
  </si>
  <si>
    <t>Kili Island</t>
  </si>
  <si>
    <t>KIO</t>
  </si>
  <si>
    <t>Q51</t>
  </si>
  <si>
    <t>Tri State Milton J Ferguson Field</t>
  </si>
  <si>
    <t>Huntington</t>
  </si>
  <si>
    <t>HTS</t>
  </si>
  <si>
    <t>KHTS</t>
  </si>
  <si>
    <t>Memorial Field</t>
  </si>
  <si>
    <t>Hot Springs</t>
  </si>
  <si>
    <t>HOT</t>
  </si>
  <si>
    <t>KHOT</t>
  </si>
  <si>
    <t>Central Nebraska Regional Airport</t>
  </si>
  <si>
    <t>Grand Island</t>
  </si>
  <si>
    <t>GRI</t>
  </si>
  <si>
    <t>KGRI</t>
  </si>
  <si>
    <t>Wokal Field Glasgow International Airport</t>
  </si>
  <si>
    <t>GGW</t>
  </si>
  <si>
    <t>KGGW</t>
  </si>
  <si>
    <t>Fayetteville Regional Grannis Field</t>
  </si>
  <si>
    <t>FAY</t>
  </si>
  <si>
    <t>KFAY</t>
  </si>
  <si>
    <t>New Bedford Regional Airport</t>
  </si>
  <si>
    <t>New Bedford</t>
  </si>
  <si>
    <t>EWB</t>
  </si>
  <si>
    <t>KEWB</t>
  </si>
  <si>
    <t>Elko Regional Airport</t>
  </si>
  <si>
    <t>Elko</t>
  </si>
  <si>
    <t>EKO</t>
  </si>
  <si>
    <t>KEKO</t>
  </si>
  <si>
    <t>Chippewa Valley Regional Airport</t>
  </si>
  <si>
    <t>Eau Claire</t>
  </si>
  <si>
    <t>EAU</t>
  </si>
  <si>
    <t>KEAU</t>
  </si>
  <si>
    <t>DuBois Regional Airport</t>
  </si>
  <si>
    <t>Du Bois</t>
  </si>
  <si>
    <t>DUJ</t>
  </si>
  <si>
    <t>KDUJ</t>
  </si>
  <si>
    <t>Dodge City Regional Airport</t>
  </si>
  <si>
    <t>Dodge City</t>
  </si>
  <si>
    <t>DDC</t>
  </si>
  <si>
    <t>KDDC</t>
  </si>
  <si>
    <t>Houghton County Memorial Airport</t>
  </si>
  <si>
    <t>Hancock</t>
  </si>
  <si>
    <t>CMX</t>
  </si>
  <si>
    <t>KCMX</t>
  </si>
  <si>
    <t>William R Fairchild International Airport</t>
  </si>
  <si>
    <t>CLM</t>
  </si>
  <si>
    <t>KCLM</t>
  </si>
  <si>
    <t>Harrison Marion Regional Airport</t>
  </si>
  <si>
    <t>Clarksburg</t>
  </si>
  <si>
    <t>CKB</t>
  </si>
  <si>
    <t>KCKB</t>
  </si>
  <si>
    <t>Chippewa County International Airport</t>
  </si>
  <si>
    <t>CIU</t>
  </si>
  <si>
    <t>KCIU</t>
  </si>
  <si>
    <t>Cape Girardeau Regional Airport</t>
  </si>
  <si>
    <t>Cape Girardeau</t>
  </si>
  <si>
    <t>CGI</t>
  </si>
  <si>
    <t>KCGI</t>
  </si>
  <si>
    <t>Del Norte County Airport</t>
  </si>
  <si>
    <t>Crescent City</t>
  </si>
  <si>
    <t>CEC</t>
  </si>
  <si>
    <t>KCEC</t>
  </si>
  <si>
    <t>Southeast Iowa Regional Airport</t>
  </si>
  <si>
    <t>BRL</t>
  </si>
  <si>
    <t>KBRL</t>
  </si>
  <si>
    <t>Brunswick Golden Isles Airport</t>
  </si>
  <si>
    <t>Brunswick</t>
  </si>
  <si>
    <t>BQK</t>
  </si>
  <si>
    <t>KBQK</t>
  </si>
  <si>
    <t>Raleigh County Memorial Airport</t>
  </si>
  <si>
    <t>Beckley</t>
  </si>
  <si>
    <t>BKW</t>
  </si>
  <si>
    <t>KBKW</t>
  </si>
  <si>
    <t>Western Nebraska Regional Airport</t>
  </si>
  <si>
    <t>Scottsbluff</t>
  </si>
  <si>
    <t>BFF</t>
  </si>
  <si>
    <t>KBFF</t>
  </si>
  <si>
    <t>Bradford Regional Airport</t>
  </si>
  <si>
    <t>Bradford</t>
  </si>
  <si>
    <t>BFD</t>
  </si>
  <si>
    <t>KBFD</t>
  </si>
  <si>
    <t>Watertown Regional Airport</t>
  </si>
  <si>
    <t>ATY</t>
  </si>
  <si>
    <t>KATY</t>
  </si>
  <si>
    <t>Alpena County Regional Airport</t>
  </si>
  <si>
    <t>Alpena</t>
  </si>
  <si>
    <t>APN</t>
  </si>
  <si>
    <t>KAPN</t>
  </si>
  <si>
    <t>Walla Walla Regional Airport</t>
  </si>
  <si>
    <t>Walla Walla</t>
  </si>
  <si>
    <t>ALW</t>
  </si>
  <si>
    <t>KALW</t>
  </si>
  <si>
    <t>Waterloo Regional Airport</t>
  </si>
  <si>
    <t>ALO</t>
  </si>
  <si>
    <t>KALO</t>
  </si>
  <si>
    <t>Alamogordo White Sands Regional Airport</t>
  </si>
  <si>
    <t>ALM</t>
  </si>
  <si>
    <t>KALM</t>
  </si>
  <si>
    <t>Athens Ben Epps Airport</t>
  </si>
  <si>
    <t>AHN</t>
  </si>
  <si>
    <t>KAHN</t>
  </si>
  <si>
    <t>Southwest Georgia Regional Airport</t>
  </si>
  <si>
    <t>ABY</t>
  </si>
  <si>
    <t>KABY</t>
  </si>
  <si>
    <t>Aberdeen Regional Airport</t>
  </si>
  <si>
    <t>ABR</t>
  </si>
  <si>
    <t>KABR</t>
  </si>
  <si>
    <t>San Domino Island Heliport</t>
  </si>
  <si>
    <t>Tremiti Islands</t>
  </si>
  <si>
    <t>TQR</t>
  </si>
  <si>
    <t>Gheshm Airport</t>
  </si>
  <si>
    <t>Gheshm</t>
  </si>
  <si>
    <t>GSM</t>
  </si>
  <si>
    <t>Diu Airport</t>
  </si>
  <si>
    <t>Diu</t>
  </si>
  <si>
    <t>DIU</t>
  </si>
  <si>
    <t>VA1P</t>
  </si>
  <si>
    <t>Gulu Airport</t>
  </si>
  <si>
    <t>Gulu</t>
  </si>
  <si>
    <t>ULU</t>
  </si>
  <si>
    <t>HUGU</t>
  </si>
  <si>
    <t>Arua Airport</t>
  </si>
  <si>
    <t>Arua</t>
  </si>
  <si>
    <t>RUA</t>
  </si>
  <si>
    <t>HUAR</t>
  </si>
  <si>
    <t>Tabora Airport</t>
  </si>
  <si>
    <t>Tabora</t>
  </si>
  <si>
    <t>TBO</t>
  </si>
  <si>
    <t>HTTB</t>
  </si>
  <si>
    <t>Shinyanga Airport</t>
  </si>
  <si>
    <t>Shinyanga</t>
  </si>
  <si>
    <t>SHY</t>
  </si>
  <si>
    <t>HTSY</t>
  </si>
  <si>
    <t>Musoma Airport</t>
  </si>
  <si>
    <t>Musoma</t>
  </si>
  <si>
    <t>MUZ</t>
  </si>
  <si>
    <t>HTMU</t>
  </si>
  <si>
    <t>Kikwetu Airport</t>
  </si>
  <si>
    <t>Lindi</t>
  </si>
  <si>
    <t>LDI</t>
  </si>
  <si>
    <t>HTLI</t>
  </si>
  <si>
    <t>Kigoma Airport</t>
  </si>
  <si>
    <t>Kigoma</t>
  </si>
  <si>
    <t>TKQ</t>
  </si>
  <si>
    <t>HTKA</t>
  </si>
  <si>
    <t>Bukoba Airport</t>
  </si>
  <si>
    <t>Bukoba</t>
  </si>
  <si>
    <t>BKZ</t>
  </si>
  <si>
    <t>HTBU</t>
  </si>
  <si>
    <t>Port Sudan New International Airport</t>
  </si>
  <si>
    <t>Port Sudan</t>
  </si>
  <si>
    <t>PZU</t>
  </si>
  <si>
    <t>HSPN</t>
  </si>
  <si>
    <t>Nyala Airport</t>
  </si>
  <si>
    <t>Nyala</t>
  </si>
  <si>
    <t>UYL</t>
  </si>
  <si>
    <t>HSNN</t>
  </si>
  <si>
    <t>Atbara Airport</t>
  </si>
  <si>
    <t>Atbara</t>
  </si>
  <si>
    <t>ATB</t>
  </si>
  <si>
    <t>HSAT</t>
  </si>
  <si>
    <t>La Abraq Airport</t>
  </si>
  <si>
    <t>Al Bayda'</t>
  </si>
  <si>
    <t>LAQ</t>
  </si>
  <si>
    <t>HLLQ</t>
  </si>
  <si>
    <t>Mitiga Airport</t>
  </si>
  <si>
    <t>MJI</t>
  </si>
  <si>
    <t>HLLM</t>
  </si>
  <si>
    <t>Gamal Abdel Nasser Airport</t>
  </si>
  <si>
    <t>Tobruk</t>
  </si>
  <si>
    <t>TOB</t>
  </si>
  <si>
    <t>HLGN</t>
  </si>
  <si>
    <t>Gardabya Airport</t>
  </si>
  <si>
    <t>Sirt</t>
  </si>
  <si>
    <t>SRX</t>
  </si>
  <si>
    <t>HLGD</t>
  </si>
  <si>
    <t>Nanyuki Civil Airport</t>
  </si>
  <si>
    <t>Nanyuki</t>
  </si>
  <si>
    <t>NYK</t>
  </si>
  <si>
    <t>HKNY</t>
  </si>
  <si>
    <t>Malindi Airport</t>
  </si>
  <si>
    <t>Malindi</t>
  </si>
  <si>
    <t>MYD</t>
  </si>
  <si>
    <t>HKML</t>
  </si>
  <si>
    <t>Lokichoggio Airport</t>
  </si>
  <si>
    <t>Lokichoggio</t>
  </si>
  <si>
    <t>LKG</t>
  </si>
  <si>
    <t>HKLK</t>
  </si>
  <si>
    <t>Amboseli Airport</t>
  </si>
  <si>
    <t>Amboseli National Park</t>
  </si>
  <si>
    <t>ASV</t>
  </si>
  <si>
    <t>HKAM</t>
  </si>
  <si>
    <t>Asyut International Airport</t>
  </si>
  <si>
    <t>Asyut</t>
  </si>
  <si>
    <t>ATZ</t>
  </si>
  <si>
    <t>HEAT</t>
  </si>
  <si>
    <t>El Arish International Airport</t>
  </si>
  <si>
    <t>El Arish</t>
  </si>
  <si>
    <t>AAC</t>
  </si>
  <si>
    <t>HEAR</t>
  </si>
  <si>
    <t>Burao Airport</t>
  </si>
  <si>
    <t>Burao</t>
  </si>
  <si>
    <t>BUO</t>
  </si>
  <si>
    <t>HCMV</t>
  </si>
  <si>
    <t>Galcaio Airport</t>
  </si>
  <si>
    <t>Galcaio</t>
  </si>
  <si>
    <t>GLK</t>
  </si>
  <si>
    <t>HCMR</t>
  </si>
  <si>
    <t>Aden Adde International Airport</t>
  </si>
  <si>
    <t>Mogadishu</t>
  </si>
  <si>
    <t>MGQ</t>
  </si>
  <si>
    <t>HCMM</t>
  </si>
  <si>
    <t>Bosaso Airport</t>
  </si>
  <si>
    <t>Bosaso</t>
  </si>
  <si>
    <t>BSA</t>
  </si>
  <si>
    <t>HCMF</t>
  </si>
  <si>
    <t>Alula Airport</t>
  </si>
  <si>
    <t>Alula</t>
  </si>
  <si>
    <t>ALU</t>
  </si>
  <si>
    <t>HCMA</t>
  </si>
  <si>
    <t>Tippi Airport</t>
  </si>
  <si>
    <t>Tippi</t>
  </si>
  <si>
    <t>TIE</t>
  </si>
  <si>
    <t>HATP</t>
  </si>
  <si>
    <t>Mizan Teferi Airport</t>
  </si>
  <si>
    <t>Mizan Teferi</t>
  </si>
  <si>
    <t>MTF</t>
  </si>
  <si>
    <t>HAMT</t>
  </si>
  <si>
    <t>Kabri Dehar Airport</t>
  </si>
  <si>
    <t>Kabri Dehar</t>
  </si>
  <si>
    <t>ABK</t>
  </si>
  <si>
    <t>HAKD</t>
  </si>
  <si>
    <t>Gore Airport</t>
  </si>
  <si>
    <t>Gore</t>
  </si>
  <si>
    <t>GOR</t>
  </si>
  <si>
    <t>HAGR</t>
  </si>
  <si>
    <t>Gode Airport</t>
  </si>
  <si>
    <t>Gode</t>
  </si>
  <si>
    <t>GDE</t>
  </si>
  <si>
    <t>HAGO</t>
  </si>
  <si>
    <t>Dembidollo Airport</t>
  </si>
  <si>
    <t>Dembidollo</t>
  </si>
  <si>
    <t>DEM</t>
  </si>
  <si>
    <t>HADD</t>
  </si>
  <si>
    <t>Combolcha Airport</t>
  </si>
  <si>
    <t>Dessie</t>
  </si>
  <si>
    <t>DSE</t>
  </si>
  <si>
    <t>HADC</t>
  </si>
  <si>
    <t>Beica Airport</t>
  </si>
  <si>
    <t>Beica</t>
  </si>
  <si>
    <t>BEI</t>
  </si>
  <si>
    <t>HABE</t>
  </si>
  <si>
    <t>Baco Airport</t>
  </si>
  <si>
    <t>Baco</t>
  </si>
  <si>
    <t>BCO</t>
  </si>
  <si>
    <t>HABC</t>
  </si>
  <si>
    <t>Sao Filipe Airport</t>
  </si>
  <si>
    <t>Sao Filipe, Fogo Island</t>
  </si>
  <si>
    <t>SFL</t>
  </si>
  <si>
    <t>GVSF</t>
  </si>
  <si>
    <t>Praia International Airport</t>
  </si>
  <si>
    <t>Praia, Santiago Island</t>
  </si>
  <si>
    <t>RAI</t>
  </si>
  <si>
    <t>GVNP</t>
  </si>
  <si>
    <t>El Aroui Airport</t>
  </si>
  <si>
    <t>El Aroui</t>
  </si>
  <si>
    <t>NDR</t>
  </si>
  <si>
    <t>GMMW</t>
  </si>
  <si>
    <t>Hassan I Airport</t>
  </si>
  <si>
    <t>El Aai├║n</t>
  </si>
  <si>
    <t>Western Sahara</t>
  </si>
  <si>
    <t>EUN</t>
  </si>
  <si>
    <t>GMML</t>
  </si>
  <si>
    <t>Mogador Airport</t>
  </si>
  <si>
    <t>Essadouira</t>
  </si>
  <si>
    <t>ESU</t>
  </si>
  <si>
    <t>GMMI</t>
  </si>
  <si>
    <t>Dakhla Airport</t>
  </si>
  <si>
    <t>Dakhla</t>
  </si>
  <si>
    <t>VIL</t>
  </si>
  <si>
    <t>GMMH</t>
  </si>
  <si>
    <t>Smara Airport</t>
  </si>
  <si>
    <t>Smara</t>
  </si>
  <si>
    <t>SMW</t>
  </si>
  <si>
    <t>GMMA</t>
  </si>
  <si>
    <t>Iginniarfik Heliport</t>
  </si>
  <si>
    <t>Iginniarfik</t>
  </si>
  <si>
    <t>QFI</t>
  </si>
  <si>
    <t>Akunnaaq Heliport</t>
  </si>
  <si>
    <t>Akunnaaq</t>
  </si>
  <si>
    <t>QCU</t>
  </si>
  <si>
    <t>Groennedal Heliport</t>
  </si>
  <si>
    <t>Groennedal</t>
  </si>
  <si>
    <t>JGR</t>
  </si>
  <si>
    <t>Osvaldo Vieira International Airport</t>
  </si>
  <si>
    <t>Bissau</t>
  </si>
  <si>
    <t>OXB</t>
  </si>
  <si>
    <t>GGOV</t>
  </si>
  <si>
    <t>Kenema Airport</t>
  </si>
  <si>
    <t>Kenema</t>
  </si>
  <si>
    <t>KEN</t>
  </si>
  <si>
    <t>GFKE</t>
  </si>
  <si>
    <t>Bo Airport</t>
  </si>
  <si>
    <t>Bo</t>
  </si>
  <si>
    <t>KBS</t>
  </si>
  <si>
    <t>GFBO</t>
  </si>
  <si>
    <t>Sherbro International Airport</t>
  </si>
  <si>
    <t>Bonthe</t>
  </si>
  <si>
    <t>BTE</t>
  </si>
  <si>
    <t>GFBN</t>
  </si>
  <si>
    <t>Ceuta Heliport</t>
  </si>
  <si>
    <t>Ceuta</t>
  </si>
  <si>
    <t>JCU</t>
  </si>
  <si>
    <t>GECT</t>
  </si>
  <si>
    <t>Lauriston Airport</t>
  </si>
  <si>
    <t>Carriacou Island</t>
  </si>
  <si>
    <t>CRU</t>
  </si>
  <si>
    <t>La Gomera Airport</t>
  </si>
  <si>
    <t>La Gomera</t>
  </si>
  <si>
    <t>GMZ</t>
  </si>
  <si>
    <t>GCGM</t>
  </si>
  <si>
    <t>Papa Stour Airport</t>
  </si>
  <si>
    <t>Papa Stour</t>
  </si>
  <si>
    <t>PSV</t>
  </si>
  <si>
    <t>Outer Skerries Airport</t>
  </si>
  <si>
    <t>Outer Skerries</t>
  </si>
  <si>
    <t>OUK</t>
  </si>
  <si>
    <t>Foula Airport</t>
  </si>
  <si>
    <t>Foula</t>
  </si>
  <si>
    <t>FOA</t>
  </si>
  <si>
    <t>Gamba</t>
  </si>
  <si>
    <t>GAX</t>
  </si>
  <si>
    <t>Ilebo Airport</t>
  </si>
  <si>
    <t>Ilebo</t>
  </si>
  <si>
    <t>PFR</t>
  </si>
  <si>
    <t>FZVS</t>
  </si>
  <si>
    <t>Lodja Airport</t>
  </si>
  <si>
    <t>Lodja</t>
  </si>
  <si>
    <t>LJA</t>
  </si>
  <si>
    <t>FZVA</t>
  </si>
  <si>
    <t>Tshikapa Airport</t>
  </si>
  <si>
    <t>Tshikapa</t>
  </si>
  <si>
    <t>TSH</t>
  </si>
  <si>
    <t>FZUK</t>
  </si>
  <si>
    <t>Basankusu Airport</t>
  </si>
  <si>
    <t>Basankusu</t>
  </si>
  <si>
    <t>BSU</t>
  </si>
  <si>
    <t>FZEN</t>
  </si>
  <si>
    <t>Basango Mboliasa Airport</t>
  </si>
  <si>
    <t>Kiri</t>
  </si>
  <si>
    <t>KRZ</t>
  </si>
  <si>
    <t>FZBT</t>
  </si>
  <si>
    <t>Nioki Airport</t>
  </si>
  <si>
    <t>Nioki</t>
  </si>
  <si>
    <t>NIO</t>
  </si>
  <si>
    <t>FZBI</t>
  </si>
  <si>
    <t>Inongo Airport</t>
  </si>
  <si>
    <t>Inongo</t>
  </si>
  <si>
    <t>INO</t>
  </si>
  <si>
    <t>FZBA</t>
  </si>
  <si>
    <t>Tshimpi Airport</t>
  </si>
  <si>
    <t>Matadi</t>
  </si>
  <si>
    <t>MAT</t>
  </si>
  <si>
    <t>FZAM</t>
  </si>
  <si>
    <t>Boma Airport</t>
  </si>
  <si>
    <t>Boma</t>
  </si>
  <si>
    <t>BOA</t>
  </si>
  <si>
    <t>FZAJ</t>
  </si>
  <si>
    <t>Eros Airport</t>
  </si>
  <si>
    <t>ERS</t>
  </si>
  <si>
    <t>FYWE</t>
  </si>
  <si>
    <t>Swakopmund Airport</t>
  </si>
  <si>
    <t>Swakopmund</t>
  </si>
  <si>
    <t>SWP</t>
  </si>
  <si>
    <t>FYSM</t>
  </si>
  <si>
    <t>Oranjemund Airport</t>
  </si>
  <si>
    <t>Oranjemund</t>
  </si>
  <si>
    <t>OMD</t>
  </si>
  <si>
    <t>FYOG</t>
  </si>
  <si>
    <t>Ondangwa Airport</t>
  </si>
  <si>
    <t>Ondangwa</t>
  </si>
  <si>
    <t>OND</t>
  </si>
  <si>
    <t>FYOA</t>
  </si>
  <si>
    <t>Luderitz Airport</t>
  </si>
  <si>
    <t>Luderitz</t>
  </si>
  <si>
    <t>LUD</t>
  </si>
  <si>
    <t>FYLZ</t>
  </si>
  <si>
    <t>Club Makokola Airport</t>
  </si>
  <si>
    <t>Club Makokola</t>
  </si>
  <si>
    <t>CMK</t>
  </si>
  <si>
    <t>FWCM</t>
  </si>
  <si>
    <t>Sarh Airport</t>
  </si>
  <si>
    <t>Sarh</t>
  </si>
  <si>
    <t>SRH</t>
  </si>
  <si>
    <t>FTTA</t>
  </si>
  <si>
    <t>Croisette Heliport</t>
  </si>
  <si>
    <t>JCA</t>
  </si>
  <si>
    <t>Chimoio Airport</t>
  </si>
  <si>
    <t>Chimoio</t>
  </si>
  <si>
    <t>VPY</t>
  </si>
  <si>
    <t>FQCH</t>
  </si>
  <si>
    <t>Tchibanga Airport</t>
  </si>
  <si>
    <t>Tchibanga</t>
  </si>
  <si>
    <t>TCH</t>
  </si>
  <si>
    <t>FOOT</t>
  </si>
  <si>
    <t>Mouilla Ville Airport</t>
  </si>
  <si>
    <t>Mouila</t>
  </si>
  <si>
    <t>MJL</t>
  </si>
  <si>
    <t>FOGM</t>
  </si>
  <si>
    <t>Koulamoutou Airport</t>
  </si>
  <si>
    <t>Koulamoutou</t>
  </si>
  <si>
    <t>KOU</t>
  </si>
  <si>
    <t>FOGK</t>
  </si>
  <si>
    <t>Namibe Airport</t>
  </si>
  <si>
    <t>Mocamedes</t>
  </si>
  <si>
    <t>MSZ</t>
  </si>
  <si>
    <t>FNMO</t>
  </si>
  <si>
    <t>Ondjiva Pereira Airport</t>
  </si>
  <si>
    <t>Ondjiva</t>
  </si>
  <si>
    <t>VPE</t>
  </si>
  <si>
    <t>FNGI</t>
  </si>
  <si>
    <t>Dundo Airport</t>
  </si>
  <si>
    <t>Dundo</t>
  </si>
  <si>
    <t>DUE</t>
  </si>
  <si>
    <t>FNDU</t>
  </si>
  <si>
    <t>Catumbela Airport</t>
  </si>
  <si>
    <t>Catumbela</t>
  </si>
  <si>
    <t>CBT</t>
  </si>
  <si>
    <t>FNCT</t>
  </si>
  <si>
    <t>Manja Airport</t>
  </si>
  <si>
    <t>Manja</t>
  </si>
  <si>
    <t>MJA</t>
  </si>
  <si>
    <t>FMSJ</t>
  </si>
  <si>
    <t>Mandritsara Airport</t>
  </si>
  <si>
    <t>Mandritsara</t>
  </si>
  <si>
    <t>WMA</t>
  </si>
  <si>
    <t>FMNX</t>
  </si>
  <si>
    <t>Tsaratanana Airport</t>
  </si>
  <si>
    <t>Tsaratanana</t>
  </si>
  <si>
    <t>TTS</t>
  </si>
  <si>
    <t>FMNT</t>
  </si>
  <si>
    <t>Mampikony Airport</t>
  </si>
  <si>
    <t>Mampikony</t>
  </si>
  <si>
    <t>WMP</t>
  </si>
  <si>
    <t>FMNP</t>
  </si>
  <si>
    <t>Soalala Airport</t>
  </si>
  <si>
    <t>Soalala</t>
  </si>
  <si>
    <t>DWB</t>
  </si>
  <si>
    <t>FMNO</t>
  </si>
  <si>
    <t>Ambanja Airport</t>
  </si>
  <si>
    <t>Ambanja</t>
  </si>
  <si>
    <t>IVA</t>
  </si>
  <si>
    <t>FMNJ</t>
  </si>
  <si>
    <t>Port Berg├⌐ Airport</t>
  </si>
  <si>
    <t>Port Berg├⌐</t>
  </si>
  <si>
    <t>WPB</t>
  </si>
  <si>
    <t>FMNG</t>
  </si>
  <si>
    <t>Ambatondrazaka Airport</t>
  </si>
  <si>
    <t>Ambatondrazaka</t>
  </si>
  <si>
    <t>WAM</t>
  </si>
  <si>
    <t>FMMZ</t>
  </si>
  <si>
    <t>Tsiroanomandidy Airport</t>
  </si>
  <si>
    <t>Tsiroanomandidy</t>
  </si>
  <si>
    <t>WTS</t>
  </si>
  <si>
    <t>FMMX</t>
  </si>
  <si>
    <t>Tambohorano Airport</t>
  </si>
  <si>
    <t>Tambohorano</t>
  </si>
  <si>
    <t>WTA</t>
  </si>
  <si>
    <t>FMMU</t>
  </si>
  <si>
    <t>Morafenobe Airport</t>
  </si>
  <si>
    <t>Morafenobe</t>
  </si>
  <si>
    <t>TVA</t>
  </si>
  <si>
    <t>FMMR</t>
  </si>
  <si>
    <t>Maintirano Airport</t>
  </si>
  <si>
    <t>Maintirano</t>
  </si>
  <si>
    <t>MXT</t>
  </si>
  <si>
    <t>FMMO</t>
  </si>
  <si>
    <t>Belo sur Tsiribihina Airport</t>
  </si>
  <si>
    <t>Belo sur Tsiribihina</t>
  </si>
  <si>
    <t>BMD</t>
  </si>
  <si>
    <t>FMML</t>
  </si>
  <si>
    <t>Ankavandra Airport</t>
  </si>
  <si>
    <t>Ankavandra</t>
  </si>
  <si>
    <t>JVA</t>
  </si>
  <si>
    <t>FMMK</t>
  </si>
  <si>
    <t>Antsalova Airport</t>
  </si>
  <si>
    <t>Antsalova</t>
  </si>
  <si>
    <t>WAQ</t>
  </si>
  <si>
    <t>FMMG</t>
  </si>
  <si>
    <t>Iconi Airport</t>
  </si>
  <si>
    <t>YVA</t>
  </si>
  <si>
    <t>FMCN</t>
  </si>
  <si>
    <t>Solwesi Airport</t>
  </si>
  <si>
    <t>Solwesi</t>
  </si>
  <si>
    <t>SLI</t>
  </si>
  <si>
    <t>FLSW</t>
  </si>
  <si>
    <t>Chipata Airport</t>
  </si>
  <si>
    <t>Chipata</t>
  </si>
  <si>
    <t>CIP</t>
  </si>
  <si>
    <t>FLCP</t>
  </si>
  <si>
    <t>Loubomo Airport</t>
  </si>
  <si>
    <t>Loubomo</t>
  </si>
  <si>
    <t>DIS</t>
  </si>
  <si>
    <t>FCPL</t>
  </si>
  <si>
    <t>Limpopo Valley Airport</t>
  </si>
  <si>
    <t>Tuli Lodge</t>
  </si>
  <si>
    <t>TLD</t>
  </si>
  <si>
    <t>FBTL</t>
  </si>
  <si>
    <t>Shakawe Airport</t>
  </si>
  <si>
    <t>Shakawe</t>
  </si>
  <si>
    <t>SWX</t>
  </si>
  <si>
    <t>FBSW</t>
  </si>
  <si>
    <t>Orapa Airport</t>
  </si>
  <si>
    <t>Orapa</t>
  </si>
  <si>
    <t>ORP</t>
  </si>
  <si>
    <t>FBOR</t>
  </si>
  <si>
    <t>Ghanzi Airport</t>
  </si>
  <si>
    <t>Ghanzi</t>
  </si>
  <si>
    <t>GNZ</t>
  </si>
  <si>
    <t>FBGZ</t>
  </si>
  <si>
    <t>Mmabatho International Airport</t>
  </si>
  <si>
    <t>Mafeking</t>
  </si>
  <si>
    <t>MBD</t>
  </si>
  <si>
    <t>FAMM</t>
  </si>
  <si>
    <t>Malamala Airport</t>
  </si>
  <si>
    <t>Malamala</t>
  </si>
  <si>
    <t>AAM</t>
  </si>
  <si>
    <t>FAMD</t>
  </si>
  <si>
    <t>Kruger Mpumalanga International Airport</t>
  </si>
  <si>
    <t>Mpumalanga</t>
  </si>
  <si>
    <t>MQP</t>
  </si>
  <si>
    <t>FAKN</t>
  </si>
  <si>
    <t>Rand Airport</t>
  </si>
  <si>
    <t>QRA</t>
  </si>
  <si>
    <t>FAGM</t>
  </si>
  <si>
    <t>Ventspils International Airport</t>
  </si>
  <si>
    <t>Ventspils</t>
  </si>
  <si>
    <t>VTS</t>
  </si>
  <si>
    <t>EVVA</t>
  </si>
  <si>
    <t>Shire Inda Selassie Airport</t>
  </si>
  <si>
    <t>Shire Indasilase</t>
  </si>
  <si>
    <t>SHC</t>
  </si>
  <si>
    <t>Shilavo Airport</t>
  </si>
  <si>
    <t>Shilavo</t>
  </si>
  <si>
    <t>HIL</t>
  </si>
  <si>
    <t>Hemavan Airport</t>
  </si>
  <si>
    <t>Hemavan</t>
  </si>
  <si>
    <t>HMV</t>
  </si>
  <si>
    <t>ESUT</t>
  </si>
  <si>
    <t>Storuman Airport</t>
  </si>
  <si>
    <t>Mohed</t>
  </si>
  <si>
    <t>SQO</t>
  </si>
  <si>
    <t>ESUD</t>
  </si>
  <si>
    <t>├ängelholm-Helsingborg Airport</t>
  </si>
  <si>
    <t>├ängelholm</t>
  </si>
  <si>
    <t>AGH</t>
  </si>
  <si>
    <t>ESTA</t>
  </si>
  <si>
    <t>Torsby Airport</t>
  </si>
  <si>
    <t>Torsby</t>
  </si>
  <si>
    <t>TYF</t>
  </si>
  <si>
    <t>ESST</t>
  </si>
  <si>
    <t>Karlstad Airport</t>
  </si>
  <si>
    <t>Karlstad</t>
  </si>
  <si>
    <t>KSD</t>
  </si>
  <si>
    <t>ESOK</t>
  </si>
  <si>
    <t>Hagfors Airport</t>
  </si>
  <si>
    <t>Hagfors</t>
  </si>
  <si>
    <t>HFS</t>
  </si>
  <si>
    <t>ESOH</t>
  </si>
  <si>
    <t>├ûstersund Airport</t>
  </si>
  <si>
    <t>├ûstersund</t>
  </si>
  <si>
    <t>OSD</t>
  </si>
  <si>
    <t>ESNZ</t>
  </si>
  <si>
    <t>┼ü├│d┼║ W┼éadys┼éaw Reymont Airport</t>
  </si>
  <si>
    <t>Lodz</t>
  </si>
  <si>
    <t>LCJ</t>
  </si>
  <si>
    <t>EPLL</t>
  </si>
  <si>
    <t>Bydgoszcz Ignacy Jan Paderewski Airport</t>
  </si>
  <si>
    <t>Bydgoszcz</t>
  </si>
  <si>
    <t>BZG</t>
  </si>
  <si>
    <t>EPBY</t>
  </si>
  <si>
    <t>V├ªr├╕y Heliport</t>
  </si>
  <si>
    <t>V├ªr├╕y</t>
  </si>
  <si>
    <t>VRY</t>
  </si>
  <si>
    <t>ENVR</t>
  </si>
  <si>
    <t>Svartnes Airport</t>
  </si>
  <si>
    <t>Vard├╕</t>
  </si>
  <si>
    <t>VAW</t>
  </si>
  <si>
    <t>ENSS</t>
  </si>
  <si>
    <t>Sorkjosen Airport</t>
  </si>
  <si>
    <t>Sorkjosen</t>
  </si>
  <si>
    <t>SOJ</t>
  </si>
  <si>
    <t>ENSR</t>
  </si>
  <si>
    <t>Svolv├ªr Helle Airport</t>
  </si>
  <si>
    <t>Svolv├ªr</t>
  </si>
  <si>
    <t>SVJ</t>
  </si>
  <si>
    <t>ENSH</t>
  </si>
  <si>
    <t>Sogndal Airport</t>
  </si>
  <si>
    <t>Sogndal</t>
  </si>
  <si>
    <t>SOG</t>
  </si>
  <si>
    <t>ENSG</t>
  </si>
  <si>
    <t>Anda Airport</t>
  </si>
  <si>
    <t>Sandane</t>
  </si>
  <si>
    <t>SDN</t>
  </si>
  <si>
    <t>ENSD</t>
  </si>
  <si>
    <t>R├╕st Airport</t>
  </si>
  <si>
    <t>R├╕st</t>
  </si>
  <si>
    <t>RET</t>
  </si>
  <si>
    <t>ENRS</t>
  </si>
  <si>
    <t>Ryum Airport</t>
  </si>
  <si>
    <t>R├╕rvik</t>
  </si>
  <si>
    <t>RVK</t>
  </si>
  <si>
    <t>ENRM</t>
  </si>
  <si>
    <t>R├╕ssvoll Airport</t>
  </si>
  <si>
    <t>Mo i Rana</t>
  </si>
  <si>
    <t>MQN</t>
  </si>
  <si>
    <t>ENRA</t>
  </si>
  <si>
    <t>Namsos H├╕knes├╕ra Airport</t>
  </si>
  <si>
    <t>Namsos</t>
  </si>
  <si>
    <t>OSY</t>
  </si>
  <si>
    <t>ENNM</t>
  </si>
  <si>
    <t>Leknes Airport</t>
  </si>
  <si>
    <t>Leknes</t>
  </si>
  <si>
    <t>LKN</t>
  </si>
  <si>
    <t>ENLK</t>
  </si>
  <si>
    <t>Sindal Airport</t>
  </si>
  <si>
    <t>Sindal</t>
  </si>
  <si>
    <t>CNL</t>
  </si>
  <si>
    <t>EKSN</t>
  </si>
  <si>
    <t>Weston Airport</t>
  </si>
  <si>
    <t>Leixlip</t>
  </si>
  <si>
    <t>EIWT</t>
  </si>
  <si>
    <t>Donegal Airport</t>
  </si>
  <si>
    <t>Dongloe</t>
  </si>
  <si>
    <t>CFN</t>
  </si>
  <si>
    <t>EIDL</t>
  </si>
  <si>
    <t>Raron Airport</t>
  </si>
  <si>
    <t>Raron</t>
  </si>
  <si>
    <t>LSTA</t>
  </si>
  <si>
    <t>Barra Airport</t>
  </si>
  <si>
    <t>Barra</t>
  </si>
  <si>
    <t>BRR</t>
  </si>
  <si>
    <t>EGPR</t>
  </si>
  <si>
    <t>Anglesey Airport</t>
  </si>
  <si>
    <t>Angelsey</t>
  </si>
  <si>
    <t>HLY</t>
  </si>
  <si>
    <t>EGOV</t>
  </si>
  <si>
    <t>Penzance Heliport</t>
  </si>
  <si>
    <t>Penzance</t>
  </si>
  <si>
    <t>PZE</t>
  </si>
  <si>
    <t>EGHK</t>
  </si>
  <si>
    <t>Land's End / St. Just Airport</t>
  </si>
  <si>
    <t>Land's End</t>
  </si>
  <si>
    <t>LEQ</t>
  </si>
  <si>
    <t>EGHC</t>
  </si>
  <si>
    <t>Westray Airport</t>
  </si>
  <si>
    <t>Westray</t>
  </si>
  <si>
    <t>WRY</t>
  </si>
  <si>
    <t>EGEW</t>
  </si>
  <si>
    <t>Lerwick / Tingwall Airport</t>
  </si>
  <si>
    <t>Lerwick</t>
  </si>
  <si>
    <t>LWK</t>
  </si>
  <si>
    <t>EGET</t>
  </si>
  <si>
    <t>Sanday Airport</t>
  </si>
  <si>
    <t>Sanday</t>
  </si>
  <si>
    <t>NDY</t>
  </si>
  <si>
    <t>EGES</t>
  </si>
  <si>
    <t>Stronsay Airport</t>
  </si>
  <si>
    <t>Stronsay</t>
  </si>
  <si>
    <t>SOY</t>
  </si>
  <si>
    <t>EGER</t>
  </si>
  <si>
    <t>Papa Westray Airport</t>
  </si>
  <si>
    <t>Papa Westray</t>
  </si>
  <si>
    <t>PPW</t>
  </si>
  <si>
    <t>EGEP</t>
  </si>
  <si>
    <t>North Ronaldsay Airport</t>
  </si>
  <si>
    <t>North Ronaldsay</t>
  </si>
  <si>
    <t>NRL</t>
  </si>
  <si>
    <t>EGEN</t>
  </si>
  <si>
    <t>Fair Isle Airport</t>
  </si>
  <si>
    <t>Fair Isle</t>
  </si>
  <si>
    <t>FIE</t>
  </si>
  <si>
    <t>EGEF</t>
  </si>
  <si>
    <t>Eday Airport</t>
  </si>
  <si>
    <t>Eday</t>
  </si>
  <si>
    <t>EOI</t>
  </si>
  <si>
    <t>EGED</t>
  </si>
  <si>
    <t>Campbeltown Airport</t>
  </si>
  <si>
    <t>Campbeltown</t>
  </si>
  <si>
    <t>CAL</t>
  </si>
  <si>
    <t>EGEC</t>
  </si>
  <si>
    <t>Robin Hood Doncaster Sheffield Airport</t>
  </si>
  <si>
    <t>Doncaster, Sheffield</t>
  </si>
  <si>
    <t>DSA</t>
  </si>
  <si>
    <t>EGCN</t>
  </si>
  <si>
    <t>Nottingham Airport</t>
  </si>
  <si>
    <t>Nottingham</t>
  </si>
  <si>
    <t>NQT</t>
  </si>
  <si>
    <t>EGBN</t>
  </si>
  <si>
    <t>Sein├ñjoki Airport</t>
  </si>
  <si>
    <t>Sein├ñjoki / Ilmajoki</t>
  </si>
  <si>
    <t>SJY</t>
  </si>
  <si>
    <t>EFSI</t>
  </si>
  <si>
    <t>Helgoland-D├╝ne Airport</t>
  </si>
  <si>
    <t>Helgoland</t>
  </si>
  <si>
    <t>HGL</t>
  </si>
  <si>
    <t>EDXH</t>
  </si>
  <si>
    <t>Heide-B├╝sum Airport</t>
  </si>
  <si>
    <t>B├╝sum</t>
  </si>
  <si>
    <t>HEI</t>
  </si>
  <si>
    <t>EDXB</t>
  </si>
  <si>
    <t>Heringsdorf Airport</t>
  </si>
  <si>
    <t>Heringsdorf</t>
  </si>
  <si>
    <t>HDF</t>
  </si>
  <si>
    <t>EDAH</t>
  </si>
  <si>
    <t>Kumasi Airport</t>
  </si>
  <si>
    <t>Kumasi</t>
  </si>
  <si>
    <t>KMS</t>
  </si>
  <si>
    <t>DGSI</t>
  </si>
  <si>
    <t>Guemar Airport</t>
  </si>
  <si>
    <t>Guemar</t>
  </si>
  <si>
    <t>ELU</t>
  </si>
  <si>
    <t>DAUO</t>
  </si>
  <si>
    <t>Bordj Badji Mokhtar Airport</t>
  </si>
  <si>
    <t>Bordj Badji Mokhtar</t>
  </si>
  <si>
    <t>BMW</t>
  </si>
  <si>
    <t>DATM</t>
  </si>
  <si>
    <t>B├⌐char Boudghene Ben Ali Lotfi Airport</t>
  </si>
  <si>
    <t>B├⌐char</t>
  </si>
  <si>
    <t>CBH</t>
  </si>
  <si>
    <t>DAOR</t>
  </si>
  <si>
    <t>Batna Airport</t>
  </si>
  <si>
    <t>Batna</t>
  </si>
  <si>
    <t>BLJ</t>
  </si>
  <si>
    <t>DABT</t>
  </si>
  <si>
    <t>Wollaston Lake Airport</t>
  </si>
  <si>
    <t>Wollaston Lake</t>
  </si>
  <si>
    <t>ZWL</t>
  </si>
  <si>
    <t>CZWL</t>
  </si>
  <si>
    <t>Churchill Falls Airport</t>
  </si>
  <si>
    <t>Churchill Falls</t>
  </si>
  <si>
    <t>ZUM</t>
  </si>
  <si>
    <t>CZUM</t>
  </si>
  <si>
    <t>Shamattawa Airport</t>
  </si>
  <si>
    <t>Shamattawa</t>
  </si>
  <si>
    <t>ZTM</t>
  </si>
  <si>
    <t>CZTM</t>
  </si>
  <si>
    <t>Sandy Lake Airport</t>
  </si>
  <si>
    <t>Sandy Lake</t>
  </si>
  <si>
    <t>ZSJ</t>
  </si>
  <si>
    <t>CZSJ</t>
  </si>
  <si>
    <t>Round Lake (Weagamow Lake) Airport</t>
  </si>
  <si>
    <t>Round Lake</t>
  </si>
  <si>
    <t>ZRJ</t>
  </si>
  <si>
    <t>CZRJ</t>
  </si>
  <si>
    <t>Sachigo Lake Airport</t>
  </si>
  <si>
    <t>Sachigo Lake</t>
  </si>
  <si>
    <t>ZPB</t>
  </si>
  <si>
    <t>CZPB</t>
  </si>
  <si>
    <t>Masset Airport</t>
  </si>
  <si>
    <t>Masset</t>
  </si>
  <si>
    <t>ZMT</t>
  </si>
  <si>
    <t>CZMT</t>
  </si>
  <si>
    <t>Muskrat Dam Airport</t>
  </si>
  <si>
    <t>Muskrat Dam</t>
  </si>
  <si>
    <t>MSA</t>
  </si>
  <si>
    <t>CZMD</t>
  </si>
  <si>
    <t>Kashechewan Airport</t>
  </si>
  <si>
    <t>Kashechewan</t>
  </si>
  <si>
    <t>ZKE</t>
  </si>
  <si>
    <t>CZKE</t>
  </si>
  <si>
    <t>Swan River Airport</t>
  </si>
  <si>
    <t>Swan River</t>
  </si>
  <si>
    <t>ZJN</t>
  </si>
  <si>
    <t>CZJN</t>
  </si>
  <si>
    <t>Gods River Airport</t>
  </si>
  <si>
    <t>Gods River</t>
  </si>
  <si>
    <t>ZGI</t>
  </si>
  <si>
    <t>CZGI</t>
  </si>
  <si>
    <t>Fond-Du-Lac Airport</t>
  </si>
  <si>
    <t>Fond-Du-Lac</t>
  </si>
  <si>
    <t>ZFD</t>
  </si>
  <si>
    <t>CZFD</t>
  </si>
  <si>
    <t>Eastmain River Airport</t>
  </si>
  <si>
    <t>Eastmain River</t>
  </si>
  <si>
    <t>ZEM</t>
  </si>
  <si>
    <t>CZEM</t>
  </si>
  <si>
    <t>Bathurst Airport</t>
  </si>
  <si>
    <t>Bathurst</t>
  </si>
  <si>
    <t>ZBF</t>
  </si>
  <si>
    <t>CZBF</t>
  </si>
  <si>
    <t>Ilford Airport</t>
  </si>
  <si>
    <t>Ilford</t>
  </si>
  <si>
    <t>ILF</t>
  </si>
  <si>
    <t>CZBD</t>
  </si>
  <si>
    <t>York Landing Airport</t>
  </si>
  <si>
    <t>York Landing</t>
  </si>
  <si>
    <t>ZAC</t>
  </si>
  <si>
    <t>CZAC</t>
  </si>
  <si>
    <t>Salluit Airport</t>
  </si>
  <si>
    <t>Salluit</t>
  </si>
  <si>
    <t>YZG</t>
  </si>
  <si>
    <t>CYZG</t>
  </si>
  <si>
    <t>Whale Cove Airport</t>
  </si>
  <si>
    <t>Whale Cove</t>
  </si>
  <si>
    <t>YXN</t>
  </si>
  <si>
    <t>CYXN</t>
  </si>
  <si>
    <t>Webequie Airport</t>
  </si>
  <si>
    <t>Webequie</t>
  </si>
  <si>
    <t>YWP</t>
  </si>
  <si>
    <t>CYWP</t>
  </si>
  <si>
    <t>Deer Lake Airport</t>
  </si>
  <si>
    <t>YVZ</t>
  </si>
  <si>
    <t>CYVZ</t>
  </si>
  <si>
    <t>Big Trout Lake Airport</t>
  </si>
  <si>
    <t>Big Trout Lake</t>
  </si>
  <si>
    <t>YTL</t>
  </si>
  <si>
    <t>CYTL</t>
  </si>
  <si>
    <t>St. Theresa Point Airport</t>
  </si>
  <si>
    <t>St. Theresa Point</t>
  </si>
  <si>
    <t>YST</t>
  </si>
  <si>
    <t>CYST</t>
  </si>
  <si>
    <t>Sanikiluaq Airport</t>
  </si>
  <si>
    <t>Sanikiluaq</t>
  </si>
  <si>
    <t>YSK</t>
  </si>
  <si>
    <t>CYSK</t>
  </si>
  <si>
    <t>Stony Rapids Airport</t>
  </si>
  <si>
    <t>Stony Rapids</t>
  </si>
  <si>
    <t>YSF</t>
  </si>
  <si>
    <t>CYSF</t>
  </si>
  <si>
    <t>Red Lake Airport</t>
  </si>
  <si>
    <t>Red Lake</t>
  </si>
  <si>
    <t>YRL</t>
  </si>
  <si>
    <t>CYRL</t>
  </si>
  <si>
    <t>Rae Lakes Airport</t>
  </si>
  <si>
    <t>Gam├¿t├¼</t>
  </si>
  <si>
    <t>YRA</t>
  </si>
  <si>
    <t>CYRA</t>
  </si>
  <si>
    <t>Nakina Airport</t>
  </si>
  <si>
    <t>Nakina</t>
  </si>
  <si>
    <t>YQN</t>
  </si>
  <si>
    <t>CYQN</t>
  </si>
  <si>
    <t>The Pas Airport</t>
  </si>
  <si>
    <t>The Pas</t>
  </si>
  <si>
    <t>YQD</t>
  </si>
  <si>
    <t>CYQD</t>
  </si>
  <si>
    <t>Powell River Airport</t>
  </si>
  <si>
    <t>Powell River</t>
  </si>
  <si>
    <t>YPW</t>
  </si>
  <si>
    <t>CYPW</t>
  </si>
  <si>
    <t>Peawanuck Airport</t>
  </si>
  <si>
    <t>Peawanuck</t>
  </si>
  <si>
    <t>YPO</t>
  </si>
  <si>
    <t>CYPO</t>
  </si>
  <si>
    <t>Pikangikum Airport</t>
  </si>
  <si>
    <t>Pikangikum</t>
  </si>
  <si>
    <t>YPM</t>
  </si>
  <si>
    <t>CYPM</t>
  </si>
  <si>
    <t>Inukjuak Airport</t>
  </si>
  <si>
    <t>Inukjuak</t>
  </si>
  <si>
    <t>YPH</t>
  </si>
  <si>
    <t>CYPH</t>
  </si>
  <si>
    <t>Oxford House Airport</t>
  </si>
  <si>
    <t>Oxford House</t>
  </si>
  <si>
    <t>YOH</t>
  </si>
  <si>
    <t>CYOH</t>
  </si>
  <si>
    <t>Points North Landing Airport</t>
  </si>
  <si>
    <t>Points North Landing</t>
  </si>
  <si>
    <t>YNL</t>
  </si>
  <si>
    <t>CYNL</t>
  </si>
  <si>
    <t>Norway House Airport</t>
  </si>
  <si>
    <t>Norway House</t>
  </si>
  <si>
    <t>YNE</t>
  </si>
  <si>
    <t>CYNE</t>
  </si>
  <si>
    <t>Wemindji Airport</t>
  </si>
  <si>
    <t>Wemindji</t>
  </si>
  <si>
    <t>YNC</t>
  </si>
  <si>
    <t>CYNC</t>
  </si>
  <si>
    <t>Umiujaq Airport</t>
  </si>
  <si>
    <t>Umiujaq</t>
  </si>
  <si>
    <t>YUD</t>
  </si>
  <si>
    <t>CYMU</t>
  </si>
  <si>
    <t>Chapais Airport</t>
  </si>
  <si>
    <t>Chibougamau</t>
  </si>
  <si>
    <t>YMT</t>
  </si>
  <si>
    <t>CYMT</t>
  </si>
  <si>
    <t>Mary's Harbour Airport</t>
  </si>
  <si>
    <t>Mary's Harbour</t>
  </si>
  <si>
    <t>YMH</t>
  </si>
  <si>
    <t>CYMH</t>
  </si>
  <si>
    <t>Kangiqsualujjuaq (Georges River) Airport</t>
  </si>
  <si>
    <t>Kangiqsualujjuaq</t>
  </si>
  <si>
    <t>XGR</t>
  </si>
  <si>
    <t>CYLU</t>
  </si>
  <si>
    <t>Lutselk'e Airport</t>
  </si>
  <si>
    <t>Lutselk'e</t>
  </si>
  <si>
    <t>YSG</t>
  </si>
  <si>
    <t>CYLK</t>
  </si>
  <si>
    <t>Lansdowne House Airport</t>
  </si>
  <si>
    <t>Lansdowne House</t>
  </si>
  <si>
    <t>YLH</t>
  </si>
  <si>
    <t>CYLH</t>
  </si>
  <si>
    <t>Kimmirut Airport</t>
  </si>
  <si>
    <t>Kimmirut</t>
  </si>
  <si>
    <t>YLC</t>
  </si>
  <si>
    <t>CYLC</t>
  </si>
  <si>
    <t>Aupaluk Airport</t>
  </si>
  <si>
    <t>Aupaluk</t>
  </si>
  <si>
    <t>YPJ</t>
  </si>
  <si>
    <t>CYLA</t>
  </si>
  <si>
    <t>Waskaganish Airport</t>
  </si>
  <si>
    <t>Waskaganish</t>
  </si>
  <si>
    <t>YKQ</t>
  </si>
  <si>
    <t>CYKQ</t>
  </si>
  <si>
    <t>Akulivik Airport</t>
  </si>
  <si>
    <t>Akulivik</t>
  </si>
  <si>
    <t>AKV</t>
  </si>
  <si>
    <t>CYKO</t>
  </si>
  <si>
    <t>Island Lake Airport</t>
  </si>
  <si>
    <t>Island Lake</t>
  </si>
  <si>
    <t>YIV</t>
  </si>
  <si>
    <t>CYIV</t>
  </si>
  <si>
    <t>Ivujivik Airport</t>
  </si>
  <si>
    <t>Ivujivik</t>
  </si>
  <si>
    <t>YIK</t>
  </si>
  <si>
    <t>CYIK</t>
  </si>
  <si>
    <t>Chevery Airport</t>
  </si>
  <si>
    <t>Chevery</t>
  </si>
  <si>
    <t>YHR</t>
  </si>
  <si>
    <t>CYHR</t>
  </si>
  <si>
    <t>Hopedale Airport</t>
  </si>
  <si>
    <t>Hopedale</t>
  </si>
  <si>
    <t>YHO</t>
  </si>
  <si>
    <t>CYHO</t>
  </si>
  <si>
    <t>Nemiscau Airport</t>
  </si>
  <si>
    <t>Nemiscau</t>
  </si>
  <si>
    <t>YNS</t>
  </si>
  <si>
    <t>CYHH</t>
  </si>
  <si>
    <t>Vancouver Harbour Water Airport</t>
  </si>
  <si>
    <t>YHC</t>
  </si>
  <si>
    <t>CYHC</t>
  </si>
  <si>
    <t>Quaqtaq Airport</t>
  </si>
  <si>
    <t>Quaqtaq</t>
  </si>
  <si>
    <t>YQC</t>
  </si>
  <si>
    <t>CYHA</t>
  </si>
  <si>
    <t>Grise Fiord Airport</t>
  </si>
  <si>
    <t>Grise Fiord</t>
  </si>
  <si>
    <t>YGZ</t>
  </si>
  <si>
    <t>CYGZ</t>
  </si>
  <si>
    <t>Gillam Airport</t>
  </si>
  <si>
    <t>Gillam</t>
  </si>
  <si>
    <t>YGX</t>
  </si>
  <si>
    <t>CYGX</t>
  </si>
  <si>
    <t>Kuujjuarapik Airport</t>
  </si>
  <si>
    <t>Kuujjuarapik</t>
  </si>
  <si>
    <t>YGW</t>
  </si>
  <si>
    <t>CYGW</t>
  </si>
  <si>
    <t>Igloolik Airport</t>
  </si>
  <si>
    <t>Igloolik</t>
  </si>
  <si>
    <t>YGT</t>
  </si>
  <si>
    <t>CYGT</t>
  </si>
  <si>
    <t>Gods Lake Narrows Airport</t>
  </si>
  <si>
    <t>Gods Lake Narrows</t>
  </si>
  <si>
    <t>YGO</t>
  </si>
  <si>
    <t>CYGO</t>
  </si>
  <si>
    <t>Texada Gillies Bay Airport</t>
  </si>
  <si>
    <t>Texada</t>
  </si>
  <si>
    <t>YGB</t>
  </si>
  <si>
    <t>CYGB</t>
  </si>
  <si>
    <t>Makkovik Airport</t>
  </si>
  <si>
    <t>Makkovik</t>
  </si>
  <si>
    <t>YMN</t>
  </si>
  <si>
    <t>CYFT</t>
  </si>
  <si>
    <t>Fort Hope Airport</t>
  </si>
  <si>
    <t>Fort Hope</t>
  </si>
  <si>
    <t>YFH</t>
  </si>
  <si>
    <t>CYFH</t>
  </si>
  <si>
    <t>Fort Albany Airport</t>
  </si>
  <si>
    <t>Fort Albany</t>
  </si>
  <si>
    <t>YFA</t>
  </si>
  <si>
    <t>CYFA</t>
  </si>
  <si>
    <t>Fort Severn Airport</t>
  </si>
  <si>
    <t>Fort Severn</t>
  </si>
  <si>
    <t>YER</t>
  </si>
  <si>
    <t>CYER</t>
  </si>
  <si>
    <t>Nain Airport</t>
  </si>
  <si>
    <t>Nain</t>
  </si>
  <si>
    <t>YDP</t>
  </si>
  <si>
    <t>CYDP</t>
  </si>
  <si>
    <t>Chesterfield Inlet Airport</t>
  </si>
  <si>
    <t>Chesterfield Inlet</t>
  </si>
  <si>
    <t>YCS</t>
  </si>
  <si>
    <t>CYCS</t>
  </si>
  <si>
    <t>Cartwright Airport</t>
  </si>
  <si>
    <t>Cartwright</t>
  </si>
  <si>
    <t>YRF</t>
  </si>
  <si>
    <t>CYCA</t>
  </si>
  <si>
    <t>Lourdes De Blanc Sablon Airport</t>
  </si>
  <si>
    <t>Lourdes-De-Blanc-Sablon</t>
  </si>
  <si>
    <t>YBX</t>
  </si>
  <si>
    <t>CYBX</t>
  </si>
  <si>
    <t>Uranium City Airport</t>
  </si>
  <si>
    <t>Uranium City</t>
  </si>
  <si>
    <t>YBE</t>
  </si>
  <si>
    <t>CYBE</t>
  </si>
  <si>
    <t>Lac Du Bonnet Airport</t>
  </si>
  <si>
    <t>Lac Du Bonnet</t>
  </si>
  <si>
    <t>CYAX</t>
  </si>
  <si>
    <t>Attawapiskat Airport</t>
  </si>
  <si>
    <t>Attawapiskat</t>
  </si>
  <si>
    <t>YAT</t>
  </si>
  <si>
    <t>CYAT</t>
  </si>
  <si>
    <t>Kangirsuk Airport</t>
  </si>
  <si>
    <t>Kangirsuk</t>
  </si>
  <si>
    <t>YKG</t>
  </si>
  <si>
    <t>CYAS</t>
  </si>
  <si>
    <t>Kasabonika Airport</t>
  </si>
  <si>
    <t>Kasabonika</t>
  </si>
  <si>
    <t>XKS</t>
  </si>
  <si>
    <t>CYAQ</t>
  </si>
  <si>
    <t>Fort Frances Municipal Airport</t>
  </si>
  <si>
    <t>Fort Frances</t>
  </si>
  <si>
    <t>YAG</t>
  </si>
  <si>
    <t>CYAG</t>
  </si>
  <si>
    <t>Cat Lake Airport</t>
  </si>
  <si>
    <t>Cat Lake</t>
  </si>
  <si>
    <t>YAC</t>
  </si>
  <si>
    <t>CYAC</t>
  </si>
  <si>
    <t>Tarapac├í Airport</t>
  </si>
  <si>
    <t>Tarapac├í</t>
  </si>
  <si>
    <t>TCD</t>
  </si>
  <si>
    <t>Apartad├│ Airport</t>
  </si>
  <si>
    <t>Apartad├│</t>
  </si>
  <si>
    <t>APO</t>
  </si>
  <si>
    <t>Nantong Airport</t>
  </si>
  <si>
    <t>Nantong</t>
  </si>
  <si>
    <t>NTG</t>
  </si>
  <si>
    <t>La Tabati├¿re Airport</t>
  </si>
  <si>
    <t>La Tabati├¿re</t>
  </si>
  <si>
    <t>ZLT</t>
  </si>
  <si>
    <t>CTU5</t>
  </si>
  <si>
    <t>T├¬te-├á-la-Baleine Airport</t>
  </si>
  <si>
    <t>T├¬te-├á-la-Baleine</t>
  </si>
  <si>
    <t>ZTB</t>
  </si>
  <si>
    <t>CTB6</t>
  </si>
  <si>
    <t>Chisasibi Airport</t>
  </si>
  <si>
    <t>Chisasibi</t>
  </si>
  <si>
    <t>YKU</t>
  </si>
  <si>
    <t>CSU2</t>
  </si>
  <si>
    <t>Poplar Hill Airport</t>
  </si>
  <si>
    <t>Poplar Hill</t>
  </si>
  <si>
    <t>YHP</t>
  </si>
  <si>
    <t>CPV7</t>
  </si>
  <si>
    <t>Ogoki Post Airport</t>
  </si>
  <si>
    <t>Ogoki Post</t>
  </si>
  <si>
    <t>YOG</t>
  </si>
  <si>
    <t>CNT3</t>
  </si>
  <si>
    <t>Kingfisher Lake Airport</t>
  </si>
  <si>
    <t>Kingfisher Lake</t>
  </si>
  <si>
    <t>KIF</t>
  </si>
  <si>
    <t>CNM5</t>
  </si>
  <si>
    <t>Bearskin Lake Airport</t>
  </si>
  <si>
    <t>Bearskin Lake</t>
  </si>
  <si>
    <t>XBE</t>
  </si>
  <si>
    <t>CNE3</t>
  </si>
  <si>
    <t>North Spirit Lake Airport</t>
  </si>
  <si>
    <t>North Spirit Lake</t>
  </si>
  <si>
    <t>YNO</t>
  </si>
  <si>
    <t>CKQ3</t>
  </si>
  <si>
    <t>Wunnumin Lake Airport</t>
  </si>
  <si>
    <t>Wunnumin Lake</t>
  </si>
  <si>
    <t>WNN</t>
  </si>
  <si>
    <t>CKL3</t>
  </si>
  <si>
    <t>Wapekeka Airport</t>
  </si>
  <si>
    <t>Angling Lake</t>
  </si>
  <si>
    <t>YAX</t>
  </si>
  <si>
    <t>CKB6</t>
  </si>
  <si>
    <t>Summer Beaver Airport</t>
  </si>
  <si>
    <t>Summer Beaver</t>
  </si>
  <si>
    <t>SUR</t>
  </si>
  <si>
    <t>CJV7</t>
  </si>
  <si>
    <t>What├¼ Airport</t>
  </si>
  <si>
    <t>What├¼</t>
  </si>
  <si>
    <t>YLE</t>
  </si>
  <si>
    <t>CEM3</t>
  </si>
  <si>
    <t>Colville Lake Airport</t>
  </si>
  <si>
    <t>Colville Lake</t>
  </si>
  <si>
    <t>YCK</t>
  </si>
  <si>
    <t>CEB3</t>
  </si>
  <si>
    <t>Rigolet Airport</t>
  </si>
  <si>
    <t>Rigolet</t>
  </si>
  <si>
    <t>YRG</t>
  </si>
  <si>
    <t>CCZ2</t>
  </si>
  <si>
    <t>Port Hope Simpson Airport</t>
  </si>
  <si>
    <t>Port Hope Simpson</t>
  </si>
  <si>
    <t>YHA</t>
  </si>
  <si>
    <t>CCP4</t>
  </si>
  <si>
    <t>St. Lewis (Fox Harbour) Airport</t>
  </si>
  <si>
    <t>St. Lewis</t>
  </si>
  <si>
    <t>YFX</t>
  </si>
  <si>
    <t>CCK4</t>
  </si>
  <si>
    <t>Williams Harbour Airport</t>
  </si>
  <si>
    <t>Williams Harbour</t>
  </si>
  <si>
    <t>YWM</t>
  </si>
  <si>
    <t>CCA6</t>
  </si>
  <si>
    <t>Anahim Lake Airport</t>
  </si>
  <si>
    <t>Anahim Lake</t>
  </si>
  <si>
    <t>YAA</t>
  </si>
  <si>
    <t>CAJ4</t>
  </si>
  <si>
    <t>Whistler/Green Lake Water Aerodrome</t>
  </si>
  <si>
    <t>Whistler</t>
  </si>
  <si>
    <t>YWS</t>
  </si>
  <si>
    <t>CAE5</t>
  </si>
  <si>
    <t>Punta Gorda Airport</t>
  </si>
  <si>
    <t>Punta Gorda</t>
  </si>
  <si>
    <t>PND</t>
  </si>
  <si>
    <t>Caye Caulker Airport</t>
  </si>
  <si>
    <t>Caye Caulker</t>
  </si>
  <si>
    <t>CUK</t>
  </si>
  <si>
    <t>Vopnafj├╢r├░ur Airport</t>
  </si>
  <si>
    <t>Vopnafj├╢r├░ur</t>
  </si>
  <si>
    <t>VPN</t>
  </si>
  <si>
    <t>BIVO</t>
  </si>
  <si>
    <t>Thorshofn Airport</t>
  </si>
  <si>
    <t>Thorshofn</t>
  </si>
  <si>
    <t>THO</t>
  </si>
  <si>
    <t>BITN</t>
  </si>
  <si>
    <t>Drake Bay Airport</t>
  </si>
  <si>
    <t>Puntarenas</t>
  </si>
  <si>
    <t>DRK</t>
  </si>
  <si>
    <t>MRDK</t>
  </si>
  <si>
    <t>Gr├¡msey Airport</t>
  </si>
  <si>
    <t>Gr├¡msey</t>
  </si>
  <si>
    <t>GRY</t>
  </si>
  <si>
    <t>BIGR</t>
  </si>
  <si>
    <t>Qaarsut Airport</t>
  </si>
  <si>
    <t>Uummannaq</t>
  </si>
  <si>
    <t>JQA</t>
  </si>
  <si>
    <t>BGUQ</t>
  </si>
  <si>
    <t>Upernavik Airport</t>
  </si>
  <si>
    <t>Upernavik</t>
  </si>
  <si>
    <t>JUV</t>
  </si>
  <si>
    <t>BGUK</t>
  </si>
  <si>
    <t>Sisimiut Airport</t>
  </si>
  <si>
    <t>Sisimiut</t>
  </si>
  <si>
    <t>JHS</t>
  </si>
  <si>
    <t>BGSS</t>
  </si>
  <si>
    <t>Qaanaaq Airport</t>
  </si>
  <si>
    <t>Qaanaaq</t>
  </si>
  <si>
    <t>NAQ</t>
  </si>
  <si>
    <t>BGQQ</t>
  </si>
  <si>
    <t>Narsaq Heliport</t>
  </si>
  <si>
    <t>Narsaq</t>
  </si>
  <si>
    <t>JNS</t>
  </si>
  <si>
    <t>BGNS</t>
  </si>
  <si>
    <t>Nanortalik Heliport</t>
  </si>
  <si>
    <t>Nanortalik</t>
  </si>
  <si>
    <t>JNN</t>
  </si>
  <si>
    <t>BGNN</t>
  </si>
  <si>
    <t>Maniitsoq Airport</t>
  </si>
  <si>
    <t>Maniitsoq</t>
  </si>
  <si>
    <t>JSU</t>
  </si>
  <si>
    <t>BGMQ</t>
  </si>
  <si>
    <t>Qaqortoq Heliport</t>
  </si>
  <si>
    <t>Qaqortoq</t>
  </si>
  <si>
    <t>JJU</t>
  </si>
  <si>
    <t>BGJH</t>
  </si>
  <si>
    <t>Qeqertarsuaq Heliport</t>
  </si>
  <si>
    <t>Qeqertarsuaq Airport</t>
  </si>
  <si>
    <t>JGO</t>
  </si>
  <si>
    <t>BGGN</t>
  </si>
  <si>
    <t>Paamiut Heliport</t>
  </si>
  <si>
    <t>Paamiut</t>
  </si>
  <si>
    <t>JFR</t>
  </si>
  <si>
    <t>BGFH</t>
  </si>
  <si>
    <t>Neerlerit Inaat Airport</t>
  </si>
  <si>
    <t>Neerlerit Inaat</t>
  </si>
  <si>
    <t>CNP</t>
  </si>
  <si>
    <t>BGCO</t>
  </si>
  <si>
    <t>Alluitsup Paa Heliport</t>
  </si>
  <si>
    <t>Alluitsup Paa</t>
  </si>
  <si>
    <t>LLU</t>
  </si>
  <si>
    <t>BGAP</t>
  </si>
  <si>
    <t>Wapenamanda Airport</t>
  </si>
  <si>
    <t>Wapenamanda</t>
  </si>
  <si>
    <t>WBM</t>
  </si>
  <si>
    <t>AYWD</t>
  </si>
  <si>
    <t>Vanimo Airport</t>
  </si>
  <si>
    <t>Vanimo</t>
  </si>
  <si>
    <t>VAI</t>
  </si>
  <si>
    <t>AYVN</t>
  </si>
  <si>
    <t>Tokua Airport</t>
  </si>
  <si>
    <t>Tokua</t>
  </si>
  <si>
    <t>RAB</t>
  </si>
  <si>
    <t>AYTK</t>
  </si>
  <si>
    <t>Tabubil Airport</t>
  </si>
  <si>
    <t>Tabubil</t>
  </si>
  <si>
    <t>TBG</t>
  </si>
  <si>
    <t>AYTB</t>
  </si>
  <si>
    <t>Tari Airport</t>
  </si>
  <si>
    <t>Tari</t>
  </si>
  <si>
    <t>TIZ</t>
  </si>
  <si>
    <t>AYTA</t>
  </si>
  <si>
    <t>Misima Island Airport</t>
  </si>
  <si>
    <t>Misima Island</t>
  </si>
  <si>
    <t>MIS</t>
  </si>
  <si>
    <t>AYMS</t>
  </si>
  <si>
    <t>Moro Airport</t>
  </si>
  <si>
    <t>Moro</t>
  </si>
  <si>
    <t>MXH</t>
  </si>
  <si>
    <t>AYMR</t>
  </si>
  <si>
    <t>Momote Airport</t>
  </si>
  <si>
    <t>Momote</t>
  </si>
  <si>
    <t>MAS</t>
  </si>
  <si>
    <t>AYMO</t>
  </si>
  <si>
    <t>Mendi Airport</t>
  </si>
  <si>
    <t>Mendi</t>
  </si>
  <si>
    <t>MDU</t>
  </si>
  <si>
    <t>AYMN</t>
  </si>
  <si>
    <t>Kavieng Airport</t>
  </si>
  <si>
    <t>Kavieng</t>
  </si>
  <si>
    <t>KVG</t>
  </si>
  <si>
    <t>AYKV</t>
  </si>
  <si>
    <t>Kerema Airport</t>
  </si>
  <si>
    <t>Kerema</t>
  </si>
  <si>
    <t>KMA</t>
  </si>
  <si>
    <t>AYKM</t>
  </si>
  <si>
    <t>Kikori Airport</t>
  </si>
  <si>
    <t>Kikori</t>
  </si>
  <si>
    <t>KRI</t>
  </si>
  <si>
    <t>AYKK</t>
  </si>
  <si>
    <t>Kiunga Airport</t>
  </si>
  <si>
    <t>Kiunga</t>
  </si>
  <si>
    <t>UNG</t>
  </si>
  <si>
    <t>AYKI</t>
  </si>
  <si>
    <t>Kimbe Airport</t>
  </si>
  <si>
    <t>Hoskins</t>
  </si>
  <si>
    <t>HKN</t>
  </si>
  <si>
    <t>AYHK</t>
  </si>
  <si>
    <t>Girua Airport</t>
  </si>
  <si>
    <t>Girua</t>
  </si>
  <si>
    <t>PNP</t>
  </si>
  <si>
    <t>AYGR</t>
  </si>
  <si>
    <t>Gurney Airport</t>
  </si>
  <si>
    <t>Gurney</t>
  </si>
  <si>
    <t>GUR</t>
  </si>
  <si>
    <t>AYGN</t>
  </si>
  <si>
    <t>Daru Airport</t>
  </si>
  <si>
    <t>Daru</t>
  </si>
  <si>
    <t>DAU</t>
  </si>
  <si>
    <t>AYDU</t>
  </si>
  <si>
    <t>Chimbu Airport</t>
  </si>
  <si>
    <t>Kundiawa</t>
  </si>
  <si>
    <t>CMU</t>
  </si>
  <si>
    <t>AYCH</t>
  </si>
  <si>
    <t>Buka Airport</t>
  </si>
  <si>
    <t>Buka Island</t>
  </si>
  <si>
    <t>BUA</t>
  </si>
  <si>
    <t>AYBK</t>
  </si>
  <si>
    <t>Ramata Airport</t>
  </si>
  <si>
    <t>Ramata</t>
  </si>
  <si>
    <t>RBV</t>
  </si>
  <si>
    <t>AGRM</t>
  </si>
  <si>
    <t>Kagau Island Airport</t>
  </si>
  <si>
    <t>Kagau Island</t>
  </si>
  <si>
    <t>KGE</t>
  </si>
  <si>
    <t>AGKG</t>
  </si>
  <si>
    <t>Suavanao Airport</t>
  </si>
  <si>
    <t>Suavanao</t>
  </si>
  <si>
    <t>VAO</t>
  </si>
  <si>
    <t>AGGV</t>
  </si>
  <si>
    <t>Marau Airport</t>
  </si>
  <si>
    <t>Marau</t>
  </si>
  <si>
    <t>RUS</t>
  </si>
  <si>
    <t>AGGU</t>
  </si>
  <si>
    <t>Rennell/Tingoa Airport</t>
  </si>
  <si>
    <t>Rennell Island</t>
  </si>
  <si>
    <t>RNL</t>
  </si>
  <si>
    <t>AGGR</t>
  </si>
  <si>
    <t>Mono Airport</t>
  </si>
  <si>
    <t>Stirling Island</t>
  </si>
  <si>
    <t>MNY</t>
  </si>
  <si>
    <t>AGGO</t>
  </si>
  <si>
    <t>Nusatupe Airport</t>
  </si>
  <si>
    <t>Gizo</t>
  </si>
  <si>
    <t>GZO</t>
  </si>
  <si>
    <t>AGGN</t>
  </si>
  <si>
    <t>Munda Airport</t>
  </si>
  <si>
    <t>Munda</t>
  </si>
  <si>
    <t>MUA</t>
  </si>
  <si>
    <t>AGGM</t>
  </si>
  <si>
    <t>Santa Cruz/Graciosa Bay/Luova Airport</t>
  </si>
  <si>
    <t>Santa Cruz/Graciosa Bay/Luova</t>
  </si>
  <si>
    <t>SCZ</t>
  </si>
  <si>
    <t>AGGL</t>
  </si>
  <si>
    <t>Ngorangora Airport</t>
  </si>
  <si>
    <t>Kirakira</t>
  </si>
  <si>
    <t>IRA</t>
  </si>
  <si>
    <t>AGGK</t>
  </si>
  <si>
    <t>Babanakira Airport</t>
  </si>
  <si>
    <t>Mbambanakira</t>
  </si>
  <si>
    <t>MBU</t>
  </si>
  <si>
    <t>AGGI</t>
  </si>
  <si>
    <t>Fera/Maringe Airport</t>
  </si>
  <si>
    <t>Fera Island</t>
  </si>
  <si>
    <t>FRE</t>
  </si>
  <si>
    <t>AGGF</t>
  </si>
  <si>
    <t>Ballalae Airport</t>
  </si>
  <si>
    <t>Ballalae</t>
  </si>
  <si>
    <t>BAS</t>
  </si>
  <si>
    <t>AGGE</t>
  </si>
  <si>
    <t>Auki Airport</t>
  </si>
  <si>
    <t>Auki</t>
  </si>
  <si>
    <t>AKS</t>
  </si>
  <si>
    <t>AGGA</t>
  </si>
  <si>
    <t>Uru Harbour Airport</t>
  </si>
  <si>
    <t>Atoifi</t>
  </si>
  <si>
    <t>ATD</t>
  </si>
  <si>
    <t>AGAT</t>
  </si>
  <si>
    <t>Komsomolsk-on-Amur Airport</t>
  </si>
  <si>
    <t>Komsomolsk-on-Amur</t>
  </si>
  <si>
    <t>KXK</t>
  </si>
  <si>
    <t>UHKK</t>
  </si>
  <si>
    <t>Moyo Airport</t>
  </si>
  <si>
    <t>Moyo</t>
  </si>
  <si>
    <t>OYG</t>
  </si>
  <si>
    <t>Tiksi Airport</t>
  </si>
  <si>
    <t>Tiksi</t>
  </si>
  <si>
    <t>IKS</t>
  </si>
  <si>
    <t>UEST</t>
  </si>
  <si>
    <t>Cherskiy Airport</t>
  </si>
  <si>
    <t>Cherskiy</t>
  </si>
  <si>
    <t>CYX</t>
  </si>
  <si>
    <t>UESS</t>
  </si>
  <si>
    <t>Chokurdakh Airport</t>
  </si>
  <si>
    <t>Chokurdah</t>
  </si>
  <si>
    <t>CKH</t>
  </si>
  <si>
    <t>UESO</t>
  </si>
  <si>
    <t>Chulman</t>
  </si>
  <si>
    <t>Neryungri</t>
  </si>
  <si>
    <t>CNN</t>
  </si>
  <si>
    <t>UELL</t>
  </si>
  <si>
    <t>Kostanay West Airport</t>
  </si>
  <si>
    <t>Kostanay</t>
  </si>
  <si>
    <t>KSN</t>
  </si>
  <si>
    <t>UAUU</t>
  </si>
  <si>
    <t>Zhezkazgan Airport</t>
  </si>
  <si>
    <t>Zhezkazgan</t>
  </si>
  <si>
    <t>DZN</t>
  </si>
  <si>
    <t>UAKD</t>
  </si>
  <si>
    <t>Kokshetau Airport</t>
  </si>
  <si>
    <t>Kokshetau</t>
  </si>
  <si>
    <t>KOV</t>
  </si>
  <si>
    <t>UACK</t>
  </si>
  <si>
    <t>Union Island International Airport</t>
  </si>
  <si>
    <t>Union Island</t>
  </si>
  <si>
    <t>UNI</t>
  </si>
  <si>
    <t>TVSU</t>
  </si>
  <si>
    <t>J F Mitchell Airport</t>
  </si>
  <si>
    <t>Bequia</t>
  </si>
  <si>
    <t>BQU</t>
  </si>
  <si>
    <t>TVSB</t>
  </si>
  <si>
    <t>Virgin Gorda Airport</t>
  </si>
  <si>
    <t>Spanish Town</t>
  </si>
  <si>
    <t>VIJ</t>
  </si>
  <si>
    <t>TUPW</t>
  </si>
  <si>
    <t>Vance Winkworth Amory International Airport</t>
  </si>
  <si>
    <t>Charlestown</t>
  </si>
  <si>
    <t>NEV</t>
  </si>
  <si>
    <t>TKPN</t>
  </si>
  <si>
    <t>Baillif Airport</t>
  </si>
  <si>
    <t>BBR</t>
  </si>
  <si>
    <t>TFFB</t>
  </si>
  <si>
    <t>La D├⌐sirade Airport</t>
  </si>
  <si>
    <t>Grande Anse</t>
  </si>
  <si>
    <t>DSD</t>
  </si>
  <si>
    <t>TFFA</t>
  </si>
  <si>
    <t>Juan Pablo P├⌐rez Alfonso Airport</t>
  </si>
  <si>
    <t>El Vig├¡a</t>
  </si>
  <si>
    <t>VIG</t>
  </si>
  <si>
    <t>SVVG</t>
  </si>
  <si>
    <t>El Jaguel / Punta del Este Airport</t>
  </si>
  <si>
    <t>Maldonado</t>
  </si>
  <si>
    <t>MDO</t>
  </si>
  <si>
    <t>SUPE</t>
  </si>
  <si>
    <t>Santa Rosa Airport</t>
  </si>
  <si>
    <t>SRA</t>
  </si>
  <si>
    <t>SSZR</t>
  </si>
  <si>
    <t>Alferez Fap David Figueroa Fernandini Airport</t>
  </si>
  <si>
    <t>Hu├ínuco</t>
  </si>
  <si>
    <t>HUU</t>
  </si>
  <si>
    <t>SPNC</t>
  </si>
  <si>
    <t>Caballococha Airport</t>
  </si>
  <si>
    <t>Caballococha</t>
  </si>
  <si>
    <t>LHC</t>
  </si>
  <si>
    <t>SPBC</t>
  </si>
  <si>
    <t>Capit├ín Av. German Quiroga G. Airport</t>
  </si>
  <si>
    <t>San Borja</t>
  </si>
  <si>
    <t>SRJ</t>
  </si>
  <si>
    <t>SLSB</t>
  </si>
  <si>
    <t>Capit├ín Av. Selin Zeitun Lopez Airport</t>
  </si>
  <si>
    <t>Riberalta</t>
  </si>
  <si>
    <t>RIB</t>
  </si>
  <si>
    <t>SLRI</t>
  </si>
  <si>
    <t>Capit├ín de Av. Emilio Beltr├ín Airport</t>
  </si>
  <si>
    <t>Guayaramer├¡n</t>
  </si>
  <si>
    <t>GYA</t>
  </si>
  <si>
    <t>SLGY</t>
  </si>
  <si>
    <t>Obando Airport</t>
  </si>
  <si>
    <t>Puerto In├¡rida</t>
  </si>
  <si>
    <t>PDA</t>
  </si>
  <si>
    <t>SKPD</t>
  </si>
  <si>
    <t>Reyes Murillo Airport</t>
  </si>
  <si>
    <t>Nuqu├¡</t>
  </si>
  <si>
    <t>NQU</t>
  </si>
  <si>
    <t>SKNQ</t>
  </si>
  <si>
    <t>La Pedrera Airport</t>
  </si>
  <si>
    <t>La Pedrera</t>
  </si>
  <si>
    <t>LPD</t>
  </si>
  <si>
    <t>SKLP</t>
  </si>
  <si>
    <t>Caucaya Airport</t>
  </si>
  <si>
    <t>Puerto Legu├¡zamo</t>
  </si>
  <si>
    <t>LQM</t>
  </si>
  <si>
    <t>SKLG</t>
  </si>
  <si>
    <t>La Jagua Airport</t>
  </si>
  <si>
    <t>Garz├│n</t>
  </si>
  <si>
    <t>GLJ</t>
  </si>
  <si>
    <t>SKGZ</t>
  </si>
  <si>
    <t>Santa Ana Airport</t>
  </si>
  <si>
    <t>Cartago</t>
  </si>
  <si>
    <t>CRC</t>
  </si>
  <si>
    <t>SKGO</t>
  </si>
  <si>
    <t>Stanley Airport</t>
  </si>
  <si>
    <t>Stanley</t>
  </si>
  <si>
    <t>PSY</t>
  </si>
  <si>
    <t>SFAL</t>
  </si>
  <si>
    <t>Camilo Ponce Enriquez Airport</t>
  </si>
  <si>
    <t>La Toma (Catamayo)</t>
  </si>
  <si>
    <t>LOH</t>
  </si>
  <si>
    <t>SETM</t>
  </si>
  <si>
    <t>San Crist├│bal Airport</t>
  </si>
  <si>
    <t>San Crist├│bal</t>
  </si>
  <si>
    <t>SCY</t>
  </si>
  <si>
    <t>SEST</t>
  </si>
  <si>
    <t>Sorocaba Airport</t>
  </si>
  <si>
    <t>Sorocaba</t>
  </si>
  <si>
    <t>SOD</t>
  </si>
  <si>
    <t>SDCO</t>
  </si>
  <si>
    <t>Ricardo Garc├¡a Posada Airport</t>
  </si>
  <si>
    <t>ESR</t>
  </si>
  <si>
    <t>SCES</t>
  </si>
  <si>
    <t>Vit├│ria da Conquista Airport</t>
  </si>
  <si>
    <t>Vit├│ria Da Conquista</t>
  </si>
  <si>
    <t>VDC</t>
  </si>
  <si>
    <t>SBQV</t>
  </si>
  <si>
    <t>Mar├¡lia Airport</t>
  </si>
  <si>
    <t>Mar├¡lia</t>
  </si>
  <si>
    <t>MII</t>
  </si>
  <si>
    <t>SBML</t>
  </si>
  <si>
    <t>Maca├⌐ Airport</t>
  </si>
  <si>
    <t>Maca├⌐</t>
  </si>
  <si>
    <t>MEA</t>
  </si>
  <si>
    <t>SBME</t>
  </si>
  <si>
    <t>Necochea Airport</t>
  </si>
  <si>
    <t>Necochea</t>
  </si>
  <si>
    <t>NEC</t>
  </si>
  <si>
    <t>SAZO</t>
  </si>
  <si>
    <t>Lago Argentino Airport</t>
  </si>
  <si>
    <t>ING</t>
  </si>
  <si>
    <t>SAWA</t>
  </si>
  <si>
    <t>Roxas Airport</t>
  </si>
  <si>
    <t>Roxas City</t>
  </si>
  <si>
    <t>RXS</t>
  </si>
  <si>
    <t>RPVR</t>
  </si>
  <si>
    <t>Calbayog Airport</t>
  </si>
  <si>
    <t>Calbayog City</t>
  </si>
  <si>
    <t>CYP</t>
  </si>
  <si>
    <t>RPVC</t>
  </si>
  <si>
    <t>Virac Airport</t>
  </si>
  <si>
    <t>Virac</t>
  </si>
  <si>
    <t>VRC</t>
  </si>
  <si>
    <t>RPUV</t>
  </si>
  <si>
    <t>Tuguegarao Airport</t>
  </si>
  <si>
    <t>Tuguegarao</t>
  </si>
  <si>
    <t>TUG</t>
  </si>
  <si>
    <t>RPUT</t>
  </si>
  <si>
    <t>San Fernando Airport</t>
  </si>
  <si>
    <t>SFE</t>
  </si>
  <si>
    <t>RPUS</t>
  </si>
  <si>
    <t>Basco Airport</t>
  </si>
  <si>
    <t>Basco</t>
  </si>
  <si>
    <t>BSO</t>
  </si>
  <si>
    <t>RPUO</t>
  </si>
  <si>
    <t>Naga Airport</t>
  </si>
  <si>
    <t>Naga</t>
  </si>
  <si>
    <t>WNP</t>
  </si>
  <si>
    <t>RPUN</t>
  </si>
  <si>
    <t>Tandag Airport</t>
  </si>
  <si>
    <t>Tandag</t>
  </si>
  <si>
    <t>TDG</t>
  </si>
  <si>
    <t>RPMW</t>
  </si>
  <si>
    <t>Surigao Airport</t>
  </si>
  <si>
    <t>Sangley Point</t>
  </si>
  <si>
    <t>SUG</t>
  </si>
  <si>
    <t>RPMS</t>
  </si>
  <si>
    <t>Fremont Airport</t>
  </si>
  <si>
    <t>Fremont</t>
  </si>
  <si>
    <t>Sanga Sanga Airport</t>
  </si>
  <si>
    <t>Sanga Sanga</t>
  </si>
  <si>
    <t>SGS</t>
  </si>
  <si>
    <t>RPMN</t>
  </si>
  <si>
    <t>General Santos International Airport</t>
  </si>
  <si>
    <t>General Santos City</t>
  </si>
  <si>
    <t>GES</t>
  </si>
  <si>
    <t>RPMB</t>
  </si>
  <si>
    <t>Subic Bay International Airport</t>
  </si>
  <si>
    <t>Olongapo City</t>
  </si>
  <si>
    <t>SFS</t>
  </si>
  <si>
    <t>RPLB</t>
  </si>
  <si>
    <t>Yangyang International Airport</t>
  </si>
  <si>
    <t>Sokcho / Gangneung</t>
  </si>
  <si>
    <t>YNY</t>
  </si>
  <si>
    <t>RKNY</t>
  </si>
  <si>
    <t>Ugolny Airport</t>
  </si>
  <si>
    <t>Anadyr</t>
  </si>
  <si>
    <t>DYR</t>
  </si>
  <si>
    <t>UHMA</t>
  </si>
  <si>
    <t>Okhotsk Airport</t>
  </si>
  <si>
    <t>Okhotsk</t>
  </si>
  <si>
    <t>OHO</t>
  </si>
  <si>
    <t>UHOO</t>
  </si>
  <si>
    <t>Ujae Atoll Airport</t>
  </si>
  <si>
    <t>Ujae Atoll</t>
  </si>
  <si>
    <t>UJE</t>
  </si>
  <si>
    <t>UJAP</t>
  </si>
  <si>
    <t>Mariupol International Airport</t>
  </si>
  <si>
    <t>Mariupol International</t>
  </si>
  <si>
    <t>MPW</t>
  </si>
  <si>
    <t>UKCM</t>
  </si>
  <si>
    <t>Luhansk International Airport</t>
  </si>
  <si>
    <t>Lugansk</t>
  </si>
  <si>
    <t>VSG</t>
  </si>
  <si>
    <t>UKCW</t>
  </si>
  <si>
    <t>Zaporizhzhia International Airport</t>
  </si>
  <si>
    <t>Zaporozhye</t>
  </si>
  <si>
    <t>OZH</t>
  </si>
  <si>
    <t>UKDE</t>
  </si>
  <si>
    <t>Lozuvatka International Airport</t>
  </si>
  <si>
    <t>Krivoy Rog</t>
  </si>
  <si>
    <t>KWG</t>
  </si>
  <si>
    <t>UKDR</t>
  </si>
  <si>
    <t>Osnova International Airport</t>
  </si>
  <si>
    <t>Kharkov</t>
  </si>
  <si>
    <t>HRK</t>
  </si>
  <si>
    <t>UKHH</t>
  </si>
  <si>
    <t>Ivano Frankivsk International Airport</t>
  </si>
  <si>
    <t>Ivano-Frankivsk</t>
  </si>
  <si>
    <t>IFO</t>
  </si>
  <si>
    <t>UKLI</t>
  </si>
  <si>
    <t>Chernivtsi International Airport</t>
  </si>
  <si>
    <t>Chernovtsk</t>
  </si>
  <si>
    <t>CWC</t>
  </si>
  <si>
    <t>UKLN</t>
  </si>
  <si>
    <t>Rivne International Airport</t>
  </si>
  <si>
    <t>Rivne</t>
  </si>
  <si>
    <t>RWN</t>
  </si>
  <si>
    <t>UKLR</t>
  </si>
  <si>
    <t>Uzhhorod International Airport</t>
  </si>
  <si>
    <t>Uzhgorod</t>
  </si>
  <si>
    <t>UDJ</t>
  </si>
  <si>
    <t>UKLU</t>
  </si>
  <si>
    <t>Solovki Airport</t>
  </si>
  <si>
    <t>Solovetsky Islands</t>
  </si>
  <si>
    <t>CSH</t>
  </si>
  <si>
    <t>ULAS</t>
  </si>
  <si>
    <t>Cherepovets Airport</t>
  </si>
  <si>
    <t>Cherepovets</t>
  </si>
  <si>
    <t>CEE</t>
  </si>
  <si>
    <t>ULBC</t>
  </si>
  <si>
    <t>Amderma Airport</t>
  </si>
  <si>
    <t>Amderma</t>
  </si>
  <si>
    <t>AMV</t>
  </si>
  <si>
    <t>ULDD</t>
  </si>
  <si>
    <t>Kotlas Airport</t>
  </si>
  <si>
    <t>Kotlas</t>
  </si>
  <si>
    <t>KSZ</t>
  </si>
  <si>
    <t>ULKK</t>
  </si>
  <si>
    <t>Petrozavodsk Airport</t>
  </si>
  <si>
    <t>Petrozavodsk</t>
  </si>
  <si>
    <t>PES</t>
  </si>
  <si>
    <t>ULPB</t>
  </si>
  <si>
    <t>Hrodno Airport</t>
  </si>
  <si>
    <t>Hrodna</t>
  </si>
  <si>
    <t>GNA</t>
  </si>
  <si>
    <t>UMMG</t>
  </si>
  <si>
    <t>Mogilev Airport</t>
  </si>
  <si>
    <t>Mogilev</t>
  </si>
  <si>
    <t>MVQ</t>
  </si>
  <si>
    <t>UMOO</t>
  </si>
  <si>
    <t>Yeniseysk Airport</t>
  </si>
  <si>
    <t>Yeniseysk</t>
  </si>
  <si>
    <t>EIE</t>
  </si>
  <si>
    <t>UNII</t>
  </si>
  <si>
    <t>Kyzyl Airport</t>
  </si>
  <si>
    <t>Kyzyl</t>
  </si>
  <si>
    <t>KYZ</t>
  </si>
  <si>
    <t>UNKY</t>
  </si>
  <si>
    <t>Spichenkovo Airport</t>
  </si>
  <si>
    <t>Novokuznetsk</t>
  </si>
  <si>
    <t>NOZ</t>
  </si>
  <si>
    <t>UNWW</t>
  </si>
  <si>
    <t>Khatanga Airport</t>
  </si>
  <si>
    <t>Khatanga</t>
  </si>
  <si>
    <t>HTG</t>
  </si>
  <si>
    <t>UOHH</t>
  </si>
  <si>
    <t>Igarka Airport</t>
  </si>
  <si>
    <t>Igarka</t>
  </si>
  <si>
    <t>IAA</t>
  </si>
  <si>
    <t>UOII</t>
  </si>
  <si>
    <t>Grozny Airport</t>
  </si>
  <si>
    <t>Grozny</t>
  </si>
  <si>
    <t>GRV</t>
  </si>
  <si>
    <t>URMG</t>
  </si>
  <si>
    <t>Nalchik Airport</t>
  </si>
  <si>
    <t>Nalchik</t>
  </si>
  <si>
    <t>NAL</t>
  </si>
  <si>
    <t>URMN</t>
  </si>
  <si>
    <t>Beslan Airport</t>
  </si>
  <si>
    <t>Beslan</t>
  </si>
  <si>
    <t>OGZ</t>
  </si>
  <si>
    <t>URMO</t>
  </si>
  <si>
    <t>Elista Airport</t>
  </si>
  <si>
    <t>Elista</t>
  </si>
  <si>
    <t>ESL</t>
  </si>
  <si>
    <t>URWI</t>
  </si>
  <si>
    <t>Aleknagik Airport</t>
  </si>
  <si>
    <t>Aleknagik</t>
  </si>
  <si>
    <t>WKK</t>
  </si>
  <si>
    <t>5A8</t>
  </si>
  <si>
    <t>Brookings Regional Airport</t>
  </si>
  <si>
    <t>Brookings</t>
  </si>
  <si>
    <t>BKX</t>
  </si>
  <si>
    <t>Mercer County Airport</t>
  </si>
  <si>
    <t>Bluefield</t>
  </si>
  <si>
    <t>BLF</t>
  </si>
  <si>
    <t>Kearney Municipal Airport</t>
  </si>
  <si>
    <t>Kearney</t>
  </si>
  <si>
    <t>EAR</t>
  </si>
  <si>
    <t>Mid Delta Regional Airport</t>
  </si>
  <si>
    <t>GLH</t>
  </si>
  <si>
    <t>Laughlin-Bullhead Intl</t>
  </si>
  <si>
    <t>Bullhead</t>
  </si>
  <si>
    <t>IFP</t>
  </si>
  <si>
    <t>Kingman Airport</t>
  </si>
  <si>
    <t>Kingman</t>
  </si>
  <si>
    <t>IGM</t>
  </si>
  <si>
    <t>Tri Cities Airport</t>
  </si>
  <si>
    <t>Pasco</t>
  </si>
  <si>
    <t>PSC</t>
  </si>
  <si>
    <t>Akutan Seaplane Base</t>
  </si>
  <si>
    <t>Akutan</t>
  </si>
  <si>
    <t>KQA</t>
  </si>
  <si>
    <t>Silver City</t>
  </si>
  <si>
    <t>SVC</t>
  </si>
  <si>
    <t>Lopez Island Airport</t>
  </si>
  <si>
    <t>Lopez</t>
  </si>
  <si>
    <t>LPS</t>
  </si>
  <si>
    <t>S31</t>
  </si>
  <si>
    <t>Salekhard Airport</t>
  </si>
  <si>
    <t>Salekhard</t>
  </si>
  <si>
    <t>SLY</t>
  </si>
  <si>
    <t>USDD</t>
  </si>
  <si>
    <t>Khanty Mansiysk Airport</t>
  </si>
  <si>
    <t>Khanty-Mansiysk</t>
  </si>
  <si>
    <t>HMA</t>
  </si>
  <si>
    <t>USHH</t>
  </si>
  <si>
    <t>Nyagan Airport</t>
  </si>
  <si>
    <t>Nyagan</t>
  </si>
  <si>
    <t>NYA</t>
  </si>
  <si>
    <t>USHN</t>
  </si>
  <si>
    <t>Sovetsky Tyumenskaya Airport</t>
  </si>
  <si>
    <t>Sovetskiy</t>
  </si>
  <si>
    <t>OVS</t>
  </si>
  <si>
    <t>USHS</t>
  </si>
  <si>
    <t>Izhevsk Airport</t>
  </si>
  <si>
    <t>Izhevsk</t>
  </si>
  <si>
    <t>IJK</t>
  </si>
  <si>
    <t>USII</t>
  </si>
  <si>
    <t>Pobedilovo Airport</t>
  </si>
  <si>
    <t>Kirov</t>
  </si>
  <si>
    <t>KVX</t>
  </si>
  <si>
    <t>USKK</t>
  </si>
  <si>
    <t>Nadym Airport</t>
  </si>
  <si>
    <t>Nadym</t>
  </si>
  <si>
    <t>NYM</t>
  </si>
  <si>
    <t>USMM</t>
  </si>
  <si>
    <t>Raduzhny Airport</t>
  </si>
  <si>
    <t>Raduzhnyi</t>
  </si>
  <si>
    <t>RAT</t>
  </si>
  <si>
    <t>USNR</t>
  </si>
  <si>
    <t>Nefteyugansk Airport</t>
  </si>
  <si>
    <t>Nefteyugansk</t>
  </si>
  <si>
    <t>NFG</t>
  </si>
  <si>
    <t>USRN</t>
  </si>
  <si>
    <t>Kurgan Airport</t>
  </si>
  <si>
    <t>Kurgan</t>
  </si>
  <si>
    <t>KRO</t>
  </si>
  <si>
    <t>USUU</t>
  </si>
  <si>
    <t>Khudzhand Airport</t>
  </si>
  <si>
    <t>Khudzhand</t>
  </si>
  <si>
    <t>LBD</t>
  </si>
  <si>
    <t>UTDL</t>
  </si>
  <si>
    <t>Andizhan Airport</t>
  </si>
  <si>
    <t>Andizhan</t>
  </si>
  <si>
    <t>AZN</t>
  </si>
  <si>
    <t>UTKA</t>
  </si>
  <si>
    <t>Fergana Airport</t>
  </si>
  <si>
    <t>Fergana</t>
  </si>
  <si>
    <t>FEG</t>
  </si>
  <si>
    <t>UTKF</t>
  </si>
  <si>
    <t>Namangan Airport</t>
  </si>
  <si>
    <t>Namangan</t>
  </si>
  <si>
    <t>NMA</t>
  </si>
  <si>
    <t>UTKN</t>
  </si>
  <si>
    <t>Nukus Airport</t>
  </si>
  <si>
    <t>Nukus</t>
  </si>
  <si>
    <t>NCU</t>
  </si>
  <si>
    <t>UTNN</t>
  </si>
  <si>
    <t>Urgench Airport</t>
  </si>
  <si>
    <t>Urgench</t>
  </si>
  <si>
    <t>UGC</t>
  </si>
  <si>
    <t>UTNU</t>
  </si>
  <si>
    <t>Karshi Khanabad Airport</t>
  </si>
  <si>
    <t>Khanabad</t>
  </si>
  <si>
    <t>KSQ</t>
  </si>
  <si>
    <t>UTSL</t>
  </si>
  <si>
    <t>Termez Airport</t>
  </si>
  <si>
    <t>Termez</t>
  </si>
  <si>
    <t>TMJ</t>
  </si>
  <si>
    <t>UTST</t>
  </si>
  <si>
    <t>Staroselye Airport</t>
  </si>
  <si>
    <t>Rybinsk</t>
  </si>
  <si>
    <t>RYB</t>
  </si>
  <si>
    <t>UUBK</t>
  </si>
  <si>
    <t>Belgorod International Airport</t>
  </si>
  <si>
    <t>Belgorod</t>
  </si>
  <si>
    <t>EGO</t>
  </si>
  <si>
    <t>UUOB</t>
  </si>
  <si>
    <t>Kursk East Airport</t>
  </si>
  <si>
    <t>Kursk</t>
  </si>
  <si>
    <t>URS</t>
  </si>
  <si>
    <t>UUOK</t>
  </si>
  <si>
    <t>Lipetsk Airport</t>
  </si>
  <si>
    <t>Lipetsk</t>
  </si>
  <si>
    <t>LPK</t>
  </si>
  <si>
    <t>UUOL</t>
  </si>
  <si>
    <t>Vorkuta Airport</t>
  </si>
  <si>
    <t>Vorkuta</t>
  </si>
  <si>
    <t>VKT</t>
  </si>
  <si>
    <t>UUYW</t>
  </si>
  <si>
    <t>Bugulma Airport</t>
  </si>
  <si>
    <t>Bugulma</t>
  </si>
  <si>
    <t>UUA</t>
  </si>
  <si>
    <t>UWKB</t>
  </si>
  <si>
    <t>Yoshkar-Ola Airport</t>
  </si>
  <si>
    <t>Yoshkar-Ola</t>
  </si>
  <si>
    <t>JOK</t>
  </si>
  <si>
    <t>UWKJ</t>
  </si>
  <si>
    <t>Cheboksary Airport</t>
  </si>
  <si>
    <t>Cheboksary</t>
  </si>
  <si>
    <t>CSY</t>
  </si>
  <si>
    <t>UWKS</t>
  </si>
  <si>
    <t>Ulyanovsk East Airport</t>
  </si>
  <si>
    <t>Ulyanovsk</t>
  </si>
  <si>
    <t>ULY</t>
  </si>
  <si>
    <t>UWLW</t>
  </si>
  <si>
    <t>Orsk Airport</t>
  </si>
  <si>
    <t>Orsk</t>
  </si>
  <si>
    <t>OSW</t>
  </si>
  <si>
    <t>UWOR</t>
  </si>
  <si>
    <t>Penza Airport</t>
  </si>
  <si>
    <t>Penza</t>
  </si>
  <si>
    <t>PEZ</t>
  </si>
  <si>
    <t>UWPP</t>
  </si>
  <si>
    <t>Saransk Airport</t>
  </si>
  <si>
    <t>Saransk</t>
  </si>
  <si>
    <t>SKX</t>
  </si>
  <si>
    <t>UWPS</t>
  </si>
  <si>
    <t>Balakovo Airport</t>
  </si>
  <si>
    <t>Balakovo</t>
  </si>
  <si>
    <t>BWO</t>
  </si>
  <si>
    <t>UWSB</t>
  </si>
  <si>
    <t>Hubli Airport</t>
  </si>
  <si>
    <t>Hubli</t>
  </si>
  <si>
    <t>HBX</t>
  </si>
  <si>
    <t>VAHB</t>
  </si>
  <si>
    <t>Koggala Airport</t>
  </si>
  <si>
    <t>Koggala</t>
  </si>
  <si>
    <t>KCT</t>
  </si>
  <si>
    <t>VCCK</t>
  </si>
  <si>
    <t>Wirawila Airport</t>
  </si>
  <si>
    <t>Wirawila</t>
  </si>
  <si>
    <t>WRZ</t>
  </si>
  <si>
    <t>VCCW</t>
  </si>
  <si>
    <t>Battambang Airport</t>
  </si>
  <si>
    <t>Battambang</t>
  </si>
  <si>
    <t>BBM</t>
  </si>
  <si>
    <t>VDBG</t>
  </si>
  <si>
    <t>Shillong Airport</t>
  </si>
  <si>
    <t>Shillong</t>
  </si>
  <si>
    <t>SHL</t>
  </si>
  <si>
    <t>VEBI</t>
  </si>
  <si>
    <t>Lokpriya Gopinath Bordoloi International Airport</t>
  </si>
  <si>
    <t>Guwahati</t>
  </si>
  <si>
    <t>GAU</t>
  </si>
  <si>
    <t>VEGT</t>
  </si>
  <si>
    <t>Dimapur Airport</t>
  </si>
  <si>
    <t>Dimapur</t>
  </si>
  <si>
    <t>DMU</t>
  </si>
  <si>
    <t>VEMR</t>
  </si>
  <si>
    <t>Tezpur Airport</t>
  </si>
  <si>
    <t>Tezpur</t>
  </si>
  <si>
    <t>TEZ</t>
  </si>
  <si>
    <t>VETZ</t>
  </si>
  <si>
    <t>Barisal Airport</t>
  </si>
  <si>
    <t>Barisal</t>
  </si>
  <si>
    <t>BZL</t>
  </si>
  <si>
    <t>VGBR</t>
  </si>
  <si>
    <t>Ban Huoeisay Airport</t>
  </si>
  <si>
    <t>Huay Xai</t>
  </si>
  <si>
    <t>OUI</t>
  </si>
  <si>
    <t>VLHS</t>
  </si>
  <si>
    <t>Kontum Airport</t>
  </si>
  <si>
    <t>Kontum</t>
  </si>
  <si>
    <t>KON</t>
  </si>
  <si>
    <t>Bharatpur Airport</t>
  </si>
  <si>
    <t>Bharatpur</t>
  </si>
  <si>
    <t>BHR</t>
  </si>
  <si>
    <t>VNBP</t>
  </si>
  <si>
    <t>Chandragadhi Airport</t>
  </si>
  <si>
    <t>Chandragarhi</t>
  </si>
  <si>
    <t>BDP</t>
  </si>
  <si>
    <t>VNCG</t>
  </si>
  <si>
    <t>Meghauli Airport</t>
  </si>
  <si>
    <t>Meghauli</t>
  </si>
  <si>
    <t>MEY</t>
  </si>
  <si>
    <t>VNMG</t>
  </si>
  <si>
    <t>Nepalgunj Airport</t>
  </si>
  <si>
    <t>Nepalgunj</t>
  </si>
  <si>
    <t>KEP</t>
  </si>
  <si>
    <t>VNNG</t>
  </si>
  <si>
    <t>Gan Island Airport</t>
  </si>
  <si>
    <t>Gan Island</t>
  </si>
  <si>
    <t>GAN</t>
  </si>
  <si>
    <t>VRMG</t>
  </si>
  <si>
    <t>Hanimaadhoo Airport</t>
  </si>
  <si>
    <t>Haa Dhaalu Atoll</t>
  </si>
  <si>
    <t>HAQ</t>
  </si>
  <si>
    <t>VRMH</t>
  </si>
  <si>
    <t>Kadhdhoo Airport</t>
  </si>
  <si>
    <t>Laamu Atoll</t>
  </si>
  <si>
    <t>KDO</t>
  </si>
  <si>
    <t>VRMK</t>
  </si>
  <si>
    <t>Mae Sot Airport</t>
  </si>
  <si>
    <t>MAQ</t>
  </si>
  <si>
    <t>VTPM</t>
  </si>
  <si>
    <t>Buon Ma Thuot Airport</t>
  </si>
  <si>
    <t>Buonmethuot</t>
  </si>
  <si>
    <t>BMV</t>
  </si>
  <si>
    <t>VVBM</t>
  </si>
  <si>
    <t>Cat Bi International Airport</t>
  </si>
  <si>
    <t>Haiphong</t>
  </si>
  <si>
    <t>HPH</t>
  </si>
  <si>
    <t>VVCI</t>
  </si>
  <si>
    <t>Cam Ranh Airport</t>
  </si>
  <si>
    <t>Nha Trang</t>
  </si>
  <si>
    <t>CXR</t>
  </si>
  <si>
    <t>VVCR</t>
  </si>
  <si>
    <t>Co Ong Airport</t>
  </si>
  <si>
    <t>Conson</t>
  </si>
  <si>
    <t>VCS</t>
  </si>
  <si>
    <t>VVCS</t>
  </si>
  <si>
    <t>Tr├á N├│c Airport</t>
  </si>
  <si>
    <t>Can Tho</t>
  </si>
  <si>
    <t>VCA</t>
  </si>
  <si>
    <t>VVCT</t>
  </si>
  <si>
    <t>Dien Bien Phu Airport</t>
  </si>
  <si>
    <t>Dienbienphu</t>
  </si>
  <si>
    <t>DIN</t>
  </si>
  <si>
    <t>VVDB</t>
  </si>
  <si>
    <t>Phu Cat Airport</t>
  </si>
  <si>
    <t>Phucat</t>
  </si>
  <si>
    <t>UIH</t>
  </si>
  <si>
    <t>VVPC</t>
  </si>
  <si>
    <t>Pleiku Airport</t>
  </si>
  <si>
    <t>Pleiku</t>
  </si>
  <si>
    <t>PXU</t>
  </si>
  <si>
    <t>VVPK</t>
  </si>
  <si>
    <t>Vinh Airport</t>
  </si>
  <si>
    <t>Vinh</t>
  </si>
  <si>
    <t>VII</t>
  </si>
  <si>
    <t>VVVH</t>
  </si>
  <si>
    <t>Banmaw Airport</t>
  </si>
  <si>
    <t>Banmaw</t>
  </si>
  <si>
    <t>BMO</t>
  </si>
  <si>
    <t>VYBM</t>
  </si>
  <si>
    <t>Dawei Airport</t>
  </si>
  <si>
    <t>Dawei</t>
  </si>
  <si>
    <t>TVY</t>
  </si>
  <si>
    <t>VYDW</t>
  </si>
  <si>
    <t>Kawthoung Airport</t>
  </si>
  <si>
    <t>Kawthoung</t>
  </si>
  <si>
    <t>KAW</t>
  </si>
  <si>
    <t>VYKT</t>
  </si>
  <si>
    <t>Loikaw Airport</t>
  </si>
  <si>
    <t>Loikaw</t>
  </si>
  <si>
    <t>LIW</t>
  </si>
  <si>
    <t>VYLK</t>
  </si>
  <si>
    <t>Mawlamyine Airport</t>
  </si>
  <si>
    <t>Mawlamyine</t>
  </si>
  <si>
    <t>MNU</t>
  </si>
  <si>
    <t>VYMM</t>
  </si>
  <si>
    <t>Pathein Airport</t>
  </si>
  <si>
    <t>Pathein</t>
  </si>
  <si>
    <t>BSX</t>
  </si>
  <si>
    <t>VYPN</t>
  </si>
  <si>
    <t>Pakhokku Airport</t>
  </si>
  <si>
    <t>Pakhokku</t>
  </si>
  <si>
    <t>PKK</t>
  </si>
  <si>
    <t>VYPU</t>
  </si>
  <si>
    <t>Sumbawa Besar Airport</t>
  </si>
  <si>
    <t>Sumbawa Island</t>
  </si>
  <si>
    <t>SWQ</t>
  </si>
  <si>
    <t>WADS</t>
  </si>
  <si>
    <t>Tambolaka Airport</t>
  </si>
  <si>
    <t>Waikabubak-Sumba Island</t>
  </si>
  <si>
    <t>TMC</t>
  </si>
  <si>
    <t>WADT</t>
  </si>
  <si>
    <t>Bokondini Airport</t>
  </si>
  <si>
    <t>Bokondini-Papua Island</t>
  </si>
  <si>
    <t>BUI</t>
  </si>
  <si>
    <t>WAJB</t>
  </si>
  <si>
    <t>Senggeh Airport</t>
  </si>
  <si>
    <t>Senggeh-Papua Island</t>
  </si>
  <si>
    <t>SEH</t>
  </si>
  <si>
    <t>WAJS</t>
  </si>
  <si>
    <t>Tanjung Harapan Airport</t>
  </si>
  <si>
    <t>Tanjung Selor-Borneo Island</t>
  </si>
  <si>
    <t>TJS</t>
  </si>
  <si>
    <t>WALG</t>
  </si>
  <si>
    <t>Datadawai Airport</t>
  </si>
  <si>
    <t>Datadawai-Borneo Island</t>
  </si>
  <si>
    <t>DTD</t>
  </si>
  <si>
    <t>WALJ</t>
  </si>
  <si>
    <t>Barau(Kalimaru) Airport</t>
  </si>
  <si>
    <t>Tanjung Redep-Borneo Island</t>
  </si>
  <si>
    <t>BEJ</t>
  </si>
  <si>
    <t>WALK</t>
  </si>
  <si>
    <t>Warukin Airport</t>
  </si>
  <si>
    <t>Tanjung-Borneo Island</t>
  </si>
  <si>
    <t>TJG</t>
  </si>
  <si>
    <t>WAON</t>
  </si>
  <si>
    <t>Sampit(Hasan) Airport</t>
  </si>
  <si>
    <t>Sampit-Borneo Island</t>
  </si>
  <si>
    <t>SMQ</t>
  </si>
  <si>
    <t>WAOS</t>
  </si>
  <si>
    <t>Dumatubun Airport</t>
  </si>
  <si>
    <t>Langgur-Kei Islands</t>
  </si>
  <si>
    <t>LUV</t>
  </si>
  <si>
    <t>WAPL</t>
  </si>
  <si>
    <t>Mali Airport</t>
  </si>
  <si>
    <t>Alor Island</t>
  </si>
  <si>
    <t>ARD</t>
  </si>
  <si>
    <t>WATM</t>
  </si>
  <si>
    <t>Belaga Airport</t>
  </si>
  <si>
    <t>Belaga</t>
  </si>
  <si>
    <t>BLG</t>
  </si>
  <si>
    <t>WBGC</t>
  </si>
  <si>
    <t>Long Lellang Airport</t>
  </si>
  <si>
    <t>Long Datih</t>
  </si>
  <si>
    <t>LGL</t>
  </si>
  <si>
    <t>WBGF</t>
  </si>
  <si>
    <t>Long Seridan Airport</t>
  </si>
  <si>
    <t>Long Seridan</t>
  </si>
  <si>
    <t>ODN</t>
  </si>
  <si>
    <t>WBGI</t>
  </si>
  <si>
    <t>Mukah Airport</t>
  </si>
  <si>
    <t>Mukah</t>
  </si>
  <si>
    <t>MKM</t>
  </si>
  <si>
    <t>WBGK</t>
  </si>
  <si>
    <t>Bakalalan Airport</t>
  </si>
  <si>
    <t>Bakalalan</t>
  </si>
  <si>
    <t>BKM</t>
  </si>
  <si>
    <t>WBGQ</t>
  </si>
  <si>
    <t>Lawas Airport</t>
  </si>
  <si>
    <t>Lawas</t>
  </si>
  <si>
    <t>LWY</t>
  </si>
  <si>
    <t>WBGW</t>
  </si>
  <si>
    <t>Bario Airport</t>
  </si>
  <si>
    <t>Bario</t>
  </si>
  <si>
    <t>BBN</t>
  </si>
  <si>
    <t>WBGZ</t>
  </si>
  <si>
    <t>Tomanggong Airport</t>
  </si>
  <si>
    <t>Tomanggong</t>
  </si>
  <si>
    <t>TMG</t>
  </si>
  <si>
    <t>WBKM</t>
  </si>
  <si>
    <t>Kudat Airport</t>
  </si>
  <si>
    <t>Kudat</t>
  </si>
  <si>
    <t>KUD</t>
  </si>
  <si>
    <t>WBKT</t>
  </si>
  <si>
    <t>Radin Inten II (Branti) Airport</t>
  </si>
  <si>
    <t>Bandar Lampung-Sumatra Island</t>
  </si>
  <si>
    <t>TKG</t>
  </si>
  <si>
    <t>WICT</t>
  </si>
  <si>
    <t>Halim Perdanakusuma International Airport</t>
  </si>
  <si>
    <t>HLP</t>
  </si>
  <si>
    <t>WIHH</t>
  </si>
  <si>
    <t>Ranai Airport</t>
  </si>
  <si>
    <t>Ranai-Natuna Besar Island</t>
  </si>
  <si>
    <t>NTX</t>
  </si>
  <si>
    <t>WION</t>
  </si>
  <si>
    <t>Pangsuma Airport</t>
  </si>
  <si>
    <t>Putussibau-Borneo Island</t>
  </si>
  <si>
    <t>PSU</t>
  </si>
  <si>
    <t>WIOP</t>
  </si>
  <si>
    <t>Susilo Airport</t>
  </si>
  <si>
    <t>Sintang-Borneo Island</t>
  </si>
  <si>
    <t>SQG</t>
  </si>
  <si>
    <t>WIOS</t>
  </si>
  <si>
    <t>Pendopo Airport</t>
  </si>
  <si>
    <t>Talang Gudang-Sumatra Island</t>
  </si>
  <si>
    <t>PDO</t>
  </si>
  <si>
    <t>WIPQ</t>
  </si>
  <si>
    <t>Malikus Saleh Airport</t>
  </si>
  <si>
    <t>Lhok Seumawe-Sumatra Island</t>
  </si>
  <si>
    <t>LSW</t>
  </si>
  <si>
    <t>WITM</t>
  </si>
  <si>
    <t>Pulau Pangkor Airport</t>
  </si>
  <si>
    <t>Pangkor Island</t>
  </si>
  <si>
    <t>PKG</t>
  </si>
  <si>
    <t>WMPA</t>
  </si>
  <si>
    <t>Stagen Airport</t>
  </si>
  <si>
    <t>Laut Island</t>
  </si>
  <si>
    <t>KBU</t>
  </si>
  <si>
    <t>WRBK</t>
  </si>
  <si>
    <t>Long Bawan Airport</t>
  </si>
  <si>
    <t>Long Bawan-Borneo Island</t>
  </si>
  <si>
    <t>LBW</t>
  </si>
  <si>
    <t>WRLB</t>
  </si>
  <si>
    <t>Nunukan Airport</t>
  </si>
  <si>
    <t>Nunukan-Nunukan Island</t>
  </si>
  <si>
    <t>NNX</t>
  </si>
  <si>
    <t>WRLF</t>
  </si>
  <si>
    <t>Long Apung Airport</t>
  </si>
  <si>
    <t>Long Apung-Borneo Island</t>
  </si>
  <si>
    <t>LPU</t>
  </si>
  <si>
    <t>WRLP</t>
  </si>
  <si>
    <t>Albany Airport</t>
  </si>
  <si>
    <t>ALH</t>
  </si>
  <si>
    <t>YABA</t>
  </si>
  <si>
    <t>Argyle Airport</t>
  </si>
  <si>
    <t>Argyle</t>
  </si>
  <si>
    <t>GYL</t>
  </si>
  <si>
    <t>YARG</t>
  </si>
  <si>
    <t>Aurukun Airport</t>
  </si>
  <si>
    <t>Aurukun</t>
  </si>
  <si>
    <t>AUU</t>
  </si>
  <si>
    <t>YAUR</t>
  </si>
  <si>
    <t>Barcaldine Airport</t>
  </si>
  <si>
    <t>Barcaldine</t>
  </si>
  <si>
    <t>BCI</t>
  </si>
  <si>
    <t>YBAR</t>
  </si>
  <si>
    <t>Badu Island Airport</t>
  </si>
  <si>
    <t>Badu Island</t>
  </si>
  <si>
    <t>BDD</t>
  </si>
  <si>
    <t>YBAU</t>
  </si>
  <si>
    <t>Birdsville Airport</t>
  </si>
  <si>
    <t>Birdsville</t>
  </si>
  <si>
    <t>BVI</t>
  </si>
  <si>
    <t>YBDV</t>
  </si>
  <si>
    <t>Broken Hill Airport</t>
  </si>
  <si>
    <t>Broken Hill</t>
  </si>
  <si>
    <t>BHQ</t>
  </si>
  <si>
    <t>YBHI</t>
  </si>
  <si>
    <t>Hamilton Island Airport</t>
  </si>
  <si>
    <t>Hamilton Island</t>
  </si>
  <si>
    <t>HTI</t>
  </si>
  <si>
    <t>YBHM</t>
  </si>
  <si>
    <t>Bedourie Airport</t>
  </si>
  <si>
    <t>Bedourie</t>
  </si>
  <si>
    <t>BEU</t>
  </si>
  <si>
    <t>YBIE</t>
  </si>
  <si>
    <t>Bourke Airport</t>
  </si>
  <si>
    <t>Bourke</t>
  </si>
  <si>
    <t>BRK</t>
  </si>
  <si>
    <t>YBKE</t>
  </si>
  <si>
    <t>Burketown Airport</t>
  </si>
  <si>
    <t>Burketown</t>
  </si>
  <si>
    <t>BUC</t>
  </si>
  <si>
    <t>YBKT</t>
  </si>
  <si>
    <t>Boigu Airport</t>
  </si>
  <si>
    <t>Boigu</t>
  </si>
  <si>
    <t>GIC</t>
  </si>
  <si>
    <t>YBOI</t>
  </si>
  <si>
    <t>Oakey Airport</t>
  </si>
  <si>
    <t>Oakey</t>
  </si>
  <si>
    <t>OKY</t>
  </si>
  <si>
    <t>YBOK</t>
  </si>
  <si>
    <t>Boulia Airport</t>
  </si>
  <si>
    <t>Boulia</t>
  </si>
  <si>
    <t>BQL</t>
  </si>
  <si>
    <t>YBOU</t>
  </si>
  <si>
    <t>BHS</t>
  </si>
  <si>
    <t>YBTH</t>
  </si>
  <si>
    <t>Blackwater Airport</t>
  </si>
  <si>
    <t>Blackwater</t>
  </si>
  <si>
    <t>BLT</t>
  </si>
  <si>
    <t>YBTR</t>
  </si>
  <si>
    <t>Carnarvon Airport</t>
  </si>
  <si>
    <t>Carnarvon</t>
  </si>
  <si>
    <t>CVQ</t>
  </si>
  <si>
    <t>YCAR</t>
  </si>
  <si>
    <t>Cobar Airport</t>
  </si>
  <si>
    <t>Cobar</t>
  </si>
  <si>
    <t>CAZ</t>
  </si>
  <si>
    <t>YCBA</t>
  </si>
  <si>
    <t>Coober Pedy Airport</t>
  </si>
  <si>
    <t>Coober Pedy</t>
  </si>
  <si>
    <t>CPD</t>
  </si>
  <si>
    <t>YCBP</t>
  </si>
  <si>
    <t>Coconut Island Airport</t>
  </si>
  <si>
    <t>Coconut Island</t>
  </si>
  <si>
    <t>CNC</t>
  </si>
  <si>
    <t>YCCT</t>
  </si>
  <si>
    <t>Cloncurry Airport</t>
  </si>
  <si>
    <t>Cloncurry</t>
  </si>
  <si>
    <t>CNJ</t>
  </si>
  <si>
    <t>YCCY</t>
  </si>
  <si>
    <t>Ceduna Airport</t>
  </si>
  <si>
    <t>Ceduna</t>
  </si>
  <si>
    <t>CED</t>
  </si>
  <si>
    <t>YCDU</t>
  </si>
  <si>
    <t>Cooktown Airport</t>
  </si>
  <si>
    <t>Cooktown</t>
  </si>
  <si>
    <t>CTN</t>
  </si>
  <si>
    <t>YCKN</t>
  </si>
  <si>
    <t>Cunnamulla Airport</t>
  </si>
  <si>
    <t>Cunnamulla</t>
  </si>
  <si>
    <t>CMA</t>
  </si>
  <si>
    <t>YCMU</t>
  </si>
  <si>
    <t>Coonamble Airport</t>
  </si>
  <si>
    <t>Coonamble</t>
  </si>
  <si>
    <t>CNB</t>
  </si>
  <si>
    <t>YCNM</t>
  </si>
  <si>
    <t>Coen Airport</t>
  </si>
  <si>
    <t>Coen</t>
  </si>
  <si>
    <t>CUQ</t>
  </si>
  <si>
    <t>YCOE</t>
  </si>
  <si>
    <t>Cooma Snowy Mountains Airport</t>
  </si>
  <si>
    <t>Cooma</t>
  </si>
  <si>
    <t>OOM</t>
  </si>
  <si>
    <t>YCOM</t>
  </si>
  <si>
    <t>Doomadgee Airport</t>
  </si>
  <si>
    <t>Doomadgee</t>
  </si>
  <si>
    <t>DMD</t>
  </si>
  <si>
    <t>YDMG</t>
  </si>
  <si>
    <t>Darnley Island Airport</t>
  </si>
  <si>
    <t>Darnley Island</t>
  </si>
  <si>
    <t>NLF</t>
  </si>
  <si>
    <t>YDNI</t>
  </si>
  <si>
    <t>Devonport Airport</t>
  </si>
  <si>
    <t>Devonport</t>
  </si>
  <si>
    <t>DPO</t>
  </si>
  <si>
    <t>YDPO</t>
  </si>
  <si>
    <t>Elcho Island Airport</t>
  </si>
  <si>
    <t>Elcho Island</t>
  </si>
  <si>
    <t>ELC</t>
  </si>
  <si>
    <t>YELD</t>
  </si>
  <si>
    <t>Esperance Airport</t>
  </si>
  <si>
    <t>Esperance</t>
  </si>
  <si>
    <t>EPR</t>
  </si>
  <si>
    <t>YESP</t>
  </si>
  <si>
    <t>Flinders Island Airport</t>
  </si>
  <si>
    <t>Flinders Island</t>
  </si>
  <si>
    <t>FLS</t>
  </si>
  <si>
    <t>YFLI</t>
  </si>
  <si>
    <t>Geraldton Airport</t>
  </si>
  <si>
    <t>GET</t>
  </si>
  <si>
    <t>YGEL</t>
  </si>
  <si>
    <t>Gladstone Airport</t>
  </si>
  <si>
    <t>Gladstone</t>
  </si>
  <si>
    <t>GLT</t>
  </si>
  <si>
    <t>YGLA</t>
  </si>
  <si>
    <t>Groote Eylandt Airport</t>
  </si>
  <si>
    <t>Groote Eylandt</t>
  </si>
  <si>
    <t>GTE</t>
  </si>
  <si>
    <t>YGTE</t>
  </si>
  <si>
    <t>Griffith Airport</t>
  </si>
  <si>
    <t>Griffith</t>
  </si>
  <si>
    <t>GFF</t>
  </si>
  <si>
    <t>YGTH</t>
  </si>
  <si>
    <t>Horn Island Airport</t>
  </si>
  <si>
    <t>Horn Island</t>
  </si>
  <si>
    <t>HID</t>
  </si>
  <si>
    <t>YHID</t>
  </si>
  <si>
    <t>Hooker Creek Airport</t>
  </si>
  <si>
    <t>Hooker Creek</t>
  </si>
  <si>
    <t>HOK</t>
  </si>
  <si>
    <t>YHOO</t>
  </si>
  <si>
    <t>Mount Hotham Airport</t>
  </si>
  <si>
    <t>Mount Hotham</t>
  </si>
  <si>
    <t>MHU</t>
  </si>
  <si>
    <t>YHOT</t>
  </si>
  <si>
    <t>Hughenden Airport</t>
  </si>
  <si>
    <t>Hughenden</t>
  </si>
  <si>
    <t>HGD</t>
  </si>
  <si>
    <t>YHUG</t>
  </si>
  <si>
    <t>Julia Creek Airport</t>
  </si>
  <si>
    <t>Julia Creek</t>
  </si>
  <si>
    <t>JCK</t>
  </si>
  <si>
    <t>YJLC</t>
  </si>
  <si>
    <t>Kalbarri Airport</t>
  </si>
  <si>
    <t>Kalbarri</t>
  </si>
  <si>
    <t>KAX</t>
  </si>
  <si>
    <t>YKBR</t>
  </si>
  <si>
    <t>King Island Airport</t>
  </si>
  <si>
    <t>King Island</t>
  </si>
  <si>
    <t>KNS</t>
  </si>
  <si>
    <t>YKII</t>
  </si>
  <si>
    <t>Kalkgurung Airport</t>
  </si>
  <si>
    <t>Kalkgurung</t>
  </si>
  <si>
    <t>KFG</t>
  </si>
  <si>
    <t>YKKG</t>
  </si>
  <si>
    <t>Karumba Airport</t>
  </si>
  <si>
    <t>Karumba</t>
  </si>
  <si>
    <t>KRB</t>
  </si>
  <si>
    <t>YKMB</t>
  </si>
  <si>
    <t>Kowanyama Airport</t>
  </si>
  <si>
    <t>Kowanyama</t>
  </si>
  <si>
    <t>KWM</t>
  </si>
  <si>
    <t>YKOW</t>
  </si>
  <si>
    <t>Kubin Airport</t>
  </si>
  <si>
    <t>Kubin</t>
  </si>
  <si>
    <t>KUG</t>
  </si>
  <si>
    <t>YKUB</t>
  </si>
  <si>
    <t>Leonora Airport</t>
  </si>
  <si>
    <t>Leonora</t>
  </si>
  <si>
    <t>LNO</t>
  </si>
  <si>
    <t>YLEO</t>
  </si>
  <si>
    <t>Lake Evella Airport</t>
  </si>
  <si>
    <t>Lake Evella</t>
  </si>
  <si>
    <t>LEL</t>
  </si>
  <si>
    <t>YLEV</t>
  </si>
  <si>
    <t>Lord Howe Island Airport</t>
  </si>
  <si>
    <t>Lord Howe Island</t>
  </si>
  <si>
    <t>LDH</t>
  </si>
  <si>
    <t>YLHI</t>
  </si>
  <si>
    <t>Lockhart River Airport</t>
  </si>
  <si>
    <t>Lockhart River</t>
  </si>
  <si>
    <t>IRG</t>
  </si>
  <si>
    <t>YLHR</t>
  </si>
  <si>
    <t>Lismore Airport</t>
  </si>
  <si>
    <t>Lismore</t>
  </si>
  <si>
    <t>LSY</t>
  </si>
  <si>
    <t>YLIS</t>
  </si>
  <si>
    <t>Lightning Ridge Airport</t>
  </si>
  <si>
    <t>Lightning Ridge</t>
  </si>
  <si>
    <t>LHG</t>
  </si>
  <si>
    <t>YLRD</t>
  </si>
  <si>
    <t>Longreach Airport</t>
  </si>
  <si>
    <t>Longreach</t>
  </si>
  <si>
    <t>LRE</t>
  </si>
  <si>
    <t>YLRE</t>
  </si>
  <si>
    <t>Leinster Airport</t>
  </si>
  <si>
    <t>Leinster</t>
  </si>
  <si>
    <t>LER</t>
  </si>
  <si>
    <t>YLST</t>
  </si>
  <si>
    <t>Laverton Airport</t>
  </si>
  <si>
    <t>Laverton</t>
  </si>
  <si>
    <t>LVO</t>
  </si>
  <si>
    <t>YLTN</t>
  </si>
  <si>
    <t>Mabuiag Island Airport</t>
  </si>
  <si>
    <t>Mabuiag Island</t>
  </si>
  <si>
    <t>UBB</t>
  </si>
  <si>
    <t>YMAA</t>
  </si>
  <si>
    <t>Meekatharra Airport</t>
  </si>
  <si>
    <t>Meekatharra</t>
  </si>
  <si>
    <t>MKR</t>
  </si>
  <si>
    <t>YMEK</t>
  </si>
  <si>
    <t>Merimbula Airport</t>
  </si>
  <si>
    <t>Merimbula</t>
  </si>
  <si>
    <t>MIM</t>
  </si>
  <si>
    <t>YMER</t>
  </si>
  <si>
    <t>Milingimbi Airport</t>
  </si>
  <si>
    <t>Milingimbi</t>
  </si>
  <si>
    <t>MGT</t>
  </si>
  <si>
    <t>YMGB</t>
  </si>
  <si>
    <t>Maningrida Airport</t>
  </si>
  <si>
    <t>Maningrida</t>
  </si>
  <si>
    <t>MNG</t>
  </si>
  <si>
    <t>YMGD</t>
  </si>
  <si>
    <t>McArthur River Mine Airport</t>
  </si>
  <si>
    <t>McArthur River Mine</t>
  </si>
  <si>
    <t>MCV</t>
  </si>
  <si>
    <t>YMHU</t>
  </si>
  <si>
    <t>Mildura Airport</t>
  </si>
  <si>
    <t>Mildura</t>
  </si>
  <si>
    <t>MQL</t>
  </si>
  <si>
    <t>YMIA</t>
  </si>
  <si>
    <t>Mount Magnet Airport</t>
  </si>
  <si>
    <t>Mount Magnet</t>
  </si>
  <si>
    <t>MMG</t>
  </si>
  <si>
    <t>YMOG</t>
  </si>
  <si>
    <t>Moree Airport</t>
  </si>
  <si>
    <t>Moree</t>
  </si>
  <si>
    <t>MRZ</t>
  </si>
  <si>
    <t>YMOR</t>
  </si>
  <si>
    <t>Moranbah Airport</t>
  </si>
  <si>
    <t>Moranbah</t>
  </si>
  <si>
    <t>MOV</t>
  </si>
  <si>
    <t>YMRB</t>
  </si>
  <si>
    <t>Moruya Airport</t>
  </si>
  <si>
    <t>Moruya</t>
  </si>
  <si>
    <t>MYA</t>
  </si>
  <si>
    <t>YMRY</t>
  </si>
  <si>
    <t>Mount Gambier Airport</t>
  </si>
  <si>
    <t>Mount Gambier</t>
  </si>
  <si>
    <t>MGB</t>
  </si>
  <si>
    <t>YMTG</t>
  </si>
  <si>
    <t>Mornington Island Airport</t>
  </si>
  <si>
    <t>Mornington Island</t>
  </si>
  <si>
    <t>ONG</t>
  </si>
  <si>
    <t>YMTI</t>
  </si>
  <si>
    <t>Murray Island Airport</t>
  </si>
  <si>
    <t>Murray Island</t>
  </si>
  <si>
    <t>MYI</t>
  </si>
  <si>
    <t>YMUI</t>
  </si>
  <si>
    <t>Maryborough Airport</t>
  </si>
  <si>
    <t>Maryborough</t>
  </si>
  <si>
    <t>MBH</t>
  </si>
  <si>
    <t>YMYB</t>
  </si>
  <si>
    <t>Narrandera Airport</t>
  </si>
  <si>
    <t>Narrandera</t>
  </si>
  <si>
    <t>NRA</t>
  </si>
  <si>
    <t>YNAR</t>
  </si>
  <si>
    <t>Narrabri Airport</t>
  </si>
  <si>
    <t>Narrabri</t>
  </si>
  <si>
    <t>NAA</t>
  </si>
  <si>
    <t>YNBR</t>
  </si>
  <si>
    <t>Normanton Airport</t>
  </si>
  <si>
    <t>Normanton</t>
  </si>
  <si>
    <t>NTN</t>
  </si>
  <si>
    <t>YNTN</t>
  </si>
  <si>
    <t>Newman Airport</t>
  </si>
  <si>
    <t>Newman</t>
  </si>
  <si>
    <t>ZNE</t>
  </si>
  <si>
    <t>YNWN</t>
  </si>
  <si>
    <t>Olympic Dam Airport</t>
  </si>
  <si>
    <t>Olympic Dam</t>
  </si>
  <si>
    <t>OLP</t>
  </si>
  <si>
    <t>YOLD</t>
  </si>
  <si>
    <t>Port Augusta Airport</t>
  </si>
  <si>
    <t>PUG</t>
  </si>
  <si>
    <t>YPAG</t>
  </si>
  <si>
    <t>Palm Island Airport</t>
  </si>
  <si>
    <t>Palm Island</t>
  </si>
  <si>
    <t>PMK</t>
  </si>
  <si>
    <t>YPAM</t>
  </si>
  <si>
    <t>Paraburdoo Airport</t>
  </si>
  <si>
    <t>Paraburdoo</t>
  </si>
  <si>
    <t>PBO</t>
  </si>
  <si>
    <t>YPBO</t>
  </si>
  <si>
    <t>Cocos Keeling Island Airport</t>
  </si>
  <si>
    <t>Cocos Keeling Island</t>
  </si>
  <si>
    <t>Cocos (Keeling) Islands</t>
  </si>
  <si>
    <t>CCK</t>
  </si>
  <si>
    <t>YPCC</t>
  </si>
  <si>
    <t>Gove Airport</t>
  </si>
  <si>
    <t>Gove</t>
  </si>
  <si>
    <t>GOV</t>
  </si>
  <si>
    <t>YPGV</t>
  </si>
  <si>
    <t>Parkes Airport</t>
  </si>
  <si>
    <t>Parkes</t>
  </si>
  <si>
    <t>PKE</t>
  </si>
  <si>
    <t>YPKS</t>
  </si>
  <si>
    <t>Port Lincoln Airport</t>
  </si>
  <si>
    <t>Port Lincoln</t>
  </si>
  <si>
    <t>PLO</t>
  </si>
  <si>
    <t>YPLC</t>
  </si>
  <si>
    <t>Pormpuraaw Airport</t>
  </si>
  <si>
    <t>Pormpuraaw</t>
  </si>
  <si>
    <t>EDR</t>
  </si>
  <si>
    <t>YPMP</t>
  </si>
  <si>
    <t>Port Macquarie Airport</t>
  </si>
  <si>
    <t>Port Macquarie</t>
  </si>
  <si>
    <t>PQQ</t>
  </si>
  <si>
    <t>YPMQ</t>
  </si>
  <si>
    <t>Portland Airport</t>
  </si>
  <si>
    <t>PTJ</t>
  </si>
  <si>
    <t>YPOD</t>
  </si>
  <si>
    <t>Quilpie Airport</t>
  </si>
  <si>
    <t>Quilpie</t>
  </si>
  <si>
    <t>ULP</t>
  </si>
  <si>
    <t>YQLP</t>
  </si>
  <si>
    <t>Ramingining Airport</t>
  </si>
  <si>
    <t>Ramingining</t>
  </si>
  <si>
    <t>RAM</t>
  </si>
  <si>
    <t>YRNG</t>
  </si>
  <si>
    <t>Roma Airport</t>
  </si>
  <si>
    <t>Roma</t>
  </si>
  <si>
    <t>RMA</t>
  </si>
  <si>
    <t>YROM</t>
  </si>
  <si>
    <t>St George Airport</t>
  </si>
  <si>
    <t>SGO</t>
  </si>
  <si>
    <t>YSGE</t>
  </si>
  <si>
    <t>Shark Bay Airport</t>
  </si>
  <si>
    <t>Shark Bay</t>
  </si>
  <si>
    <t>MJK</t>
  </si>
  <si>
    <t>YSHK</t>
  </si>
  <si>
    <t>Saibai Island Airport</t>
  </si>
  <si>
    <t>Saibai Island</t>
  </si>
  <si>
    <t>SBR</t>
  </si>
  <si>
    <t>YSII</t>
  </si>
  <si>
    <t>Strahan Airport</t>
  </si>
  <si>
    <t>Strahan</t>
  </si>
  <si>
    <t>SRN</t>
  </si>
  <si>
    <t>YSRN</t>
  </si>
  <si>
    <t>Thargomindah Airport</t>
  </si>
  <si>
    <t>Thargomindah</t>
  </si>
  <si>
    <t>XTG</t>
  </si>
  <si>
    <t>YTGM</t>
  </si>
  <si>
    <t>Tennant Creek Airport</t>
  </si>
  <si>
    <t>Tennant Creek</t>
  </si>
  <si>
    <t>TCA</t>
  </si>
  <si>
    <t>YTNK</t>
  </si>
  <si>
    <t>Victoria River Downs Airport</t>
  </si>
  <si>
    <t>Victoria River Downs</t>
  </si>
  <si>
    <t>VCD</t>
  </si>
  <si>
    <t>YVRD</t>
  </si>
  <si>
    <t>Warraber Island Airport</t>
  </si>
  <si>
    <t>Sue Islet</t>
  </si>
  <si>
    <t>SYU</t>
  </si>
  <si>
    <t>YWBS</t>
  </si>
  <si>
    <t>Windorah Airport</t>
  </si>
  <si>
    <t>Windorah</t>
  </si>
  <si>
    <t>WNR</t>
  </si>
  <si>
    <t>YWDH</t>
  </si>
  <si>
    <t>Whyalla Airport</t>
  </si>
  <si>
    <t>Whyalla</t>
  </si>
  <si>
    <t>WYA</t>
  </si>
  <si>
    <t>YWHA</t>
  </si>
  <si>
    <t>Wiluna Airport</t>
  </si>
  <si>
    <t>Wiluna</t>
  </si>
  <si>
    <t>WUN</t>
  </si>
  <si>
    <t>YWLU</t>
  </si>
  <si>
    <t>Wollongong Airport</t>
  </si>
  <si>
    <t>Wollongong</t>
  </si>
  <si>
    <t>WOL</t>
  </si>
  <si>
    <t>YWOL</t>
  </si>
  <si>
    <t>Winton Airport</t>
  </si>
  <si>
    <t>Winton</t>
  </si>
  <si>
    <t>WIN</t>
  </si>
  <si>
    <t>YWTN</t>
  </si>
  <si>
    <t>Wynyard Airport</t>
  </si>
  <si>
    <t>Burnie</t>
  </si>
  <si>
    <t>BWT</t>
  </si>
  <si>
    <t>YWYY</t>
  </si>
  <si>
    <t>Yorke Island Airport</t>
  </si>
  <si>
    <t>Yorke Island</t>
  </si>
  <si>
    <t>OKR</t>
  </si>
  <si>
    <t>YYKI</t>
  </si>
  <si>
    <t>Yam Island Airport</t>
  </si>
  <si>
    <t>Yam Island</t>
  </si>
  <si>
    <t>XMY</t>
  </si>
  <si>
    <t>YYMI</t>
  </si>
  <si>
    <t>Beijing Nanyuan Airport</t>
  </si>
  <si>
    <t>NAY</t>
  </si>
  <si>
    <t>ZBBB</t>
  </si>
  <si>
    <t>Chifeng Airport</t>
  </si>
  <si>
    <t>Chifeng</t>
  </si>
  <si>
    <t>CIF</t>
  </si>
  <si>
    <t>ZBCF</t>
  </si>
  <si>
    <t>Changzhi Airport</t>
  </si>
  <si>
    <t>Changzhi</t>
  </si>
  <si>
    <t>CIH</t>
  </si>
  <si>
    <t>ZBCZ</t>
  </si>
  <si>
    <t>Datong Airport</t>
  </si>
  <si>
    <t>Datong</t>
  </si>
  <si>
    <t>DAT</t>
  </si>
  <si>
    <t>ZBDT</t>
  </si>
  <si>
    <t>Baita Airport</t>
  </si>
  <si>
    <t>Hohhot</t>
  </si>
  <si>
    <t>HET</t>
  </si>
  <si>
    <t>ZBHH</t>
  </si>
  <si>
    <t>Baotou Airport</t>
  </si>
  <si>
    <t>Baotou</t>
  </si>
  <si>
    <t>BAV</t>
  </si>
  <si>
    <t>ZBOW</t>
  </si>
  <si>
    <t>Shijiazhuang Daguocun International Airport</t>
  </si>
  <si>
    <t>Shijiazhuang</t>
  </si>
  <si>
    <t>SJW</t>
  </si>
  <si>
    <t>ZBSJ</t>
  </si>
  <si>
    <t>Tongliao Airport</t>
  </si>
  <si>
    <t>Tongliao</t>
  </si>
  <si>
    <t>TGO</t>
  </si>
  <si>
    <t>ZBTL</t>
  </si>
  <si>
    <t>Ulanhot Airport</t>
  </si>
  <si>
    <t>Ulanhot</t>
  </si>
  <si>
    <t>HLH</t>
  </si>
  <si>
    <t>ZBUL</t>
  </si>
  <si>
    <t>Xilinhot Airport</t>
  </si>
  <si>
    <t>Xilinhot</t>
  </si>
  <si>
    <t>XIL</t>
  </si>
  <si>
    <t>ZBXH</t>
  </si>
  <si>
    <t>Beihai Airport</t>
  </si>
  <si>
    <t>Beihai</t>
  </si>
  <si>
    <t>BHY</t>
  </si>
  <si>
    <t>ZGBH</t>
  </si>
  <si>
    <t>Changde Airport</t>
  </si>
  <si>
    <t>Changde</t>
  </si>
  <si>
    <t>CGD</t>
  </si>
  <si>
    <t>ZGCD</t>
  </si>
  <si>
    <t>Dayong Airport</t>
  </si>
  <si>
    <t>Dayong</t>
  </si>
  <si>
    <t>DYG</t>
  </si>
  <si>
    <t>ZGDY</t>
  </si>
  <si>
    <t>Meixian Airport</t>
  </si>
  <si>
    <t>Meixian</t>
  </si>
  <si>
    <t>MXZ</t>
  </si>
  <si>
    <t>ZGMX</t>
  </si>
  <si>
    <t>Zhuhai Airport</t>
  </si>
  <si>
    <t>Zhuhai</t>
  </si>
  <si>
    <t>ZUH</t>
  </si>
  <si>
    <t>ZGSD</t>
  </si>
  <si>
    <t>Bailian Airport</t>
  </si>
  <si>
    <t>Liuzhou</t>
  </si>
  <si>
    <t>LZH</t>
  </si>
  <si>
    <t>ZGZH</t>
  </si>
  <si>
    <t>Zhanjiang Airport</t>
  </si>
  <si>
    <t>Zhanjiang</t>
  </si>
  <si>
    <t>ZHA</t>
  </si>
  <si>
    <t>ZGZJ</t>
  </si>
  <si>
    <t>Enshi Airport</t>
  </si>
  <si>
    <t>Enshi</t>
  </si>
  <si>
    <t>ENH</t>
  </si>
  <si>
    <t>ZHES</t>
  </si>
  <si>
    <t>Nanyang Airport</t>
  </si>
  <si>
    <t>Nanyang</t>
  </si>
  <si>
    <t>NNY</t>
  </si>
  <si>
    <t>ZHNY</t>
  </si>
  <si>
    <t>Xiangfan Airport</t>
  </si>
  <si>
    <t>Xiangfan</t>
  </si>
  <si>
    <t>XFN</t>
  </si>
  <si>
    <t>ZHXF</t>
  </si>
  <si>
    <t>Yichang Airport</t>
  </si>
  <si>
    <t>Yichang</t>
  </si>
  <si>
    <t>YIH</t>
  </si>
  <si>
    <t>ZHYC</t>
  </si>
  <si>
    <t>Ankang Airport</t>
  </si>
  <si>
    <t>Ankang</t>
  </si>
  <si>
    <t>AKA</t>
  </si>
  <si>
    <t>ZLAK</t>
  </si>
  <si>
    <t>Golmud Airport</t>
  </si>
  <si>
    <t>Golmud</t>
  </si>
  <si>
    <t>GOQ</t>
  </si>
  <si>
    <t>ZLGM</t>
  </si>
  <si>
    <t>Hanzhong Airport</t>
  </si>
  <si>
    <t>Hanzhong</t>
  </si>
  <si>
    <t>HZG</t>
  </si>
  <si>
    <t>ZLHZ</t>
  </si>
  <si>
    <t>Qingyang Airport</t>
  </si>
  <si>
    <t>Qingyang</t>
  </si>
  <si>
    <t>IQN</t>
  </si>
  <si>
    <t>ZLQY</t>
  </si>
  <si>
    <t>Xining Caojiabu Airport</t>
  </si>
  <si>
    <t>Xining</t>
  </si>
  <si>
    <t>XNN</t>
  </si>
  <si>
    <t>ZLXN</t>
  </si>
  <si>
    <t>Yan'an Airport</t>
  </si>
  <si>
    <t>Yan'an</t>
  </si>
  <si>
    <t>ENY</t>
  </si>
  <si>
    <t>ZLYA</t>
  </si>
  <si>
    <t>Yulin Airport</t>
  </si>
  <si>
    <t>Yulin</t>
  </si>
  <si>
    <t>UYN</t>
  </si>
  <si>
    <t>ZLYL</t>
  </si>
  <si>
    <t>Arvaikheer Airport</t>
  </si>
  <si>
    <t>Arvaikheer</t>
  </si>
  <si>
    <t>AVK</t>
  </si>
  <si>
    <t>ZMAH</t>
  </si>
  <si>
    <t>Altai Airport</t>
  </si>
  <si>
    <t>Altai</t>
  </si>
  <si>
    <t>LTI</t>
  </si>
  <si>
    <t>ZMAT</t>
  </si>
  <si>
    <t>Bayankhongor Airport</t>
  </si>
  <si>
    <t>Bayankhongor</t>
  </si>
  <si>
    <t>BYN</t>
  </si>
  <si>
    <t>ZMBH</t>
  </si>
  <si>
    <t>Dalanzadgad Airport</t>
  </si>
  <si>
    <t>Dalanzadgad</t>
  </si>
  <si>
    <t>DLZ</t>
  </si>
  <si>
    <t>ZMDZ</t>
  </si>
  <si>
    <t>Khovd Airport</t>
  </si>
  <si>
    <t>Khovd</t>
  </si>
  <si>
    <t>HVD</t>
  </si>
  <si>
    <t>ZMKD</t>
  </si>
  <si>
    <t>Muren Airport</t>
  </si>
  <si>
    <t>Muren</t>
  </si>
  <si>
    <t>MXV</t>
  </si>
  <si>
    <t>ZMMN</t>
  </si>
  <si>
    <t>Diqing Airport</t>
  </si>
  <si>
    <t>Shangri-La</t>
  </si>
  <si>
    <t>DIG</t>
  </si>
  <si>
    <t>ZPDQ</t>
  </si>
  <si>
    <t>Mangshi Airport</t>
  </si>
  <si>
    <t>Luxi</t>
  </si>
  <si>
    <t>LUM</t>
  </si>
  <si>
    <t>ZPLX</t>
  </si>
  <si>
    <t>Simao Airport</t>
  </si>
  <si>
    <t>Simao</t>
  </si>
  <si>
    <t>SYM</t>
  </si>
  <si>
    <t>ZPSM</t>
  </si>
  <si>
    <t>Zhaotong Airport</t>
  </si>
  <si>
    <t>Zhaotong</t>
  </si>
  <si>
    <t>ZAT</t>
  </si>
  <si>
    <t>ZPZT</t>
  </si>
  <si>
    <t>Ganzhou Airport</t>
  </si>
  <si>
    <t>Ganzhou</t>
  </si>
  <si>
    <t>KOW</t>
  </si>
  <si>
    <t>ZSGZ</t>
  </si>
  <si>
    <t>Jingdezhen Airport</t>
  </si>
  <si>
    <t>Jingdezhen</t>
  </si>
  <si>
    <t>JDZ</t>
  </si>
  <si>
    <t>ZSJD</t>
  </si>
  <si>
    <t>Jiujiang Lushan Airport</t>
  </si>
  <si>
    <t>Jiujiang</t>
  </si>
  <si>
    <t>JIU</t>
  </si>
  <si>
    <t>ZSJJ</t>
  </si>
  <si>
    <t>Quzhou Airport</t>
  </si>
  <si>
    <t>Quzhou</t>
  </si>
  <si>
    <t>JUZ</t>
  </si>
  <si>
    <t>ZSJU</t>
  </si>
  <si>
    <t>Lianyungang Airport</t>
  </si>
  <si>
    <t>Lianyungang</t>
  </si>
  <si>
    <t>LYG</t>
  </si>
  <si>
    <t>ZSLG</t>
  </si>
  <si>
    <t>Huangyan Luqiao Airport</t>
  </si>
  <si>
    <t>Huangyan</t>
  </si>
  <si>
    <t>HYN</t>
  </si>
  <si>
    <t>ZSLQ</t>
  </si>
  <si>
    <t>Shubuling Airport</t>
  </si>
  <si>
    <t>Linyi</t>
  </si>
  <si>
    <t>LYI</t>
  </si>
  <si>
    <t>ZSLY</t>
  </si>
  <si>
    <t>Quanzhou Airport</t>
  </si>
  <si>
    <t>Quanzhou</t>
  </si>
  <si>
    <t>JJN</t>
  </si>
  <si>
    <t>ZSQZ</t>
  </si>
  <si>
    <t>Tunxi International Airport</t>
  </si>
  <si>
    <t>Huangshan</t>
  </si>
  <si>
    <t>TXN</t>
  </si>
  <si>
    <t>ZSTX</t>
  </si>
  <si>
    <t>Weifang Airport</t>
  </si>
  <si>
    <t>Weifang</t>
  </si>
  <si>
    <t>WEF</t>
  </si>
  <si>
    <t>ZSWF</t>
  </si>
  <si>
    <t>Weihai Airport</t>
  </si>
  <si>
    <t>Weihai</t>
  </si>
  <si>
    <t>WEH</t>
  </si>
  <si>
    <t>ZSWH</t>
  </si>
  <si>
    <t>Wuxi Airport</t>
  </si>
  <si>
    <t>Wuxi</t>
  </si>
  <si>
    <t>WUX</t>
  </si>
  <si>
    <t>ZSWX</t>
  </si>
  <si>
    <t>Nanping Wuyishan Airport</t>
  </si>
  <si>
    <t>Wuyishan</t>
  </si>
  <si>
    <t>WUS</t>
  </si>
  <si>
    <t>ZSWY</t>
  </si>
  <si>
    <t>Wenzhou Yongqiang Airport</t>
  </si>
  <si>
    <t>Wenzhou</t>
  </si>
  <si>
    <t>WNZ</t>
  </si>
  <si>
    <t>ZSWZ</t>
  </si>
  <si>
    <t>Yancheng Airport</t>
  </si>
  <si>
    <t>Yancheng</t>
  </si>
  <si>
    <t>YNZ</t>
  </si>
  <si>
    <t>ZSYN</t>
  </si>
  <si>
    <t>Yiwu Airport</t>
  </si>
  <si>
    <t>Yiwu</t>
  </si>
  <si>
    <t>YIW</t>
  </si>
  <si>
    <t>ZSYW</t>
  </si>
  <si>
    <t>Zhoushan Airport</t>
  </si>
  <si>
    <t>Zhoushan</t>
  </si>
  <si>
    <t>HSN</t>
  </si>
  <si>
    <t>ZSZS</t>
  </si>
  <si>
    <t>Qamdo Bangda Airport</t>
  </si>
  <si>
    <t>Bangda</t>
  </si>
  <si>
    <t>BPX</t>
  </si>
  <si>
    <t>ZUBD</t>
  </si>
  <si>
    <t>Dachuan Airport</t>
  </si>
  <si>
    <t>Dazhou</t>
  </si>
  <si>
    <t>DAX</t>
  </si>
  <si>
    <t>ZUDX</t>
  </si>
  <si>
    <t>Guangyuan Airport</t>
  </si>
  <si>
    <t>Guangyuan</t>
  </si>
  <si>
    <t>GYS</t>
  </si>
  <si>
    <t>ZUGU</t>
  </si>
  <si>
    <t>Luzhou Airport</t>
  </si>
  <si>
    <t>Luzhou</t>
  </si>
  <si>
    <t>LZO</t>
  </si>
  <si>
    <t>ZULZ</t>
  </si>
  <si>
    <t>Mianyang Airport</t>
  </si>
  <si>
    <t>Mianyang</t>
  </si>
  <si>
    <t>MIG</t>
  </si>
  <si>
    <t>ZUMY</t>
  </si>
  <si>
    <t>Nanchong Airport</t>
  </si>
  <si>
    <t>Nanchong</t>
  </si>
  <si>
    <t>NAO</t>
  </si>
  <si>
    <t>ZUNC</t>
  </si>
  <si>
    <t>Nyingchi Airport</t>
  </si>
  <si>
    <t>Nyingchi</t>
  </si>
  <si>
    <t>LZY</t>
  </si>
  <si>
    <t>ZUNZ</t>
  </si>
  <si>
    <t>Wanxian Airport</t>
  </si>
  <si>
    <t>Wanxian</t>
  </si>
  <si>
    <t>WXN</t>
  </si>
  <si>
    <t>ZUWX</t>
  </si>
  <si>
    <t>Aksu Airport</t>
  </si>
  <si>
    <t>Aksu</t>
  </si>
  <si>
    <t>AKU</t>
  </si>
  <si>
    <t>ZWAK</t>
  </si>
  <si>
    <t>Qiemo Airport</t>
  </si>
  <si>
    <t>Qiemo</t>
  </si>
  <si>
    <t>IQM</t>
  </si>
  <si>
    <t>ZWCM</t>
  </si>
  <si>
    <t>Kuqa Airport</t>
  </si>
  <si>
    <t>Kuqa</t>
  </si>
  <si>
    <t>KCA</t>
  </si>
  <si>
    <t>ZWKC</t>
  </si>
  <si>
    <t>Korla Airport</t>
  </si>
  <si>
    <t>Korla</t>
  </si>
  <si>
    <t>KRL</t>
  </si>
  <si>
    <t>ZWKL</t>
  </si>
  <si>
    <t>Karamay Airport</t>
  </si>
  <si>
    <t>Karamay</t>
  </si>
  <si>
    <t>KRY</t>
  </si>
  <si>
    <t>ZWKM</t>
  </si>
  <si>
    <t>Yining Airport</t>
  </si>
  <si>
    <t>Yining</t>
  </si>
  <si>
    <t>YIN</t>
  </si>
  <si>
    <t>ZWYN</t>
  </si>
  <si>
    <t>Heihe Airport</t>
  </si>
  <si>
    <t>Heihe</t>
  </si>
  <si>
    <t>HEK</t>
  </si>
  <si>
    <t>ZYHE</t>
  </si>
  <si>
    <t>Jiamusi Airport</t>
  </si>
  <si>
    <t>Jiamusi</t>
  </si>
  <si>
    <t>JMU</t>
  </si>
  <si>
    <t>ZYJM</t>
  </si>
  <si>
    <t>Jinzhou Airport</t>
  </si>
  <si>
    <t>Jinzhou</t>
  </si>
  <si>
    <t>JNZ</t>
  </si>
  <si>
    <t>ZYJZ</t>
  </si>
  <si>
    <t>Qiqihar Sanjiazi Airport</t>
  </si>
  <si>
    <t>Qiqihar</t>
  </si>
  <si>
    <t>NDG</t>
  </si>
  <si>
    <t>ZYQQ</t>
  </si>
  <si>
    <t>Yanji Airport</t>
  </si>
  <si>
    <t>Yanji</t>
  </si>
  <si>
    <t>YNJ</t>
  </si>
  <si>
    <t>ZYYJ</t>
  </si>
  <si>
    <t>Valletta Sea Plane Terminal</t>
  </si>
  <si>
    <t>Valletta</t>
  </si>
  <si>
    <t>Gozo Sea Plane Terminal</t>
  </si>
  <si>
    <t>Mgarr</t>
  </si>
  <si>
    <t>Mount Keith</t>
  </si>
  <si>
    <t>WME</t>
  </si>
  <si>
    <t>YMNE</t>
  </si>
  <si>
    <t>Gran Roque Airport</t>
  </si>
  <si>
    <t>Los Roques</t>
  </si>
  <si>
    <t>LRV</t>
  </si>
  <si>
    <t>SVRS</t>
  </si>
  <si>
    <t>Inishmore Airport</t>
  </si>
  <si>
    <t>Inis Mor</t>
  </si>
  <si>
    <t>IOR</t>
  </si>
  <si>
    <t>EIIM</t>
  </si>
  <si>
    <t>Connemara Regional Airport</t>
  </si>
  <si>
    <t>Indreabhan</t>
  </si>
  <si>
    <t>NNR</t>
  </si>
  <si>
    <t>EICA</t>
  </si>
  <si>
    <t>Guettin MecklenburgVorpommern Germany</t>
  </si>
  <si>
    <t>Ruegen</t>
  </si>
  <si>
    <t>GTI</t>
  </si>
  <si>
    <t>EDCG</t>
  </si>
  <si>
    <t>Berezovo</t>
  </si>
  <si>
    <t>NBB</t>
  </si>
  <si>
    <t>USHB</t>
  </si>
  <si>
    <t>Szczecin-Dabie</t>
  </si>
  <si>
    <t>EPSD</t>
  </si>
  <si>
    <t>Worcester Regional Airport</t>
  </si>
  <si>
    <t>Worcester</t>
  </si>
  <si>
    <t>ORH</t>
  </si>
  <si>
    <t>KORH</t>
  </si>
  <si>
    <t>Anqing Airport</t>
  </si>
  <si>
    <t>Anqing</t>
  </si>
  <si>
    <t>AQG</t>
  </si>
  <si>
    <t>ZSAQ</t>
  </si>
  <si>
    <t>Jing Gang Shan Airport</t>
  </si>
  <si>
    <t>Ji An</t>
  </si>
  <si>
    <t>JGS</t>
  </si>
  <si>
    <t>Shanhaiguan Airport</t>
  </si>
  <si>
    <t>Qinhuangdao</t>
  </si>
  <si>
    <t>SHP</t>
  </si>
  <si>
    <t>ZBSH</t>
  </si>
  <si>
    <t>Zhangxiao</t>
  </si>
  <si>
    <t>Yuncheng</t>
  </si>
  <si>
    <t>YCU</t>
  </si>
  <si>
    <t>ZBYC</t>
  </si>
  <si>
    <t>Lanzhou Airport</t>
  </si>
  <si>
    <t>LHW</t>
  </si>
  <si>
    <t>ZLAN</t>
  </si>
  <si>
    <t>Jiayuguan Airport</t>
  </si>
  <si>
    <t>Jiayuguan</t>
  </si>
  <si>
    <t>JGN</t>
  </si>
  <si>
    <t>ZLJQ</t>
  </si>
  <si>
    <t>Dandong</t>
  </si>
  <si>
    <t>DDG</t>
  </si>
  <si>
    <t>ZYDD</t>
  </si>
  <si>
    <t>Ordos Ejin Horo</t>
  </si>
  <si>
    <t>Dongsheng</t>
  </si>
  <si>
    <t>DSN</t>
  </si>
  <si>
    <t>ZBDS</t>
  </si>
  <si>
    <t>Panzhihua</t>
  </si>
  <si>
    <t>PZI</t>
  </si>
  <si>
    <t>ZUZH</t>
  </si>
  <si>
    <t>Grytviken</t>
  </si>
  <si>
    <t>South Georgia and the Islands</t>
  </si>
  <si>
    <t>South Shetland</t>
  </si>
  <si>
    <t>New Rochelle Amtrak Station</t>
  </si>
  <si>
    <t>New Rochelle</t>
  </si>
  <si>
    <t>Anoka County Blaine Airport</t>
  </si>
  <si>
    <t>Anoka</t>
  </si>
  <si>
    <t>KANE</t>
  </si>
  <si>
    <t>New Haven Rail Station</t>
  </si>
  <si>
    <t>ZVE</t>
  </si>
  <si>
    <t>Chicago Union Station</t>
  </si>
  <si>
    <t>Dibrugarh Airport</t>
  </si>
  <si>
    <t>DIB</t>
  </si>
  <si>
    <t>Doha Free Zone Airport</t>
  </si>
  <si>
    <t>XOZ</t>
  </si>
  <si>
    <t>Bremerton National</t>
  </si>
  <si>
    <t>Bremerton</t>
  </si>
  <si>
    <t>PWT</t>
  </si>
  <si>
    <t>KPWT</t>
  </si>
  <si>
    <t>Spencer Muni</t>
  </si>
  <si>
    <t>Spencer</t>
  </si>
  <si>
    <t>SPW</t>
  </si>
  <si>
    <t>KSPW</t>
  </si>
  <si>
    <t>Jefferson City Memorial Airport</t>
  </si>
  <si>
    <t>Jefferson City</t>
  </si>
  <si>
    <t>JEF</t>
  </si>
  <si>
    <t>KJEF</t>
  </si>
  <si>
    <t>Grand Canyon West Airport</t>
  </si>
  <si>
    <t>Grand Canyon West</t>
  </si>
  <si>
    <t>GCW</t>
  </si>
  <si>
    <t>Boulder City Municipal Airport</t>
  </si>
  <si>
    <t>Boulder City</t>
  </si>
  <si>
    <t>BLD</t>
  </si>
  <si>
    <t>KBVU</t>
  </si>
  <si>
    <t>Tannheim</t>
  </si>
  <si>
    <t>EDMT</t>
  </si>
  <si>
    <t>Glenview Amtrak Station</t>
  </si>
  <si>
    <t>Glenview</t>
  </si>
  <si>
    <t>Baltimore Penn Station</t>
  </si>
  <si>
    <t>Summit Camp</t>
  </si>
  <si>
    <t>Ice Cap</t>
  </si>
  <si>
    <t>Unst Airport</t>
  </si>
  <si>
    <t>Unst</t>
  </si>
  <si>
    <t>UNT</t>
  </si>
  <si>
    <t>EGPW</t>
  </si>
  <si>
    <t>Pagerungan</t>
  </si>
  <si>
    <t>WA19</t>
  </si>
  <si>
    <t>Provincetown Muni</t>
  </si>
  <si>
    <t>Provincetown</t>
  </si>
  <si>
    <t>PVC</t>
  </si>
  <si>
    <t>KPVC</t>
  </si>
  <si>
    <t>Kenmore Air Harbor Seaplane Base</t>
  </si>
  <si>
    <t>LKE</t>
  </si>
  <si>
    <t>KW55</t>
  </si>
  <si>
    <t>Seria - Anduki</t>
  </si>
  <si>
    <t>Seria</t>
  </si>
  <si>
    <t>WBAK</t>
  </si>
  <si>
    <t>Magas</t>
  </si>
  <si>
    <t>Nazran</t>
  </si>
  <si>
    <t>%u0</t>
  </si>
  <si>
    <t>%u04</t>
  </si>
  <si>
    <t>Saint Barthelemy</t>
  </si>
  <si>
    <t>Gustavia</t>
  </si>
  <si>
    <t>SBH</t>
  </si>
  <si>
    <t>TFFJ</t>
  </si>
  <si>
    <t>Morro de Sao Paulo</t>
  </si>
  <si>
    <t>Belize City Municipal Airport</t>
  </si>
  <si>
    <t>TZA</t>
  </si>
  <si>
    <t>Kostroma - Sokerkino</t>
  </si>
  <si>
    <t>Kostroma</t>
  </si>
  <si>
    <t>UUBA</t>
  </si>
  <si>
    <t>Sukhumi Dranda</t>
  </si>
  <si>
    <t>Sukhumi</t>
  </si>
  <si>
    <t>SUI</t>
  </si>
  <si>
    <t>UGSS</t>
  </si>
  <si>
    <t>Tambow</t>
  </si>
  <si>
    <t>TBW</t>
  </si>
  <si>
    <t>UUOT</t>
  </si>
  <si>
    <t>Oban Airport</t>
  </si>
  <si>
    <t>North Connel</t>
  </si>
  <si>
    <t>OBN</t>
  </si>
  <si>
    <t>EGEO</t>
  </si>
  <si>
    <t>Vilamendhoo</t>
  </si>
  <si>
    <t>Aaa</t>
  </si>
  <si>
    <t>Sharya</t>
  </si>
  <si>
    <t>Mt. Fuji Shizuoka Airport</t>
  </si>
  <si>
    <t>Shizuoka</t>
  </si>
  <si>
    <t>FSZ</t>
  </si>
  <si>
    <t>RJNS</t>
  </si>
  <si>
    <t>Erechim Airport</t>
  </si>
  <si>
    <t>Erechim</t>
  </si>
  <si>
    <t>ERM</t>
  </si>
  <si>
    <t>SSER</t>
  </si>
  <si>
    <t>La Cote</t>
  </si>
  <si>
    <t>Prangins</t>
  </si>
  <si>
    <t>LSGP</t>
  </si>
  <si>
    <t>Courchevel Airport</t>
  </si>
  <si>
    <t>Courcheval</t>
  </si>
  <si>
    <t>CVF</t>
  </si>
  <si>
    <t>LFLJ</t>
  </si>
  <si>
    <t>Fullerton Municipal Airport</t>
  </si>
  <si>
    <t>Fullerton</t>
  </si>
  <si>
    <t>FUL</t>
  </si>
  <si>
    <t>KFUL</t>
  </si>
  <si>
    <t>Concord Rgnl</t>
  </si>
  <si>
    <t>Concord</t>
  </si>
  <si>
    <t>KJQF</t>
  </si>
  <si>
    <t>Sandown</t>
  </si>
  <si>
    <t>Isle Of Wight</t>
  </si>
  <si>
    <t>EGHN</t>
  </si>
  <si>
    <t>Fort William Heliport</t>
  </si>
  <si>
    <t>Fort William</t>
  </si>
  <si>
    <t>FWM</t>
  </si>
  <si>
    <t>Navoi Airport</t>
  </si>
  <si>
    <t>Navoi</t>
  </si>
  <si>
    <t>NVI</t>
  </si>
  <si>
    <t>UTSA</t>
  </si>
  <si>
    <t>La Defense Heliport</t>
  </si>
  <si>
    <t>JPU</t>
  </si>
  <si>
    <t>Andernos-Les-Bains</t>
  </si>
  <si>
    <t>LFCD</t>
  </si>
  <si>
    <t>Ronda Airport</t>
  </si>
  <si>
    <t>Ronda</t>
  </si>
  <si>
    <t>RRA</t>
  </si>
  <si>
    <t>Bienenfarm Airport</t>
  </si>
  <si>
    <t>Nauen</t>
  </si>
  <si>
    <t>EDOI</t>
  </si>
  <si>
    <t>Nguma Island Lodge Airstrip</t>
  </si>
  <si>
    <t>Etsha 13</t>
  </si>
  <si>
    <t>Champion-7</t>
  </si>
  <si>
    <t>Ain Arnat Airport</t>
  </si>
  <si>
    <t>Setif</t>
  </si>
  <si>
    <t>QSF</t>
  </si>
  <si>
    <t>DAAS</t>
  </si>
  <si>
    <t>La Rochelle-Ile de Re</t>
  </si>
  <si>
    <t>LRH</t>
  </si>
  <si>
    <t>LFBH</t>
  </si>
  <si>
    <t>Friedman Mem</t>
  </si>
  <si>
    <t>Hailey</t>
  </si>
  <si>
    <t>SUN</t>
  </si>
  <si>
    <t>KSUN</t>
  </si>
  <si>
    <t>Yverdon-Les-Bains</t>
  </si>
  <si>
    <t>LSGY</t>
  </si>
  <si>
    <t>Portsmouth Airport</t>
  </si>
  <si>
    <t>PME</t>
  </si>
  <si>
    <t>Aleksandrowice</t>
  </si>
  <si>
    <t>Bielsko-Biala</t>
  </si>
  <si>
    <t>EPBA</t>
  </si>
  <si>
    <t>Mason City Municipal</t>
  </si>
  <si>
    <t>Mason City</t>
  </si>
  <si>
    <t>MCW</t>
  </si>
  <si>
    <t>KMCW</t>
  </si>
  <si>
    <t>Salar de Uyuni</t>
  </si>
  <si>
    <t>Isla Pescado</t>
  </si>
  <si>
    <t>Toro Toro</t>
  </si>
  <si>
    <t>QTHRL</t>
  </si>
  <si>
    <t>QTHRS</t>
  </si>
  <si>
    <t>Helirafting Start</t>
  </si>
  <si>
    <t>Helirafting Landung</t>
  </si>
  <si>
    <t>Jomo Kenyatta</t>
  </si>
  <si>
    <t>DWEST</t>
  </si>
  <si>
    <t>Niederoeblarn</t>
  </si>
  <si>
    <t>LOGO</t>
  </si>
  <si>
    <t>Bad Voeslau</t>
  </si>
  <si>
    <t>LOAV</t>
  </si>
  <si>
    <t>Arekuna Camp</t>
  </si>
  <si>
    <t>Arekuna</t>
  </si>
  <si>
    <t>Uetersen</t>
  </si>
  <si>
    <t>EDHE</t>
  </si>
  <si>
    <t>HLP1 HS-16</t>
  </si>
  <si>
    <t>Salzwedel</t>
  </si>
  <si>
    <t>HLP2 HS-16</t>
  </si>
  <si>
    <t>Nordhausen</t>
  </si>
  <si>
    <t>HLP HQ GT</t>
  </si>
  <si>
    <t>Paetz</t>
  </si>
  <si>
    <t xml:space="preserve">Jining Airport </t>
  </si>
  <si>
    <t>Jining</t>
  </si>
  <si>
    <t>JNG</t>
  </si>
  <si>
    <t>Heilongjiang Mohe Airport</t>
  </si>
  <si>
    <t>Mohe County</t>
  </si>
  <si>
    <t>OHE</t>
  </si>
  <si>
    <t>Daqing Saertu Airport</t>
  </si>
  <si>
    <t>Daqing</t>
  </si>
  <si>
    <t>DAQ</t>
  </si>
  <si>
    <t>Byron Airport</t>
  </si>
  <si>
    <t>Byron</t>
  </si>
  <si>
    <t>Tunoshna</t>
  </si>
  <si>
    <t>Yaroslavl</t>
  </si>
  <si>
    <t>IAR</t>
  </si>
  <si>
    <t>UUDL</t>
  </si>
  <si>
    <t>Belaya</t>
  </si>
  <si>
    <t>Sredniiy</t>
  </si>
  <si>
    <t>UIIB</t>
  </si>
  <si>
    <t>Borisoglebskoe</t>
  </si>
  <si>
    <t>Dzemgi</t>
  </si>
  <si>
    <t>UHKD</t>
  </si>
  <si>
    <t>Khabarovsk-MVL</t>
  </si>
  <si>
    <t>UHHT</t>
  </si>
  <si>
    <t>Irkutsk-2</t>
  </si>
  <si>
    <t>UIIR</t>
  </si>
  <si>
    <t>Zhukovski</t>
  </si>
  <si>
    <t>Ramenskoe</t>
  </si>
  <si>
    <t>UUBW</t>
  </si>
  <si>
    <t>Gelendzhik</t>
  </si>
  <si>
    <t>URKG</t>
  </si>
  <si>
    <t>Taganrog-Juzhnyi</t>
  </si>
  <si>
    <t>Taganrog</t>
  </si>
  <si>
    <t>URRT</t>
  </si>
  <si>
    <t>Neuchatel Airport</t>
  </si>
  <si>
    <t>Neuchatel</t>
  </si>
  <si>
    <t>QNC</t>
  </si>
  <si>
    <t>LSGN</t>
  </si>
  <si>
    <t>Locarno Airport</t>
  </si>
  <si>
    <t>Locarno</t>
  </si>
  <si>
    <t>ZJI</t>
  </si>
  <si>
    <t>LSZL</t>
  </si>
  <si>
    <t>Speck-Fehraltorf Airport</t>
  </si>
  <si>
    <t>Fehraltorf</t>
  </si>
  <si>
    <t>LSZK</t>
  </si>
  <si>
    <t>Lausanne-la Blecherette Airport</t>
  </si>
  <si>
    <t>Lausanne</t>
  </si>
  <si>
    <t>LSGL</t>
  </si>
  <si>
    <t>Triengen Airport</t>
  </si>
  <si>
    <t>Triengen</t>
  </si>
  <si>
    <t>LSPN</t>
  </si>
  <si>
    <t>Rimatara</t>
  </si>
  <si>
    <t>RMT</t>
  </si>
  <si>
    <t>NTAM</t>
  </si>
  <si>
    <t>Ust-Kut</t>
  </si>
  <si>
    <t>UKX</t>
  </si>
  <si>
    <t>UITT</t>
  </si>
  <si>
    <t>Kavalerovo</t>
  </si>
  <si>
    <t>Kirensk</t>
  </si>
  <si>
    <t>UIKK</t>
  </si>
  <si>
    <t>Fortman Airport</t>
  </si>
  <si>
    <t>St. Marys</t>
  </si>
  <si>
    <t>1OH</t>
  </si>
  <si>
    <t>Bellona</t>
  </si>
  <si>
    <t>BN1</t>
  </si>
  <si>
    <t>BNY</t>
  </si>
  <si>
    <t>Ringi Cove Airport</t>
  </si>
  <si>
    <t>Ringi Cove</t>
  </si>
  <si>
    <t>RIN</t>
  </si>
  <si>
    <t>AGRC</t>
  </si>
  <si>
    <t>Antonio Juarbe Pol Airport</t>
  </si>
  <si>
    <t>Arecibo</t>
  </si>
  <si>
    <t>ARE</t>
  </si>
  <si>
    <t>TJAB</t>
  </si>
  <si>
    <t>Pangborn Field</t>
  </si>
  <si>
    <t>Wenatchee</t>
  </si>
  <si>
    <t>EAT</t>
  </si>
  <si>
    <t>KEAT</t>
  </si>
  <si>
    <t>Bendigo Airport</t>
  </si>
  <si>
    <t>Bendigo</t>
  </si>
  <si>
    <t>YBDG</t>
  </si>
  <si>
    <t>Aeroporto Prefeito Octavio de Almeida Neves</t>
  </si>
  <si>
    <t>Sao Joao del Rei</t>
  </si>
  <si>
    <t>JDR</t>
  </si>
  <si>
    <t>RAAF Pearce</t>
  </si>
  <si>
    <t>YPEA</t>
  </si>
  <si>
    <t>Wangerooge Airport</t>
  </si>
  <si>
    <t>Wangerooge</t>
  </si>
  <si>
    <t>AGE</t>
  </si>
  <si>
    <t>EDWG</t>
  </si>
  <si>
    <t>Harle Airport</t>
  </si>
  <si>
    <t>Harlesiel</t>
  </si>
  <si>
    <t>EDXP</t>
  </si>
  <si>
    <t>Wittman Regional Airport</t>
  </si>
  <si>
    <t>Oshkosh</t>
  </si>
  <si>
    <t>OSH</t>
  </si>
  <si>
    <t>KOSH</t>
  </si>
  <si>
    <t>BQT</t>
  </si>
  <si>
    <t>UMBB</t>
  </si>
  <si>
    <t>Ternopol</t>
  </si>
  <si>
    <t>TNL</t>
  </si>
  <si>
    <t>UKLT</t>
  </si>
  <si>
    <t>Chernigov</t>
  </si>
  <si>
    <t>CEJ</t>
  </si>
  <si>
    <t>UKRR</t>
  </si>
  <si>
    <t>Lutsk</t>
  </si>
  <si>
    <t>UKC</t>
  </si>
  <si>
    <t>UKLC</t>
  </si>
  <si>
    <t>Southwest Michigan Regional Airport</t>
  </si>
  <si>
    <t>Benton Harbor</t>
  </si>
  <si>
    <t>BEH</t>
  </si>
  <si>
    <t>Waukesha County Airport</t>
  </si>
  <si>
    <t>Waukesha</t>
  </si>
  <si>
    <t>UES</t>
  </si>
  <si>
    <t>Thurles</t>
  </si>
  <si>
    <t>Limerick</t>
  </si>
  <si>
    <t>Nowra Airport</t>
  </si>
  <si>
    <t>Nowra</t>
  </si>
  <si>
    <t>NOA</t>
  </si>
  <si>
    <t>YSNW</t>
  </si>
  <si>
    <t>RAAF Williams Laverton Base</t>
  </si>
  <si>
    <t>YLVT</t>
  </si>
  <si>
    <t>Tindal Airport</t>
  </si>
  <si>
    <t>Katherine</t>
  </si>
  <si>
    <t>KTR</t>
  </si>
  <si>
    <t>YPTN</t>
  </si>
  <si>
    <t>YAMB</t>
  </si>
  <si>
    <t>Geiranger</t>
  </si>
  <si>
    <t>GEIR</t>
  </si>
  <si>
    <t>Zell am See</t>
  </si>
  <si>
    <t>LOWZ</t>
  </si>
  <si>
    <t>Galt Field Airport</t>
  </si>
  <si>
    <t>10C</t>
  </si>
  <si>
    <t>Everglades Airpark</t>
  </si>
  <si>
    <t>Everglades</t>
  </si>
  <si>
    <t>X01</t>
  </si>
  <si>
    <t>Choibalsan Airport</t>
  </si>
  <si>
    <t>Choibalsan</t>
  </si>
  <si>
    <t>COQ</t>
  </si>
  <si>
    <t>ZMCD</t>
  </si>
  <si>
    <t>Taree Airport</t>
  </si>
  <si>
    <t>Taree</t>
  </si>
  <si>
    <t>TRO</t>
  </si>
  <si>
    <t>YTRE</t>
  </si>
  <si>
    <t>Orange Airport</t>
  </si>
  <si>
    <t>OAG</t>
  </si>
  <si>
    <t>YORG</t>
  </si>
  <si>
    <t>Grafton Airport</t>
  </si>
  <si>
    <t>Grafton</t>
  </si>
  <si>
    <t>GFN</t>
  </si>
  <si>
    <t>YGFN</t>
  </si>
  <si>
    <t>Marinduque Airport</t>
  </si>
  <si>
    <t>Gasan</t>
  </si>
  <si>
    <t>MRQ</t>
  </si>
  <si>
    <t>RPUW</t>
  </si>
  <si>
    <t>Hamadan Airport</t>
  </si>
  <si>
    <t>Hamadan</t>
  </si>
  <si>
    <t>HDM</t>
  </si>
  <si>
    <t>OIHH</t>
  </si>
  <si>
    <t>St Augustin Airport</t>
  </si>
  <si>
    <t>St-Augustin</t>
  </si>
  <si>
    <t>YIF</t>
  </si>
  <si>
    <t>CYIF</t>
  </si>
  <si>
    <t>Vieques Airport</t>
  </si>
  <si>
    <t>Vieques Island</t>
  </si>
  <si>
    <t>VQS</t>
  </si>
  <si>
    <t>TJCG</t>
  </si>
  <si>
    <t>Kalay Airport</t>
  </si>
  <si>
    <t>Kalemyo</t>
  </si>
  <si>
    <t>Myanmar</t>
  </si>
  <si>
    <t>KMV</t>
  </si>
  <si>
    <t>VYKL</t>
  </si>
  <si>
    <t>Terre-de-Haut Airport</t>
  </si>
  <si>
    <t>Les Saintes</t>
  </si>
  <si>
    <t>LSS</t>
  </si>
  <si>
    <t>TFFS</t>
  </si>
  <si>
    <t>Yenisehir Airport</t>
  </si>
  <si>
    <t>Yenisehir</t>
  </si>
  <si>
    <t>YEI</t>
  </si>
  <si>
    <t>LTBR</t>
  </si>
  <si>
    <t>Tekirda─ƒ ├çorlu Airport</t>
  </si>
  <si>
    <t>├çorlu</t>
  </si>
  <si>
    <t>TEQ</t>
  </si>
  <si>
    <t>LTBU</t>
  </si>
  <si>
    <t>Sinop Airport</t>
  </si>
  <si>
    <t>Sinop</t>
  </si>
  <si>
    <t>SIC</t>
  </si>
  <si>
    <t>LTCM</t>
  </si>
  <si>
    <t>Mus Airport</t>
  </si>
  <si>
    <t>Mus</t>
  </si>
  <si>
    <t>MSR</t>
  </si>
  <si>
    <t>LTCK</t>
  </si>
  <si>
    <t>Canakkale Airport</t>
  </si>
  <si>
    <t>Canakkale</t>
  </si>
  <si>
    <t>CKZ</t>
  </si>
  <si>
    <t>LTBH</t>
  </si>
  <si>
    <t>Anadolu Airport</t>
  </si>
  <si>
    <t>Eskissehir</t>
  </si>
  <si>
    <t>AOE</t>
  </si>
  <si>
    <t>LTBY</t>
  </si>
  <si>
    <t>Katima Mulilo Airport</t>
  </si>
  <si>
    <t>Mpacha</t>
  </si>
  <si>
    <t>MPA</t>
  </si>
  <si>
    <t>FYKM</t>
  </si>
  <si>
    <t>Walvis Bay Airport</t>
  </si>
  <si>
    <t>Walvis Bay</t>
  </si>
  <si>
    <t>WVB</t>
  </si>
  <si>
    <t>FYWB</t>
  </si>
  <si>
    <t>Capitan Corbeta C A Curbelo International Airport</t>
  </si>
  <si>
    <t>Punta del Este</t>
  </si>
  <si>
    <t>PDP</t>
  </si>
  <si>
    <t>SULS</t>
  </si>
  <si>
    <t>Sialkot Airport</t>
  </si>
  <si>
    <t>Sialkot</t>
  </si>
  <si>
    <t>SKT</t>
  </si>
  <si>
    <t>OPST</t>
  </si>
  <si>
    <t>Bonaventure Airport</t>
  </si>
  <si>
    <t>Bonaventure</t>
  </si>
  <si>
    <t>YVB</t>
  </si>
  <si>
    <t>CYVB</t>
  </si>
  <si>
    <t>Brus Laguna Airport</t>
  </si>
  <si>
    <t>Brus Laguna</t>
  </si>
  <si>
    <t>BHG</t>
  </si>
  <si>
    <t>MHBL</t>
  </si>
  <si>
    <t>Samburu South Airport</t>
  </si>
  <si>
    <t>Samburu South</t>
  </si>
  <si>
    <t>UAS</t>
  </si>
  <si>
    <t>HKSB</t>
  </si>
  <si>
    <t>Chaoyang Airport</t>
  </si>
  <si>
    <t>Chaoyang</t>
  </si>
  <si>
    <t>CHG</t>
  </si>
  <si>
    <t>ZYCY</t>
  </si>
  <si>
    <t>Walaha Airport</t>
  </si>
  <si>
    <t>Walaha</t>
  </si>
  <si>
    <t>WLH</t>
  </si>
  <si>
    <t>NVSW</t>
  </si>
  <si>
    <t>Tanjung Manis Airport</t>
  </si>
  <si>
    <t>Tanjung Manis</t>
  </si>
  <si>
    <t>TGC</t>
  </si>
  <si>
    <t>WBTM</t>
  </si>
  <si>
    <t>Long Akah Airport</t>
  </si>
  <si>
    <t>Long Akah</t>
  </si>
  <si>
    <t>LKH</t>
  </si>
  <si>
    <t>WBGL</t>
  </si>
  <si>
    <t>Geneina Airport</t>
  </si>
  <si>
    <t>Geneina</t>
  </si>
  <si>
    <t>EGN</t>
  </si>
  <si>
    <t>HSGN</t>
  </si>
  <si>
    <t>Togiak Airport</t>
  </si>
  <si>
    <t>Togiak Village</t>
  </si>
  <si>
    <t>TOG</t>
  </si>
  <si>
    <t>PATG</t>
  </si>
  <si>
    <t>Port Heiden Airport</t>
  </si>
  <si>
    <t>Port Heiden</t>
  </si>
  <si>
    <t>PTH</t>
  </si>
  <si>
    <t>PAPH</t>
  </si>
  <si>
    <t>King Cove Airport</t>
  </si>
  <si>
    <t>King Cove</t>
  </si>
  <si>
    <t>KVC</t>
  </si>
  <si>
    <t>PAVC</t>
  </si>
  <si>
    <t>New Stuyahok Airport</t>
  </si>
  <si>
    <t>New Stuyahok</t>
  </si>
  <si>
    <t>KNW</t>
  </si>
  <si>
    <t>PANW</t>
  </si>
  <si>
    <t>Igiugig Airport</t>
  </si>
  <si>
    <t>Igiugig</t>
  </si>
  <si>
    <t>IGG</t>
  </si>
  <si>
    <t>PAIG</t>
  </si>
  <si>
    <t>Shimla Airport</t>
  </si>
  <si>
    <t>Shimla</t>
  </si>
  <si>
    <t>SLV</t>
  </si>
  <si>
    <t>VISM</t>
  </si>
  <si>
    <t>Nanded Airport</t>
  </si>
  <si>
    <t>Nanded</t>
  </si>
  <si>
    <t>NDC</t>
  </si>
  <si>
    <t>VAND</t>
  </si>
  <si>
    <t>Kangra Airport</t>
  </si>
  <si>
    <t>Kangra</t>
  </si>
  <si>
    <t>DHM</t>
  </si>
  <si>
    <t>VIGG</t>
  </si>
  <si>
    <t>Shahre Kord Airport</t>
  </si>
  <si>
    <t>Shahre Kord</t>
  </si>
  <si>
    <t>CQD</t>
  </si>
  <si>
    <t>OIFS</t>
  </si>
  <si>
    <t>Sege Airport</t>
  </si>
  <si>
    <t>Sege</t>
  </si>
  <si>
    <t>EGM</t>
  </si>
  <si>
    <t>AGGS</t>
  </si>
  <si>
    <t>Burgos Airport</t>
  </si>
  <si>
    <t>Burgos</t>
  </si>
  <si>
    <t>RGS</t>
  </si>
  <si>
    <t>LEBG</t>
  </si>
  <si>
    <t>Leon Airport</t>
  </si>
  <si>
    <t>LEN</t>
  </si>
  <si>
    <t>LELN</t>
  </si>
  <si>
    <t>Deering Airport</t>
  </si>
  <si>
    <t>Deering</t>
  </si>
  <si>
    <t>DRG</t>
  </si>
  <si>
    <t>PADE</t>
  </si>
  <si>
    <t>Sugraly Airport</t>
  </si>
  <si>
    <t>Zarafshan</t>
  </si>
  <si>
    <t>AFS</t>
  </si>
  <si>
    <t>UTSN</t>
  </si>
  <si>
    <t>Mardin Airport</t>
  </si>
  <si>
    <t>Mardin</t>
  </si>
  <si>
    <t>MQM</t>
  </si>
  <si>
    <t>LTCR</t>
  </si>
  <si>
    <t>Tacheng Airport</t>
  </si>
  <si>
    <t>Tacheng</t>
  </si>
  <si>
    <t>TCG</t>
  </si>
  <si>
    <t>ZWTC</t>
  </si>
  <si>
    <t>Tocache Airport</t>
  </si>
  <si>
    <t>Tocache</t>
  </si>
  <si>
    <t>SPCH</t>
  </si>
  <si>
    <t>Nueva Loja Airport</t>
  </si>
  <si>
    <t>Lago Agrio</t>
  </si>
  <si>
    <t>LGQ</t>
  </si>
  <si>
    <t>SELA</t>
  </si>
  <si>
    <t>Parsabade Moghan Airport</t>
  </si>
  <si>
    <t>Parsabad</t>
  </si>
  <si>
    <t>PFQ</t>
  </si>
  <si>
    <t>OITP</t>
  </si>
  <si>
    <t>Ilam Airport</t>
  </si>
  <si>
    <t>Ilam</t>
  </si>
  <si>
    <t>IIL</t>
  </si>
  <si>
    <t>OICI</t>
  </si>
  <si>
    <t>Gorgan Airport</t>
  </si>
  <si>
    <t>Gorgan</t>
  </si>
  <si>
    <t>GBT</t>
  </si>
  <si>
    <t>OING</t>
  </si>
  <si>
    <t>Sahand Airport</t>
  </si>
  <si>
    <t>Maragheh</t>
  </si>
  <si>
    <t>ACP</t>
  </si>
  <si>
    <t>OITM</t>
  </si>
  <si>
    <t>Romblon Airport</t>
  </si>
  <si>
    <t>TBH</t>
  </si>
  <si>
    <t>RPVU</t>
  </si>
  <si>
    <t>Changzhoudao Airport</t>
  </si>
  <si>
    <t>Wuzhou</t>
  </si>
  <si>
    <t>WUZ</t>
  </si>
  <si>
    <t>ZGWZ</t>
  </si>
  <si>
    <t>Hami Airport</t>
  </si>
  <si>
    <t>Hami</t>
  </si>
  <si>
    <t>HMI</t>
  </si>
  <si>
    <t>ZWHM</t>
  </si>
  <si>
    <t>Sand Point Airport</t>
  </si>
  <si>
    <t>Sand Point</t>
  </si>
  <si>
    <t>SDP</t>
  </si>
  <si>
    <t>PASD</t>
  </si>
  <si>
    <t>Gorakhpur Airport</t>
  </si>
  <si>
    <t>Gorakhpur</t>
  </si>
  <si>
    <t>GOP</t>
  </si>
  <si>
    <t>VEGK</t>
  </si>
  <si>
    <t>Araracuara Airport</t>
  </si>
  <si>
    <t>ACR</t>
  </si>
  <si>
    <t>SKAC</t>
  </si>
  <si>
    <t>Hagerstown Regional Richard A Henson Field</t>
  </si>
  <si>
    <t>Hagerstown</t>
  </si>
  <si>
    <t>HGR</t>
  </si>
  <si>
    <t>KHGR</t>
  </si>
  <si>
    <t>Bella Coola Airport</t>
  </si>
  <si>
    <t>Bella Coola</t>
  </si>
  <si>
    <t>QBC</t>
  </si>
  <si>
    <t>CYBD</t>
  </si>
  <si>
    <t>Pajala Airport</t>
  </si>
  <si>
    <t>Pajala</t>
  </si>
  <si>
    <t>PJA</t>
  </si>
  <si>
    <t>ESUP</t>
  </si>
  <si>
    <t>Port Clarence Coast Guard Station</t>
  </si>
  <si>
    <t>Port Clarence</t>
  </si>
  <si>
    <t>KPC</t>
  </si>
  <si>
    <t>PAPC</t>
  </si>
  <si>
    <t>Governador Valadares Airport</t>
  </si>
  <si>
    <t>Governador Valadares</t>
  </si>
  <si>
    <t>GVR</t>
  </si>
  <si>
    <t>SBGV</t>
  </si>
  <si>
    <t>Kirovsk-Apatity Airport</t>
  </si>
  <si>
    <t>Apatity</t>
  </si>
  <si>
    <t>KVK</t>
  </si>
  <si>
    <t>ULMK</t>
  </si>
  <si>
    <t>Cauayan Airport</t>
  </si>
  <si>
    <t>Cauayan</t>
  </si>
  <si>
    <t>CYZ</t>
  </si>
  <si>
    <t>RPUY</t>
  </si>
  <si>
    <t>Tambor Airport</t>
  </si>
  <si>
    <t>TMU</t>
  </si>
  <si>
    <t>MRTR</t>
  </si>
  <si>
    <t>Arenal Airport</t>
  </si>
  <si>
    <t>La Fortuna/San Carlos</t>
  </si>
  <si>
    <t>FON</t>
  </si>
  <si>
    <t>MRAN</t>
  </si>
  <si>
    <t>Imo Airport</t>
  </si>
  <si>
    <t>Imo</t>
  </si>
  <si>
    <t>QOW</t>
  </si>
  <si>
    <t>DNIM</t>
  </si>
  <si>
    <t>Arctic Village Airport</t>
  </si>
  <si>
    <t>Arctic Village</t>
  </si>
  <si>
    <t>ARC</t>
  </si>
  <si>
    <t>PARC</t>
  </si>
  <si>
    <t>Tasiujaq Airport</t>
  </si>
  <si>
    <t>Tasiujaq</t>
  </si>
  <si>
    <t>YTQ</t>
  </si>
  <si>
    <t>CYTQ</t>
  </si>
  <si>
    <t>Puvirnituq Airport</t>
  </si>
  <si>
    <t>Puvirnituq</t>
  </si>
  <si>
    <t>YPX</t>
  </si>
  <si>
    <t>CYPX</t>
  </si>
  <si>
    <t>Ormoc Airport</t>
  </si>
  <si>
    <t>Ormoc City</t>
  </si>
  <si>
    <t>OMC</t>
  </si>
  <si>
    <t>RPVO</t>
  </si>
  <si>
    <t>Noatak Airport</t>
  </si>
  <si>
    <t>Noatak</t>
  </si>
  <si>
    <t>WTK</t>
  </si>
  <si>
    <t>PAWN</t>
  </si>
  <si>
    <t>Savoonga Airport</t>
  </si>
  <si>
    <t>Savoonga</t>
  </si>
  <si>
    <t>SVA</t>
  </si>
  <si>
    <t>PASA</t>
  </si>
  <si>
    <t>Shishmaref Airport</t>
  </si>
  <si>
    <t>Shishmaref</t>
  </si>
  <si>
    <t>SHH</t>
  </si>
  <si>
    <t>PASH</t>
  </si>
  <si>
    <t>Ruby Airport</t>
  </si>
  <si>
    <t>Ruby</t>
  </si>
  <si>
    <t>RBY</t>
  </si>
  <si>
    <t>PARY</t>
  </si>
  <si>
    <t>Point Hope Airport</t>
  </si>
  <si>
    <t>Point Hope</t>
  </si>
  <si>
    <t>PHO</t>
  </si>
  <si>
    <t>PPHO</t>
  </si>
  <si>
    <t>Mekoryuk Airport</t>
  </si>
  <si>
    <t>Mekoryuk</t>
  </si>
  <si>
    <t>MYU</t>
  </si>
  <si>
    <t>PAMY</t>
  </si>
  <si>
    <t>Kivalina Airport</t>
  </si>
  <si>
    <t>Kivalina</t>
  </si>
  <si>
    <t>KVL</t>
  </si>
  <si>
    <t>PAVL</t>
  </si>
  <si>
    <t>St Marys Airport</t>
  </si>
  <si>
    <t>St Mary's</t>
  </si>
  <si>
    <t>KSM</t>
  </si>
  <si>
    <t>PASM</t>
  </si>
  <si>
    <t>Kaltag Airport</t>
  </si>
  <si>
    <t>Kaltag</t>
  </si>
  <si>
    <t>KAL</t>
  </si>
  <si>
    <t>PAKV</t>
  </si>
  <si>
    <t>Hooper Bay Airport</t>
  </si>
  <si>
    <t>Hooper Bay</t>
  </si>
  <si>
    <t>HPB</t>
  </si>
  <si>
    <t>PAHP</t>
  </si>
  <si>
    <t>Gambell Airport</t>
  </si>
  <si>
    <t>Gambell</t>
  </si>
  <si>
    <t>GAM</t>
  </si>
  <si>
    <t>PAGM</t>
  </si>
  <si>
    <t>Atqasuk Edward Burnell Sr Memorial Airport</t>
  </si>
  <si>
    <t>Atqasuk</t>
  </si>
  <si>
    <t>ATK</t>
  </si>
  <si>
    <t>PATQ</t>
  </si>
  <si>
    <t>Anvik Airport</t>
  </si>
  <si>
    <t>Anvik</t>
  </si>
  <si>
    <t>ANV</t>
  </si>
  <si>
    <t>PANV</t>
  </si>
  <si>
    <t>Anaktuvuk Pass Airport</t>
  </si>
  <si>
    <t>Anaktuvuk Pass</t>
  </si>
  <si>
    <t>AKP</t>
  </si>
  <si>
    <t>PAKP</t>
  </si>
  <si>
    <t>Altay Airport</t>
  </si>
  <si>
    <t>Altay</t>
  </si>
  <si>
    <t>AAT</t>
  </si>
  <si>
    <t>ZWAT</t>
  </si>
  <si>
    <t>Tuzla</t>
  </si>
  <si>
    <t>Null</t>
  </si>
  <si>
    <t>LQTZ</t>
  </si>
  <si>
    <t>Fort Worth NAS</t>
  </si>
  <si>
    <t>KNFW</t>
  </si>
  <si>
    <t>Naypyidaw</t>
  </si>
  <si>
    <t>ELA</t>
  </si>
  <si>
    <t>VYEL</t>
  </si>
  <si>
    <t>Kyauktu</t>
  </si>
  <si>
    <t>VYXG</t>
  </si>
  <si>
    <t>Jan Mayensfield</t>
  </si>
  <si>
    <t>Jan Mayen</t>
  </si>
  <si>
    <t>ZXB</t>
  </si>
  <si>
    <t>ENJA</t>
  </si>
  <si>
    <t>Bokepyin</t>
  </si>
  <si>
    <t>VYBP</t>
  </si>
  <si>
    <t>Huanghua Intl</t>
  </si>
  <si>
    <t>Changsha</t>
  </si>
  <si>
    <t>HHA</t>
  </si>
  <si>
    <t>Manzhouli</t>
  </si>
  <si>
    <t>NZH</t>
  </si>
  <si>
    <t>Wuhai</t>
  </si>
  <si>
    <t>WUA</t>
  </si>
  <si>
    <t>ZBUH</t>
  </si>
  <si>
    <t>Gary Chicago International Airport</t>
  </si>
  <si>
    <t>Gary</t>
  </si>
  <si>
    <t>GYY</t>
  </si>
  <si>
    <t>KGYY</t>
  </si>
  <si>
    <t>Brainerd Lakes Rgnl</t>
  </si>
  <si>
    <t>Brainerd</t>
  </si>
  <si>
    <t>BRD</t>
  </si>
  <si>
    <t>KBRD</t>
  </si>
  <si>
    <t>Greenbrier Valley Airport</t>
  </si>
  <si>
    <t>Lewisburg</t>
  </si>
  <si>
    <t>LWB</t>
  </si>
  <si>
    <t>KLWB</t>
  </si>
  <si>
    <t>Pitt-Greenville Airport</t>
  </si>
  <si>
    <t>PGV</t>
  </si>
  <si>
    <t>KPGV</t>
  </si>
  <si>
    <t>Chefornak Airport</t>
  </si>
  <si>
    <t>Chefornak</t>
  </si>
  <si>
    <t>CYF</t>
  </si>
  <si>
    <t>PACK</t>
  </si>
  <si>
    <t>Oxnard - Ventura County</t>
  </si>
  <si>
    <t>Oxnard</t>
  </si>
  <si>
    <t>OXR</t>
  </si>
  <si>
    <t>KOXR</t>
  </si>
  <si>
    <t>Branson LLC</t>
  </si>
  <si>
    <t>Branson</t>
  </si>
  <si>
    <t>BKG</t>
  </si>
  <si>
    <t>KBBG</t>
  </si>
  <si>
    <t>Tongren</t>
  </si>
  <si>
    <t>TEN</t>
  </si>
  <si>
    <t>ZUTR</t>
  </si>
  <si>
    <t>Jinggangshan</t>
  </si>
  <si>
    <t>Jian</t>
  </si>
  <si>
    <t>KNC</t>
  </si>
  <si>
    <t>ZSJA</t>
  </si>
  <si>
    <t>Penn Station</t>
  </si>
  <si>
    <t>ZBP</t>
  </si>
  <si>
    <t>ZYP</t>
  </si>
  <si>
    <t>Niau</t>
  </si>
  <si>
    <t>NIU</t>
  </si>
  <si>
    <t>NTKN</t>
  </si>
  <si>
    <t>Stratton ANGB - Schenectady County Airpor</t>
  </si>
  <si>
    <t>Scotia NY</t>
  </si>
  <si>
    <t>SCH</t>
  </si>
  <si>
    <t>KSCH</t>
  </si>
  <si>
    <t>Begishevo</t>
  </si>
  <si>
    <t>Nizhnekamsk</t>
  </si>
  <si>
    <t>NBC</t>
  </si>
  <si>
    <t>UWKE</t>
  </si>
  <si>
    <t>Bogovarovo</t>
  </si>
  <si>
    <t>Greenland Ice Cap</t>
  </si>
  <si>
    <t>GSUM</t>
  </si>
  <si>
    <t>Warri Airport</t>
  </si>
  <si>
    <t>Osubi</t>
  </si>
  <si>
    <t>QRW</t>
  </si>
  <si>
    <t>DNSU</t>
  </si>
  <si>
    <t>Volkel</t>
  </si>
  <si>
    <t>EHVK</t>
  </si>
  <si>
    <t>Sayak Airport</t>
  </si>
  <si>
    <t>Siargao</t>
  </si>
  <si>
    <t>RPNS</t>
  </si>
  <si>
    <t>Langeoog Airport</t>
  </si>
  <si>
    <t>Langeoog</t>
  </si>
  <si>
    <t>LGO</t>
  </si>
  <si>
    <t>EDWL</t>
  </si>
  <si>
    <t>Fane Airport</t>
  </si>
  <si>
    <t>Fane</t>
  </si>
  <si>
    <t>FNE</t>
  </si>
  <si>
    <t>Itokama Airport</t>
  </si>
  <si>
    <t>Itokama</t>
  </si>
  <si>
    <t>ITK</t>
  </si>
  <si>
    <t>Ononge Airport</t>
  </si>
  <si>
    <t>Ononge</t>
  </si>
  <si>
    <t>ONB</t>
  </si>
  <si>
    <t>Tapini Airport</t>
  </si>
  <si>
    <t>Tapini</t>
  </si>
  <si>
    <t>TPI</t>
  </si>
  <si>
    <t>Wanigela Airport</t>
  </si>
  <si>
    <t>Wanigela</t>
  </si>
  <si>
    <t>AGL</t>
  </si>
  <si>
    <t>Woitape Airport</t>
  </si>
  <si>
    <t>Woitape</t>
  </si>
  <si>
    <t>WTP</t>
  </si>
  <si>
    <t>Awaba Airport</t>
  </si>
  <si>
    <t>Awaba</t>
  </si>
  <si>
    <t>AWB</t>
  </si>
  <si>
    <t>Telefomin Airport</t>
  </si>
  <si>
    <t>Telefomin</t>
  </si>
  <si>
    <t>TFM</t>
  </si>
  <si>
    <t>Kappelen</t>
  </si>
  <si>
    <t>Biel</t>
  </si>
  <si>
    <t>LSZP</t>
  </si>
  <si>
    <t>Nelspruit Airport</t>
  </si>
  <si>
    <t>Nelspruit</t>
  </si>
  <si>
    <t>NLP</t>
  </si>
  <si>
    <t>FANS</t>
  </si>
  <si>
    <t>Cherkassy</t>
  </si>
  <si>
    <t>CKC</t>
  </si>
  <si>
    <t>UKKE</t>
  </si>
  <si>
    <t>Gotska Sandon Heliport</t>
  </si>
  <si>
    <t>Gotland</t>
  </si>
  <si>
    <t>Lauterhorn</t>
  </si>
  <si>
    <t>St. Augustine Airport</t>
  </si>
  <si>
    <t>UST</t>
  </si>
  <si>
    <t>KSGJ</t>
  </si>
  <si>
    <t>Mykolaiv International Airport</t>
  </si>
  <si>
    <t>Nikolayev</t>
  </si>
  <si>
    <t>NLV</t>
  </si>
  <si>
    <t>UKON</t>
  </si>
  <si>
    <t>Ramechhap</t>
  </si>
  <si>
    <t>RHP</t>
  </si>
  <si>
    <t>VNRC</t>
  </si>
  <si>
    <t>Charles M Schulz Sonoma Co</t>
  </si>
  <si>
    <t>STS</t>
  </si>
  <si>
    <t>KSTS</t>
  </si>
  <si>
    <t>Kissimmee Gateway Airport</t>
  </si>
  <si>
    <t>Kissimmee</t>
  </si>
  <si>
    <t>ISM</t>
  </si>
  <si>
    <t>KISM</t>
  </si>
  <si>
    <t>Lake City Municipal Airport</t>
  </si>
  <si>
    <t>Lake City</t>
  </si>
  <si>
    <t>LCQ</t>
  </si>
  <si>
    <t>KLCQ</t>
  </si>
  <si>
    <t>DeLand Municipal Airport</t>
  </si>
  <si>
    <t>DeLand</t>
  </si>
  <si>
    <t>KDED</t>
  </si>
  <si>
    <t>Haller Airpark Airport</t>
  </si>
  <si>
    <t>Green Cove Springs</t>
  </si>
  <si>
    <t>7FL4</t>
  </si>
  <si>
    <t>Santa Lucia PNP Airstrip</t>
  </si>
  <si>
    <t>SLPA</t>
  </si>
  <si>
    <t>Logan-Cache</t>
  </si>
  <si>
    <t>Logan</t>
  </si>
  <si>
    <t>LGU</t>
  </si>
  <si>
    <t>KLGU</t>
  </si>
  <si>
    <t>Brigham City</t>
  </si>
  <si>
    <t>BMC</t>
  </si>
  <si>
    <t>KBMC</t>
  </si>
  <si>
    <t>Malad City</t>
  </si>
  <si>
    <t>MLD</t>
  </si>
  <si>
    <t>KMLD</t>
  </si>
  <si>
    <t>Aspen Pitkin County Sardy Field</t>
  </si>
  <si>
    <t>Aspen</t>
  </si>
  <si>
    <t>ASE</t>
  </si>
  <si>
    <t>KASE</t>
  </si>
  <si>
    <t>Hilton Head</t>
  </si>
  <si>
    <t>HHH</t>
  </si>
  <si>
    <t>KHHH</t>
  </si>
  <si>
    <t>Barataevka</t>
  </si>
  <si>
    <t>ULV</t>
  </si>
  <si>
    <t>UWLL</t>
  </si>
  <si>
    <t>Horog</t>
  </si>
  <si>
    <t>UTOD</t>
  </si>
  <si>
    <t>Sabi Sabi Airport</t>
  </si>
  <si>
    <t>Sabi Sabi</t>
  </si>
  <si>
    <t>GSS</t>
  </si>
  <si>
    <t>Philadelphia 30th St Station</t>
  </si>
  <si>
    <t>ZFV</t>
  </si>
  <si>
    <t>KBWD</t>
  </si>
  <si>
    <t>Brownwood</t>
  </si>
  <si>
    <t>BWD</t>
  </si>
  <si>
    <t>Mexia - Limestone County Airport</t>
  </si>
  <si>
    <t>Mexia</t>
  </si>
  <si>
    <t>LXY</t>
  </si>
  <si>
    <t>Kerrville Municipal Airport</t>
  </si>
  <si>
    <t>Kerrville</t>
  </si>
  <si>
    <t>ERV</t>
  </si>
  <si>
    <t>KERV</t>
  </si>
  <si>
    <t>Birrfeld</t>
  </si>
  <si>
    <t>LSZF</t>
  </si>
  <si>
    <t>Sussex Co</t>
  </si>
  <si>
    <t>GED</t>
  </si>
  <si>
    <t>KGED</t>
  </si>
  <si>
    <t>Seal Cove Seaplane Base</t>
  </si>
  <si>
    <t>ZSW</t>
  </si>
  <si>
    <t>CZSW</t>
  </si>
  <si>
    <t>Great Bend Municipal</t>
  </si>
  <si>
    <t>Great Bend</t>
  </si>
  <si>
    <t>GBN</t>
  </si>
  <si>
    <t>KGBD</t>
  </si>
  <si>
    <t>Hays Regional Airport</t>
  </si>
  <si>
    <t>Hays</t>
  </si>
  <si>
    <t>HYS</t>
  </si>
  <si>
    <t>KHYS</t>
  </si>
  <si>
    <t>Spirit Of St Louis</t>
  </si>
  <si>
    <t>SUS</t>
  </si>
  <si>
    <t>KSUS</t>
  </si>
  <si>
    <t>Ely Municipal</t>
  </si>
  <si>
    <t>Ely</t>
  </si>
  <si>
    <t>LYU</t>
  </si>
  <si>
    <t>KELO</t>
  </si>
  <si>
    <t>Grand Rapids Itasca County</t>
  </si>
  <si>
    <t>Grand Rapids MN</t>
  </si>
  <si>
    <t>GPZ</t>
  </si>
  <si>
    <t>KGPZ</t>
  </si>
  <si>
    <t>Thief River Falls</t>
  </si>
  <si>
    <t>TVF</t>
  </si>
  <si>
    <t>KTVF</t>
  </si>
  <si>
    <t>Eagle River</t>
  </si>
  <si>
    <t>EGV</t>
  </si>
  <si>
    <t>KEGV</t>
  </si>
  <si>
    <t>Lakeland</t>
  </si>
  <si>
    <t>Minocqua - Woodruff</t>
  </si>
  <si>
    <t>ARV</t>
  </si>
  <si>
    <t>KARV</t>
  </si>
  <si>
    <t>Ankeny Regl Airport</t>
  </si>
  <si>
    <t>Ankeny</t>
  </si>
  <si>
    <t>IKV</t>
  </si>
  <si>
    <t>KIKV</t>
  </si>
  <si>
    <t>Berens River</t>
  </si>
  <si>
    <t>YBV</t>
  </si>
  <si>
    <t>CYBV</t>
  </si>
  <si>
    <t>Corpus Christi NAS</t>
  </si>
  <si>
    <t>NGP</t>
  </si>
  <si>
    <t>KNGP</t>
  </si>
  <si>
    <t>Seaplane Base</t>
  </si>
  <si>
    <t>Port Simpson</t>
  </si>
  <si>
    <t>YPI</t>
  </si>
  <si>
    <t>CYPI</t>
  </si>
  <si>
    <t>Catalina Island</t>
  </si>
  <si>
    <t>AVX</t>
  </si>
  <si>
    <t>KAVX</t>
  </si>
  <si>
    <t>Mojave</t>
  </si>
  <si>
    <t>MHV</t>
  </si>
  <si>
    <t>KMHV</t>
  </si>
  <si>
    <t>Air Base</t>
  </si>
  <si>
    <t>Interlaken</t>
  </si>
  <si>
    <t>ZIN</t>
  </si>
  <si>
    <t>LSMI</t>
  </si>
  <si>
    <t>Kenmore Air Harbor Inc Seaplane Base</t>
  </si>
  <si>
    <t>Kenmore</t>
  </si>
  <si>
    <t>KEH</t>
  </si>
  <si>
    <t>Municipal</t>
  </si>
  <si>
    <t>CZH</t>
  </si>
  <si>
    <t>Inisheer</t>
  </si>
  <si>
    <t>INQ</t>
  </si>
  <si>
    <t>EIIR</t>
  </si>
  <si>
    <t>Winterlandeplatz</t>
  </si>
  <si>
    <t>Maennlichen</t>
  </si>
  <si>
    <t>Paketzentrum</t>
  </si>
  <si>
    <t>Ostermundigen</t>
  </si>
  <si>
    <t>Strezhevoy</t>
  </si>
  <si>
    <t>SWT</t>
  </si>
  <si>
    <t>UNSS</t>
  </si>
  <si>
    <t>Cashel</t>
  </si>
  <si>
    <t>Hutchinson Municipal Airport</t>
  </si>
  <si>
    <t>Hutchinson</t>
  </si>
  <si>
    <t>HUT</t>
  </si>
  <si>
    <t>KHUT</t>
  </si>
  <si>
    <t>Bagram AFB</t>
  </si>
  <si>
    <t>BPM</t>
  </si>
  <si>
    <t>OAIX</t>
  </si>
  <si>
    <t>Al Kharj AFB</t>
  </si>
  <si>
    <t>Al Kharj</t>
  </si>
  <si>
    <t>OEPS</t>
  </si>
  <si>
    <t>Eagle County Airport</t>
  </si>
  <si>
    <t>Eagle</t>
  </si>
  <si>
    <t>EGA</t>
  </si>
  <si>
    <t>Oak Lawn Train Station</t>
  </si>
  <si>
    <t>Oak Lawn</t>
  </si>
  <si>
    <t>Wrigleyville</t>
  </si>
  <si>
    <t>Gelendzik</t>
  </si>
  <si>
    <t>GDZ</t>
  </si>
  <si>
    <t>Rosecrans Mem</t>
  </si>
  <si>
    <t>Rosecrans</t>
  </si>
  <si>
    <t>STJ</t>
  </si>
  <si>
    <t>KSTJ</t>
  </si>
  <si>
    <t>Hartford Union Station</t>
  </si>
  <si>
    <t>ZRT</t>
  </si>
  <si>
    <t>Stamford Amtrak Station</t>
  </si>
  <si>
    <t>Stamford</t>
  </si>
  <si>
    <t>ZTF</t>
  </si>
  <si>
    <t>Newark Penn Station</t>
  </si>
  <si>
    <t>ZRP</t>
  </si>
  <si>
    <t>Papa Airport</t>
  </si>
  <si>
    <t>Papa</t>
  </si>
  <si>
    <t>LHPA</t>
  </si>
  <si>
    <t>Cuxhaven Airport</t>
  </si>
  <si>
    <t>Cuxhaven</t>
  </si>
  <si>
    <t>NDZ</t>
  </si>
  <si>
    <t>KNDZ</t>
  </si>
  <si>
    <t>Volk Fld</t>
  </si>
  <si>
    <t>Camp Douglas</t>
  </si>
  <si>
    <t>VOK</t>
  </si>
  <si>
    <t>KVOK</t>
  </si>
  <si>
    <t>BFT County Airport</t>
  </si>
  <si>
    <t>Beauford</t>
  </si>
  <si>
    <t>KBFT</t>
  </si>
  <si>
    <t>Adana-Incirlik Airbase</t>
  </si>
  <si>
    <t>UAB</t>
  </si>
  <si>
    <t>KUAB</t>
  </si>
  <si>
    <t>Gunnison - Crested Butte</t>
  </si>
  <si>
    <t>Gunnison</t>
  </si>
  <si>
    <t>GUC</t>
  </si>
  <si>
    <t>KGUC</t>
  </si>
  <si>
    <t>Xi\\'An Xiguan</t>
  </si>
  <si>
    <t>Xi\\'AN</t>
  </si>
  <si>
    <t>SIA</t>
  </si>
  <si>
    <t>ZLSN</t>
  </si>
  <si>
    <t>Zamperini Field Airport</t>
  </si>
  <si>
    <t>Torrance</t>
  </si>
  <si>
    <t>TOA</t>
  </si>
  <si>
    <t>KTOA</t>
  </si>
  <si>
    <t>Manistee County-Blacker Airport</t>
  </si>
  <si>
    <t>Manistee</t>
  </si>
  <si>
    <t>MBL</t>
  </si>
  <si>
    <t>KMBL</t>
  </si>
  <si>
    <t>Hickam Air Force Base</t>
  </si>
  <si>
    <t>PHIK</t>
  </si>
  <si>
    <t>Charlotte County-Punta Gorda Airport</t>
  </si>
  <si>
    <t>PGD</t>
  </si>
  <si>
    <t>KPGD</t>
  </si>
  <si>
    <t>Grand Canyon Heliport</t>
  </si>
  <si>
    <t>JGC</t>
  </si>
  <si>
    <t>Northern Aroostook Regional Airport</t>
  </si>
  <si>
    <t>Frenchville</t>
  </si>
  <si>
    <t>WFK</t>
  </si>
  <si>
    <t>KFVE</t>
  </si>
  <si>
    <t>Chautauqua County-Jamestown</t>
  </si>
  <si>
    <t>JHW</t>
  </si>
  <si>
    <t>KJHW</t>
  </si>
  <si>
    <t>Riviere Rouge - Mont-Tremblant International Inc. Airport</t>
  </si>
  <si>
    <t>Mont-Tremblant</t>
  </si>
  <si>
    <t>YTM</t>
  </si>
  <si>
    <t>CYFJ</t>
  </si>
  <si>
    <t>Lake Cumberland Regional Airport</t>
  </si>
  <si>
    <t>Somerset</t>
  </si>
  <si>
    <t>SME</t>
  </si>
  <si>
    <t>KSME</t>
  </si>
  <si>
    <t>Shenandoah Valley Regional Airport</t>
  </si>
  <si>
    <t>Weyers Cave</t>
  </si>
  <si>
    <t>SHD</t>
  </si>
  <si>
    <t>KSHD</t>
  </si>
  <si>
    <t>Devils Lake Regional Airport</t>
  </si>
  <si>
    <t>Devils Lake</t>
  </si>
  <si>
    <t>DVL</t>
  </si>
  <si>
    <t>KDVL</t>
  </si>
  <si>
    <t>Dickinson Theodore Roosevelt Regional Airport</t>
  </si>
  <si>
    <t>Dickinson</t>
  </si>
  <si>
    <t>DIK</t>
  </si>
  <si>
    <t>KDIK</t>
  </si>
  <si>
    <t>Sidney-Richland Municipal Airport</t>
  </si>
  <si>
    <t>Sidney</t>
  </si>
  <si>
    <t>SDY</t>
  </si>
  <si>
    <t>KSDY</t>
  </si>
  <si>
    <t>Chadron Municipal Airport</t>
  </si>
  <si>
    <t>Chadron</t>
  </si>
  <si>
    <t>CDR</t>
  </si>
  <si>
    <t>KCDR</t>
  </si>
  <si>
    <t>Alliance Municipal Airport</t>
  </si>
  <si>
    <t>Alliance</t>
  </si>
  <si>
    <t>AIA</t>
  </si>
  <si>
    <t>KAIA</t>
  </si>
  <si>
    <t>McCook Regional Airport</t>
  </si>
  <si>
    <t>McCook</t>
  </si>
  <si>
    <t>MCK</t>
  </si>
  <si>
    <t>KMCK</t>
  </si>
  <si>
    <t>Florida Keys Marathon Airport</t>
  </si>
  <si>
    <t>Marathon</t>
  </si>
  <si>
    <t>MTH</t>
  </si>
  <si>
    <t>KMTH</t>
  </si>
  <si>
    <t>Dawson Community Airport</t>
  </si>
  <si>
    <t>Glendive</t>
  </si>
  <si>
    <t>GDV</t>
  </si>
  <si>
    <t>KGDV</t>
  </si>
  <si>
    <t>LM Clayton Airport</t>
  </si>
  <si>
    <t>Wolf Point</t>
  </si>
  <si>
    <t>OLF</t>
  </si>
  <si>
    <t>KOLF</t>
  </si>
  <si>
    <t>Yellowstone Airport</t>
  </si>
  <si>
    <t>West Yellowstone</t>
  </si>
  <si>
    <t>WYS</t>
  </si>
  <si>
    <t>KWYS</t>
  </si>
  <si>
    <t>San Luis Valley Regional Airport</t>
  </si>
  <si>
    <t>Alamosa</t>
  </si>
  <si>
    <t>ALS</t>
  </si>
  <si>
    <t>KALS</t>
  </si>
  <si>
    <t>Canyonlands Field</t>
  </si>
  <si>
    <t>Moab</t>
  </si>
  <si>
    <t>CNY</t>
  </si>
  <si>
    <t>KCNY</t>
  </si>
  <si>
    <t>Ely Airport</t>
  </si>
  <si>
    <t>ELY</t>
  </si>
  <si>
    <t>KELY</t>
  </si>
  <si>
    <t>Vernal Regional Airport</t>
  </si>
  <si>
    <t>Vernal</t>
  </si>
  <si>
    <t>VEL</t>
  </si>
  <si>
    <t>KVEL</t>
  </si>
  <si>
    <t>Sierra Blanca Regional Airport</t>
  </si>
  <si>
    <t>Ruidoso</t>
  </si>
  <si>
    <t>SRR</t>
  </si>
  <si>
    <t>KSRR</t>
  </si>
  <si>
    <t>Show Low Regional Airport</t>
  </si>
  <si>
    <t>Show Low</t>
  </si>
  <si>
    <t>SOW</t>
  </si>
  <si>
    <t>KSOW</t>
  </si>
  <si>
    <t>McCall Municipal Airport</t>
  </si>
  <si>
    <t>McCall</t>
  </si>
  <si>
    <t>MYL</t>
  </si>
  <si>
    <t>KMYL</t>
  </si>
  <si>
    <t>Lemhi County Airport</t>
  </si>
  <si>
    <t>Salmon</t>
  </si>
  <si>
    <t>SMN</t>
  </si>
  <si>
    <t>KSMN</t>
  </si>
  <si>
    <t>Mammoth Yosemite Airport</t>
  </si>
  <si>
    <t>Mammoth Lakes</t>
  </si>
  <si>
    <t>MMH</t>
  </si>
  <si>
    <t>KMMH</t>
  </si>
  <si>
    <t>Friday Harbor Airport</t>
  </si>
  <si>
    <t>Friday Harbor</t>
  </si>
  <si>
    <t>FRD</t>
  </si>
  <si>
    <t>KFHR</t>
  </si>
  <si>
    <t>Orcas Island Airport</t>
  </si>
  <si>
    <t>Eastsound</t>
  </si>
  <si>
    <t>ESD</t>
  </si>
  <si>
    <t>KORS</t>
  </si>
  <si>
    <t>Anacortes Airport</t>
  </si>
  <si>
    <t>Anacortes</t>
  </si>
  <si>
    <t>OTS</t>
  </si>
  <si>
    <t>Astoria Regional Airport</t>
  </si>
  <si>
    <t>Astoria</t>
  </si>
  <si>
    <t>AST</t>
  </si>
  <si>
    <t>KAST</t>
  </si>
  <si>
    <t>Newport Municipal Airport</t>
  </si>
  <si>
    <t>Newport</t>
  </si>
  <si>
    <t>ONP</t>
  </si>
  <si>
    <t>KNOP</t>
  </si>
  <si>
    <t>Emmonak Airport</t>
  </si>
  <si>
    <t>Emmonak</t>
  </si>
  <si>
    <t>EMK</t>
  </si>
  <si>
    <t>PAEM</t>
  </si>
  <si>
    <t>Unalakleet Airport</t>
  </si>
  <si>
    <t>Unalakleet</t>
  </si>
  <si>
    <t>UNK</t>
  </si>
  <si>
    <t>PAUN</t>
  </si>
  <si>
    <t>Ugnu-Kuparuk Airport</t>
  </si>
  <si>
    <t>Kuparuk</t>
  </si>
  <si>
    <t>UUK</t>
  </si>
  <si>
    <t>PAKU</t>
  </si>
  <si>
    <t>Shageluk Airport</t>
  </si>
  <si>
    <t>Shageluk</t>
  </si>
  <si>
    <t>SHX</t>
  </si>
  <si>
    <t>PAHX</t>
  </si>
  <si>
    <t>Chuathbaluk Airport</t>
  </si>
  <si>
    <t>Chuathbaluk</t>
  </si>
  <si>
    <t>CHU</t>
  </si>
  <si>
    <t>PACH</t>
  </si>
  <si>
    <t>Nuiqsut Airport</t>
  </si>
  <si>
    <t>Nuiqsut</t>
  </si>
  <si>
    <t>NUI</t>
  </si>
  <si>
    <t>PAQT</t>
  </si>
  <si>
    <t>Eek Airport</t>
  </si>
  <si>
    <t>Eek</t>
  </si>
  <si>
    <t>EEK</t>
  </si>
  <si>
    <t>PAEE</t>
  </si>
  <si>
    <t>Kasigluk Airport</t>
  </si>
  <si>
    <t>Kasigluk</t>
  </si>
  <si>
    <t>KUK</t>
  </si>
  <si>
    <t>PFKA</t>
  </si>
  <si>
    <t>Kwethluk Airport</t>
  </si>
  <si>
    <t>Kwethluk</t>
  </si>
  <si>
    <t>KWT</t>
  </si>
  <si>
    <t>PFKW</t>
  </si>
  <si>
    <t>Kwigillingok Airport</t>
  </si>
  <si>
    <t>Kwigillingok</t>
  </si>
  <si>
    <t>KWK</t>
  </si>
  <si>
    <t>PAGG</t>
  </si>
  <si>
    <t>Marshall Don Hunter Sr. Airport</t>
  </si>
  <si>
    <t>Marshall</t>
  </si>
  <si>
    <t>MLL</t>
  </si>
  <si>
    <t>PADM</t>
  </si>
  <si>
    <t>Russian Mission Airport</t>
  </si>
  <si>
    <t>Russian Mission</t>
  </si>
  <si>
    <t>RSH</t>
  </si>
  <si>
    <t>PARS</t>
  </si>
  <si>
    <t>Tuntutuliak Airport</t>
  </si>
  <si>
    <t>Tuntutuliak</t>
  </si>
  <si>
    <t>WTL</t>
  </si>
  <si>
    <t>Ekwok Airport</t>
  </si>
  <si>
    <t>Ekwok</t>
  </si>
  <si>
    <t>KEK</t>
  </si>
  <si>
    <t>Koliganek Airport</t>
  </si>
  <si>
    <t>Koliganek</t>
  </si>
  <si>
    <t>KGK</t>
  </si>
  <si>
    <t>PAJZ</t>
  </si>
  <si>
    <t>Levelock Airport</t>
  </si>
  <si>
    <t>Levelock</t>
  </si>
  <si>
    <t>KLL</t>
  </si>
  <si>
    <t>Manokotak Airport</t>
  </si>
  <si>
    <t>Manokotak</t>
  </si>
  <si>
    <t>KMO</t>
  </si>
  <si>
    <t>PAMB</t>
  </si>
  <si>
    <t>Twin Hills Airport</t>
  </si>
  <si>
    <t>Twin Hills</t>
  </si>
  <si>
    <t>TWA</t>
  </si>
  <si>
    <t>Chalkyitsik Airport</t>
  </si>
  <si>
    <t>Chalkyitsik</t>
  </si>
  <si>
    <t>CIK</t>
  </si>
  <si>
    <t>PACI</t>
  </si>
  <si>
    <t>Eagle Airport</t>
  </si>
  <si>
    <t>EAA</t>
  </si>
  <si>
    <t>PAEG</t>
  </si>
  <si>
    <t>Hughes Airport</t>
  </si>
  <si>
    <t>Hughes</t>
  </si>
  <si>
    <t>HUS</t>
  </si>
  <si>
    <t>PAHU</t>
  </si>
  <si>
    <t>Huslia Airport</t>
  </si>
  <si>
    <t>Huslia</t>
  </si>
  <si>
    <t>HSL</t>
  </si>
  <si>
    <t>PAHL</t>
  </si>
  <si>
    <t>Livingood Airport</t>
  </si>
  <si>
    <t>Livingood</t>
  </si>
  <si>
    <t>LIV</t>
  </si>
  <si>
    <t>Minto Airport</t>
  </si>
  <si>
    <t>Minto</t>
  </si>
  <si>
    <t>MNT</t>
  </si>
  <si>
    <t>Nulato Airport</t>
  </si>
  <si>
    <t>Nulato</t>
  </si>
  <si>
    <t>NUL</t>
  </si>
  <si>
    <t>PANU</t>
  </si>
  <si>
    <t>Rampart Airport</t>
  </si>
  <si>
    <t>Rampart</t>
  </si>
  <si>
    <t>RMP</t>
  </si>
  <si>
    <t>Tanana Airport</t>
  </si>
  <si>
    <t>Tanana</t>
  </si>
  <si>
    <t>TAL</t>
  </si>
  <si>
    <t>Venetie Airport</t>
  </si>
  <si>
    <t>Venetie</t>
  </si>
  <si>
    <t>VEE</t>
  </si>
  <si>
    <t>PAVE</t>
  </si>
  <si>
    <t>Beaver Airport</t>
  </si>
  <si>
    <t>Beaver</t>
  </si>
  <si>
    <t>WBQ</t>
  </si>
  <si>
    <t>PAWB</t>
  </si>
  <si>
    <t>Central Airport</t>
  </si>
  <si>
    <t>CEM</t>
  </si>
  <si>
    <t>PACE</t>
  </si>
  <si>
    <t>Shungnak Airport</t>
  </si>
  <si>
    <t>Shungnak</t>
  </si>
  <si>
    <t>SHG</t>
  </si>
  <si>
    <t>PAGH</t>
  </si>
  <si>
    <t>Birch Creek Airport</t>
  </si>
  <si>
    <t>Brich Creek</t>
  </si>
  <si>
    <t>KBC</t>
  </si>
  <si>
    <t>Coldfoot Airport</t>
  </si>
  <si>
    <t>Coldfoot</t>
  </si>
  <si>
    <t>CXF</t>
  </si>
  <si>
    <t>Inyokern Airport</t>
  </si>
  <si>
    <t>Inyokern</t>
  </si>
  <si>
    <t>IYK</t>
  </si>
  <si>
    <t>KIYK</t>
  </si>
  <si>
    <t>Visalia Municipal Airport</t>
  </si>
  <si>
    <t>Visalia</t>
  </si>
  <si>
    <t>VIS</t>
  </si>
  <si>
    <t>KVIS</t>
  </si>
  <si>
    <t>Merced Municipal Airport</t>
  </si>
  <si>
    <t>MCE</t>
  </si>
  <si>
    <t>KMCE</t>
  </si>
  <si>
    <t>Laguna de Los Patos International Airport</t>
  </si>
  <si>
    <t>Colonia</t>
  </si>
  <si>
    <t>CYR</t>
  </si>
  <si>
    <t>SUCA</t>
  </si>
  <si>
    <t>Camelo</t>
  </si>
  <si>
    <t>SULO</t>
  </si>
  <si>
    <t>Amarais Airport</t>
  </si>
  <si>
    <t>CPQ</t>
  </si>
  <si>
    <t>SDAM</t>
  </si>
  <si>
    <t>Phoenix Goodyear</t>
  </si>
  <si>
    <t>Goodyear</t>
  </si>
  <si>
    <t>KGYR</t>
  </si>
  <si>
    <t>Park City</t>
  </si>
  <si>
    <t>Toowoomba</t>
  </si>
  <si>
    <t>TWB</t>
  </si>
  <si>
    <t>YTWB</t>
  </si>
  <si>
    <t>Ballera</t>
  </si>
  <si>
    <t>YLLE</t>
  </si>
  <si>
    <t>Gatton</t>
  </si>
  <si>
    <t>YGAT</t>
  </si>
  <si>
    <t>Arkalyk Airport</t>
  </si>
  <si>
    <t>Arkalyk</t>
  </si>
  <si>
    <t>AYK</t>
  </si>
  <si>
    <t>UAUR</t>
  </si>
  <si>
    <t>Hamburger Hafen</t>
  </si>
  <si>
    <t>ZZ06</t>
  </si>
  <si>
    <t>Flugplatz Fehmarn-Neujellingsdorf</t>
  </si>
  <si>
    <t>Neujellingsdorf</t>
  </si>
  <si>
    <t>ZZ05</t>
  </si>
  <si>
    <t>Nabern Teck</t>
  </si>
  <si>
    <t>Kirchheim-Teck</t>
  </si>
  <si>
    <t>EDTN</t>
  </si>
  <si>
    <t>Angoon Seaplane Base</t>
  </si>
  <si>
    <t>Angoon</t>
  </si>
  <si>
    <t>AGN</t>
  </si>
  <si>
    <t>PAGN</t>
  </si>
  <si>
    <t>Elfin Cove Seaplane Base</t>
  </si>
  <si>
    <t>Elfin Cove</t>
  </si>
  <si>
    <t>ELV</t>
  </si>
  <si>
    <t>PAEL</t>
  </si>
  <si>
    <t>Tenakee Seaplane Base</t>
  </si>
  <si>
    <t>Tenakee Springs</t>
  </si>
  <si>
    <t>TKE</t>
  </si>
  <si>
    <t>Pelican Seaplane Base</t>
  </si>
  <si>
    <t>Pelican</t>
  </si>
  <si>
    <t>PEC</t>
  </si>
  <si>
    <t>Chatham Seaplane Base</t>
  </si>
  <si>
    <t>CYM</t>
  </si>
  <si>
    <t>Funter Bay Seaplane Base</t>
  </si>
  <si>
    <t>Funter Bay</t>
  </si>
  <si>
    <t>FNR</t>
  </si>
  <si>
    <t>PANR</t>
  </si>
  <si>
    <t>Excursion Inlet Seaplane Base</t>
  </si>
  <si>
    <t>Excursion Inlet</t>
  </si>
  <si>
    <t>EXI</t>
  </si>
  <si>
    <t>Hoonah Airport</t>
  </si>
  <si>
    <t>Hoonah</t>
  </si>
  <si>
    <t>HNH</t>
  </si>
  <si>
    <t>PAOH</t>
  </si>
  <si>
    <t>Kake Airport</t>
  </si>
  <si>
    <t>Kake</t>
  </si>
  <si>
    <t>AFE</t>
  </si>
  <si>
    <t>PAFE</t>
  </si>
  <si>
    <t>Craig Seaplane Base</t>
  </si>
  <si>
    <t>Craig</t>
  </si>
  <si>
    <t>CGA</t>
  </si>
  <si>
    <t>Hollis Seaplane Base</t>
  </si>
  <si>
    <t>Hollis</t>
  </si>
  <si>
    <t>HYL</t>
  </si>
  <si>
    <t>Metlakatla Seaplane Base</t>
  </si>
  <si>
    <t>Metakatla</t>
  </si>
  <si>
    <t>MTM</t>
  </si>
  <si>
    <t>PAMM</t>
  </si>
  <si>
    <t>Thorne Bay Seaplane Base</t>
  </si>
  <si>
    <t>Thorne Bay</t>
  </si>
  <si>
    <t>KTB</t>
  </si>
  <si>
    <t>Hydaburg Seaplane Base</t>
  </si>
  <si>
    <t>Hydaburg</t>
  </si>
  <si>
    <t>HYG</t>
  </si>
  <si>
    <t>PAHY</t>
  </si>
  <si>
    <t>Hyder Seaplane Base</t>
  </si>
  <si>
    <t>Hyder</t>
  </si>
  <si>
    <t>WHD</t>
  </si>
  <si>
    <t>Point Baker Seaplane Base</t>
  </si>
  <si>
    <t>Point Baker</t>
  </si>
  <si>
    <t>KPB</t>
  </si>
  <si>
    <t>Port Protection Seaplane Base</t>
  </si>
  <si>
    <t>Port Protection</t>
  </si>
  <si>
    <t>PPV</t>
  </si>
  <si>
    <t>North Whale Seaplane Base</t>
  </si>
  <si>
    <t>North Whale Pass</t>
  </si>
  <si>
    <t>WWP</t>
  </si>
  <si>
    <t>Chignik Lake Airport</t>
  </si>
  <si>
    <t>Chignik Lake</t>
  </si>
  <si>
    <t>KCQ</t>
  </si>
  <si>
    <t>Egegik Airport</t>
  </si>
  <si>
    <t>Egegik</t>
  </si>
  <si>
    <t>EGX</t>
  </si>
  <si>
    <t>PAII</t>
  </si>
  <si>
    <t>Chignik Lagoon Airport</t>
  </si>
  <si>
    <t>Chignik Lagoon</t>
  </si>
  <si>
    <t>KCL</t>
  </si>
  <si>
    <t>Chignik Bay Seaplane Base</t>
  </si>
  <si>
    <t>Chignik</t>
  </si>
  <si>
    <t>KBW</t>
  </si>
  <si>
    <t>Perryville Airport</t>
  </si>
  <si>
    <t>Perryville</t>
  </si>
  <si>
    <t>KPV</t>
  </si>
  <si>
    <t>PAPE</t>
  </si>
  <si>
    <t>Pilot Point Airport</t>
  </si>
  <si>
    <t>Pilot Point</t>
  </si>
  <si>
    <t>PIP</t>
  </si>
  <si>
    <t>PAPN</t>
  </si>
  <si>
    <t>South Naknek Airport</t>
  </si>
  <si>
    <t>South Naknek</t>
  </si>
  <si>
    <t>WSN</t>
  </si>
  <si>
    <t>PFWS</t>
  </si>
  <si>
    <t>Akhiok Airport</t>
  </si>
  <si>
    <t>Akhiok</t>
  </si>
  <si>
    <t>AKK</t>
  </si>
  <si>
    <t>PAKH</t>
  </si>
  <si>
    <t>Karuluk Airport</t>
  </si>
  <si>
    <t>Karluk</t>
  </si>
  <si>
    <t>KYK</t>
  </si>
  <si>
    <t>PAKY</t>
  </si>
  <si>
    <t>Larsen Bay Airport</t>
  </si>
  <si>
    <t>Larsen Bay</t>
  </si>
  <si>
    <t>KLN</t>
  </si>
  <si>
    <t>PALB</t>
  </si>
  <si>
    <t>Old Harbor Airport</t>
  </si>
  <si>
    <t>Old Harbor</t>
  </si>
  <si>
    <t>OLH</t>
  </si>
  <si>
    <t>Ouzinkie Airport</t>
  </si>
  <si>
    <t>Ouzinkie</t>
  </si>
  <si>
    <t>KOZ</t>
  </si>
  <si>
    <t>Port Lions Airport</t>
  </si>
  <si>
    <t>Port Lions</t>
  </si>
  <si>
    <t>ORI</t>
  </si>
  <si>
    <t>Alitak Seaplane Base</t>
  </si>
  <si>
    <t>Lazy Bay</t>
  </si>
  <si>
    <t>ALZ</t>
  </si>
  <si>
    <t>Amook Bay Seaplane Base</t>
  </si>
  <si>
    <t>Amook Bay</t>
  </si>
  <si>
    <t>AOS</t>
  </si>
  <si>
    <t>Kitoi Bay Seaplane Base</t>
  </si>
  <si>
    <t>Kitoi Bay</t>
  </si>
  <si>
    <t>KKB</t>
  </si>
  <si>
    <t>Moser Bay Seaplane Base</t>
  </si>
  <si>
    <t>Moser Bay</t>
  </si>
  <si>
    <t>KMY</t>
  </si>
  <si>
    <t>Olga Bay Seaplane Base</t>
  </si>
  <si>
    <t>Olga Bay</t>
  </si>
  <si>
    <t>KOY</t>
  </si>
  <si>
    <t>Port Bailey Seaplane Base</t>
  </si>
  <si>
    <t>Port Bailey</t>
  </si>
  <si>
    <t>KPY</t>
  </si>
  <si>
    <t>Port Williams Seaplane Base</t>
  </si>
  <si>
    <t>Port Williams</t>
  </si>
  <si>
    <t>KPR</t>
  </si>
  <si>
    <t>Seal Bay Seaplane Base</t>
  </si>
  <si>
    <t>Seal Bay</t>
  </si>
  <si>
    <t>SYB</t>
  </si>
  <si>
    <t>San Juan - Uganik Seaplane Base</t>
  </si>
  <si>
    <t>WSJ</t>
  </si>
  <si>
    <t>West Point Village Seaplane Base</t>
  </si>
  <si>
    <t>West Point</t>
  </si>
  <si>
    <t>KWP</t>
  </si>
  <si>
    <t>Zachar Bay Seaplane Base</t>
  </si>
  <si>
    <t>Zachar Bay</t>
  </si>
  <si>
    <t>KZB</t>
  </si>
  <si>
    <t>Ambler Airport</t>
  </si>
  <si>
    <t>Ambler</t>
  </si>
  <si>
    <t>ABL</t>
  </si>
  <si>
    <t>PAFM</t>
  </si>
  <si>
    <t>Buckland Airport</t>
  </si>
  <si>
    <t>Buckland</t>
  </si>
  <si>
    <t>BKC</t>
  </si>
  <si>
    <t>PABL</t>
  </si>
  <si>
    <t>Bob Baker Memorial Airport</t>
  </si>
  <si>
    <t>Kiana</t>
  </si>
  <si>
    <t>IAN</t>
  </si>
  <si>
    <t>PAIK</t>
  </si>
  <si>
    <t>Kobuk Airport</t>
  </si>
  <si>
    <t>Kobuk</t>
  </si>
  <si>
    <t>OBU</t>
  </si>
  <si>
    <t>PAOB</t>
  </si>
  <si>
    <t>Robert Curtis Memorial Airport</t>
  </si>
  <si>
    <t>Noorvik</t>
  </si>
  <si>
    <t>ORV</t>
  </si>
  <si>
    <t>PFNO</t>
  </si>
  <si>
    <t>Selawik Airport</t>
  </si>
  <si>
    <t>Selawik</t>
  </si>
  <si>
    <t>WLK</t>
  </si>
  <si>
    <t>PASK</t>
  </si>
  <si>
    <t>Brevig Mission Airport</t>
  </si>
  <si>
    <t>Brevig Mission</t>
  </si>
  <si>
    <t>KTS</t>
  </si>
  <si>
    <t>PFKT</t>
  </si>
  <si>
    <t>Elim Airport</t>
  </si>
  <si>
    <t>Elim</t>
  </si>
  <si>
    <t>ELI</t>
  </si>
  <si>
    <t>PFEL</t>
  </si>
  <si>
    <t>Golovin Airport</t>
  </si>
  <si>
    <t>Golovin</t>
  </si>
  <si>
    <t>GLV</t>
  </si>
  <si>
    <t>PAGL</t>
  </si>
  <si>
    <t>Teller Airport</t>
  </si>
  <si>
    <t>Teller</t>
  </si>
  <si>
    <t>TLA</t>
  </si>
  <si>
    <t>PATE</t>
  </si>
  <si>
    <t>Wales Airport</t>
  </si>
  <si>
    <t>Wales</t>
  </si>
  <si>
    <t>WAA</t>
  </si>
  <si>
    <t>PAIW</t>
  </si>
  <si>
    <t>White Mountain Airport</t>
  </si>
  <si>
    <t>White Mountain</t>
  </si>
  <si>
    <t>WMO</t>
  </si>
  <si>
    <t>PAWM</t>
  </si>
  <si>
    <t>Council Airport</t>
  </si>
  <si>
    <t>Council</t>
  </si>
  <si>
    <t>CIL</t>
  </si>
  <si>
    <t>Koyuk Alfred Adams Airport</t>
  </si>
  <si>
    <t>Koyuk</t>
  </si>
  <si>
    <t>KKA</t>
  </si>
  <si>
    <t>PAKK</t>
  </si>
  <si>
    <t>St. Michael Airport</t>
  </si>
  <si>
    <t>St. Michael</t>
  </si>
  <si>
    <t>SMK</t>
  </si>
  <si>
    <t>PAMK</t>
  </si>
  <si>
    <t>Shaktoolik Airport</t>
  </si>
  <si>
    <t>Shaktoolik</t>
  </si>
  <si>
    <t>SKK</t>
  </si>
  <si>
    <t>PFSH</t>
  </si>
  <si>
    <t>Stebbins Airport</t>
  </si>
  <si>
    <t>Stebbins</t>
  </si>
  <si>
    <t>WBB</t>
  </si>
  <si>
    <t>Tin City LRRS Airport</t>
  </si>
  <si>
    <t>Tin City</t>
  </si>
  <si>
    <t>TNC</t>
  </si>
  <si>
    <t>PATC</t>
  </si>
  <si>
    <t>Atka Airport</t>
  </si>
  <si>
    <t>Atka</t>
  </si>
  <si>
    <t>AKB</t>
  </si>
  <si>
    <t>PAAK</t>
  </si>
  <si>
    <t>Nikolski Air Station</t>
  </si>
  <si>
    <t>Nikolski</t>
  </si>
  <si>
    <t>IKO</t>
  </si>
  <si>
    <t>PAKO</t>
  </si>
  <si>
    <t>Icy Bay Airport</t>
  </si>
  <si>
    <t>Icy Bay</t>
  </si>
  <si>
    <t>ICY</t>
  </si>
  <si>
    <t>Yakataga Airport</t>
  </si>
  <si>
    <t>Yakataga</t>
  </si>
  <si>
    <t>CYT</t>
  </si>
  <si>
    <t>PACY</t>
  </si>
  <si>
    <t>Alakanuk Airport</t>
  </si>
  <si>
    <t>Alakanuk</t>
  </si>
  <si>
    <t>AUK</t>
  </si>
  <si>
    <t>PAUK</t>
  </si>
  <si>
    <t>Sheldon Point Airport</t>
  </si>
  <si>
    <t>Nunam Iqua</t>
  </si>
  <si>
    <t>SXP</t>
  </si>
  <si>
    <t>Kipnuk Airport</t>
  </si>
  <si>
    <t>Kipnuk</t>
  </si>
  <si>
    <t>KPN</t>
  </si>
  <si>
    <t>PAKI</t>
  </si>
  <si>
    <t>False Pass Airport</t>
  </si>
  <si>
    <t>False Pass</t>
  </si>
  <si>
    <t>KFP</t>
  </si>
  <si>
    <t>PAKF</t>
  </si>
  <si>
    <t>Nelson Lagoon</t>
  </si>
  <si>
    <t>NLG</t>
  </si>
  <si>
    <t>PAOU</t>
  </si>
  <si>
    <t>Port Moller Airport</t>
  </si>
  <si>
    <t>PML</t>
  </si>
  <si>
    <t>PAAL</t>
  </si>
  <si>
    <t>Klawock Airport</t>
  </si>
  <si>
    <t>Klawock</t>
  </si>
  <si>
    <t>KLW</t>
  </si>
  <si>
    <t>PAKW</t>
  </si>
  <si>
    <t>Quinhagak Airport</t>
  </si>
  <si>
    <t>Quinhagak</t>
  </si>
  <si>
    <t>KWN</t>
  </si>
  <si>
    <t>PAQH</t>
  </si>
  <si>
    <t>Kotlik Airport</t>
  </si>
  <si>
    <t>Kotlik</t>
  </si>
  <si>
    <t>KOT</t>
  </si>
  <si>
    <t>PFKO</t>
  </si>
  <si>
    <t>Koyukuk Airport</t>
  </si>
  <si>
    <t>Koyukuk</t>
  </si>
  <si>
    <t>KYU</t>
  </si>
  <si>
    <t>PFKU</t>
  </si>
  <si>
    <t>Scammon Bay Airport</t>
  </si>
  <si>
    <t>Scammon Bay</t>
  </si>
  <si>
    <t>SCM</t>
  </si>
  <si>
    <t>PACM</t>
  </si>
  <si>
    <t>Nondalton Airport</t>
  </si>
  <si>
    <t>Nondalton</t>
  </si>
  <si>
    <t>NNL</t>
  </si>
  <si>
    <t>PANO</t>
  </si>
  <si>
    <t>Pedro Bay Airport</t>
  </si>
  <si>
    <t>Pedro Bay</t>
  </si>
  <si>
    <t>PDB</t>
  </si>
  <si>
    <t>Nunapitchuk Airport</t>
  </si>
  <si>
    <t>Nunapitchuk</t>
  </si>
  <si>
    <t>NUP</t>
  </si>
  <si>
    <t>Kongiganak Airport</t>
  </si>
  <si>
    <t>Kongiganak</t>
  </si>
  <si>
    <t>KKH</t>
  </si>
  <si>
    <t>PADY</t>
  </si>
  <si>
    <t>Nikolai Airport</t>
  </si>
  <si>
    <t>Nikolai</t>
  </si>
  <si>
    <t>NIB</t>
  </si>
  <si>
    <t>PAFS</t>
  </si>
  <si>
    <t>Takotna Airport</t>
  </si>
  <si>
    <t>Takotna</t>
  </si>
  <si>
    <t>TCT</t>
  </si>
  <si>
    <t>Pilot Station Airport</t>
  </si>
  <si>
    <t>Pilot Station</t>
  </si>
  <si>
    <t>PQS</t>
  </si>
  <si>
    <t>Akiak Airport</t>
  </si>
  <si>
    <t>Akiak</t>
  </si>
  <si>
    <t>AKI</t>
  </si>
  <si>
    <t>PFAK</t>
  </si>
  <si>
    <t>Tuluksak Airport</t>
  </si>
  <si>
    <t>Tuluksak</t>
  </si>
  <si>
    <t>TLT</t>
  </si>
  <si>
    <t>Grayling Airport</t>
  </si>
  <si>
    <t>Grayling</t>
  </si>
  <si>
    <t>KGX</t>
  </si>
  <si>
    <t>Wainwright Airport</t>
  </si>
  <si>
    <t>Wainwright</t>
  </si>
  <si>
    <t>AIN</t>
  </si>
  <si>
    <t>PAWI</t>
  </si>
  <si>
    <t>ZAPALA</t>
  </si>
  <si>
    <t>APZ</t>
  </si>
  <si>
    <t>SAHZ</t>
  </si>
  <si>
    <t>Rincon de los Sauces</t>
  </si>
  <si>
    <t>RDS</t>
  </si>
  <si>
    <t>Colonia Sarmiento</t>
  </si>
  <si>
    <t>OLN</t>
  </si>
  <si>
    <t>Grytvyken</t>
  </si>
  <si>
    <t>Rio Turbio</t>
  </si>
  <si>
    <t>RYO</t>
  </si>
  <si>
    <t>Puerto Natales</t>
  </si>
  <si>
    <t>PNT</t>
  </si>
  <si>
    <t>SCNT</t>
  </si>
  <si>
    <t>Caleta Olivia</t>
  </si>
  <si>
    <t>CVI</t>
  </si>
  <si>
    <t>Fitz Roy</t>
  </si>
  <si>
    <t>El Chalten</t>
  </si>
  <si>
    <t>Sierra Grande</t>
  </si>
  <si>
    <t>SGV</t>
  </si>
  <si>
    <t>SAVS</t>
  </si>
  <si>
    <t>Ingeniero Jacobacci</t>
  </si>
  <si>
    <t>IGB</t>
  </si>
  <si>
    <t>SAVJ</t>
  </si>
  <si>
    <t>Lago Posadas</t>
  </si>
  <si>
    <t>ELX</t>
  </si>
  <si>
    <t>Chenega Bay Airport</t>
  </si>
  <si>
    <t>Chenega</t>
  </si>
  <si>
    <t>NCN</t>
  </si>
  <si>
    <t>PFCB</t>
  </si>
  <si>
    <t>Chisana Airport</t>
  </si>
  <si>
    <t>Chisana</t>
  </si>
  <si>
    <t>CZN</t>
  </si>
  <si>
    <t>Tok Junction Airport</t>
  </si>
  <si>
    <t>Tok</t>
  </si>
  <si>
    <t>6K8</t>
  </si>
  <si>
    <t>PFTO</t>
  </si>
  <si>
    <t>Circle City Airport</t>
  </si>
  <si>
    <t>Circle</t>
  </si>
  <si>
    <t>IRC</t>
  </si>
  <si>
    <t>PACR</t>
  </si>
  <si>
    <t>Coffman Cove Seaplane Base</t>
  </si>
  <si>
    <t>Coffman Cove</t>
  </si>
  <si>
    <t>KCC</t>
  </si>
  <si>
    <t>Crooked Creek Airport</t>
  </si>
  <si>
    <t>Crooked Creek</t>
  </si>
  <si>
    <t>CKD</t>
  </si>
  <si>
    <t>Red Devil Airport</t>
  </si>
  <si>
    <t>Red Devil</t>
  </si>
  <si>
    <t>RDV</t>
  </si>
  <si>
    <t>Sleetmute Airport</t>
  </si>
  <si>
    <t>Sleetmute</t>
  </si>
  <si>
    <t>SLQ</t>
  </si>
  <si>
    <t>PASL</t>
  </si>
  <si>
    <t>Stony River 2 Airport</t>
  </si>
  <si>
    <t>Stony River</t>
  </si>
  <si>
    <t>SRV</t>
  </si>
  <si>
    <t>Healy River Airport</t>
  </si>
  <si>
    <t>Healy</t>
  </si>
  <si>
    <t>HKB</t>
  </si>
  <si>
    <t>PAHV</t>
  </si>
  <si>
    <t>Kake Seaplane Base</t>
  </si>
  <si>
    <t>KAE</t>
  </si>
  <si>
    <t>Klawock Seaplane Base</t>
  </si>
  <si>
    <t>AQC</t>
  </si>
  <si>
    <t>PAQC</t>
  </si>
  <si>
    <t>Minchumina Airport</t>
  </si>
  <si>
    <t>Lake Minchumina</t>
  </si>
  <si>
    <t>MHM</t>
  </si>
  <si>
    <t>PAMH</t>
  </si>
  <si>
    <t>Manley Hot Springs Airport</t>
  </si>
  <si>
    <t>Manley Hot Springs</t>
  </si>
  <si>
    <t>MLY</t>
  </si>
  <si>
    <t>PAML</t>
  </si>
  <si>
    <t>St. George Airport</t>
  </si>
  <si>
    <t>St. George</t>
  </si>
  <si>
    <t>STG</t>
  </si>
  <si>
    <t>Tatitlek Airport</t>
  </si>
  <si>
    <t>Tatitlek</t>
  </si>
  <si>
    <t>TEK</t>
  </si>
  <si>
    <t>Ketchikan harbor Seaplane Base</t>
  </si>
  <si>
    <t>WFB</t>
  </si>
  <si>
    <t>Fox Harbour Airport</t>
  </si>
  <si>
    <t>Fox Harbour</t>
  </si>
  <si>
    <t>Natuashish Airport</t>
  </si>
  <si>
    <t>Natuashish</t>
  </si>
  <si>
    <t>CNH2</t>
  </si>
  <si>
    <t>Postville Airport</t>
  </si>
  <si>
    <t>Postville</t>
  </si>
  <si>
    <t>YSO</t>
  </si>
  <si>
    <t>CCD4</t>
  </si>
  <si>
    <t>Kangiqsujuaq - Wakeham Bay Airport</t>
  </si>
  <si>
    <t>Kangiqsujuaq</t>
  </si>
  <si>
    <t>YWB</t>
  </si>
  <si>
    <t>CYKG</t>
  </si>
  <si>
    <t>Alma Airport</t>
  </si>
  <si>
    <t>Alma</t>
  </si>
  <si>
    <t>YTF</t>
  </si>
  <si>
    <t>CYTF</t>
  </si>
  <si>
    <t>Havre Saint-Pierre Airport</t>
  </si>
  <si>
    <t>Havre-Saint-Pierre</t>
  </si>
  <si>
    <t>YGV</t>
  </si>
  <si>
    <t>CYGV</t>
  </si>
  <si>
    <t>Rimouski Airport</t>
  </si>
  <si>
    <t>Rimouski</t>
  </si>
  <si>
    <t>YXK</t>
  </si>
  <si>
    <t>CYXK</t>
  </si>
  <si>
    <t>Vakarufahli Island</t>
  </si>
  <si>
    <t>Vakarufalhi Island</t>
  </si>
  <si>
    <t>Tadoule Lake Airport</t>
  </si>
  <si>
    <t>Tadoule Lake</t>
  </si>
  <si>
    <t>XTL</t>
  </si>
  <si>
    <t>CYBQ</t>
  </si>
  <si>
    <t>Lac Brochet Airport</t>
  </si>
  <si>
    <t>Lac Brochet</t>
  </si>
  <si>
    <t>XLB</t>
  </si>
  <si>
    <t>CZWH</t>
  </si>
  <si>
    <t>South Indian Lake Airport</t>
  </si>
  <si>
    <t>South Indian Lake</t>
  </si>
  <si>
    <t>XSI</t>
  </si>
  <si>
    <t>CZSN</t>
  </si>
  <si>
    <t>Brochet Airport</t>
  </si>
  <si>
    <t>Brochet</t>
  </si>
  <si>
    <t>YBT</t>
  </si>
  <si>
    <t>CYBT</t>
  </si>
  <si>
    <t>Little Grand Rapids Airport</t>
  </si>
  <si>
    <t>Little Grand Rapids</t>
  </si>
  <si>
    <t>ZGR</t>
  </si>
  <si>
    <t>CZGR</t>
  </si>
  <si>
    <t>Cross Lake - Charlie Sinclair Memorial Airport</t>
  </si>
  <si>
    <t>Cross Lake</t>
  </si>
  <si>
    <t>YCR</t>
  </si>
  <si>
    <t>CYCR</t>
  </si>
  <si>
    <t>Red Sucker Lake Airport</t>
  </si>
  <si>
    <t>Red Sucker Lake</t>
  </si>
  <si>
    <t>YRS</t>
  </si>
  <si>
    <t>CYRS</t>
  </si>
  <si>
    <t>Rainbow Lake Airport</t>
  </si>
  <si>
    <t>Rainbow Lake</t>
  </si>
  <si>
    <t>YOP</t>
  </si>
  <si>
    <t>CYOP</t>
  </si>
  <si>
    <t>Bonnyville Airport</t>
  </si>
  <si>
    <t>Bonnyville</t>
  </si>
  <si>
    <t>YBY</t>
  </si>
  <si>
    <t>CYBF</t>
  </si>
  <si>
    <t>Nanaimo Harbour Water Airport</t>
  </si>
  <si>
    <t>ZNA</t>
  </si>
  <si>
    <t>CAC8</t>
  </si>
  <si>
    <t>Ganges Water Aerodrome</t>
  </si>
  <si>
    <t>Ganges</t>
  </si>
  <si>
    <t>CAX6</t>
  </si>
  <si>
    <t>Bedwell Harbour Water Aerdrome</t>
  </si>
  <si>
    <t>Bedwell Harbour</t>
  </si>
  <si>
    <t>Qualicum Beach Airport</t>
  </si>
  <si>
    <t>Qualicum Beach</t>
  </si>
  <si>
    <t>XQU</t>
  </si>
  <si>
    <t>Fort St. James - Perison Airport</t>
  </si>
  <si>
    <t>Fort St. James</t>
  </si>
  <si>
    <t>YJM</t>
  </si>
  <si>
    <t>CYJM</t>
  </si>
  <si>
    <t>Boundary Bay Airport</t>
  </si>
  <si>
    <t>Boundary Bay</t>
  </si>
  <si>
    <t>YDT</t>
  </si>
  <si>
    <t>CZBB</t>
  </si>
  <si>
    <t>Langley Regional Airport</t>
  </si>
  <si>
    <t>Langley Township</t>
  </si>
  <si>
    <t>CYNJ</t>
  </si>
  <si>
    <t>Bella Bella Airport</t>
  </si>
  <si>
    <t>Bella Bella</t>
  </si>
  <si>
    <t>ZEL</t>
  </si>
  <si>
    <t>CYJQ</t>
  </si>
  <si>
    <t>Sechelt Aerodrome</t>
  </si>
  <si>
    <t>Sechelt-Gibsons</t>
  </si>
  <si>
    <t>YHS</t>
  </si>
  <si>
    <t>Wekweeti Airport</t>
  </si>
  <si>
    <t>Wekweeti</t>
  </si>
  <si>
    <t>CFJ2</t>
  </si>
  <si>
    <t>Campo Cuatro Milpas Airport</t>
  </si>
  <si>
    <t>Guasave</t>
  </si>
  <si>
    <t>MM52</t>
  </si>
  <si>
    <t>Isla de Cedros Airport</t>
  </si>
  <si>
    <t>Cedros</t>
  </si>
  <si>
    <t>MMCD</t>
  </si>
  <si>
    <t>Cabo San Lucas International Airport</t>
  </si>
  <si>
    <t>Cabo San Lucas</t>
  </si>
  <si>
    <t>MMSL</t>
  </si>
  <si>
    <t>Bahia Tortugas Airfield</t>
  </si>
  <si>
    <t>Bahia Tortugas</t>
  </si>
  <si>
    <t>Palo Verde Airport</t>
  </si>
  <si>
    <t>San Bruno</t>
  </si>
  <si>
    <t>PVP</t>
  </si>
  <si>
    <t>Ziyaraifushi</t>
  </si>
  <si>
    <t>Brussels Gare du Midi</t>
  </si>
  <si>
    <t>ZYR</t>
  </si>
  <si>
    <t>Caye Chapel Airport</t>
  </si>
  <si>
    <t>Caye Chapel</t>
  </si>
  <si>
    <t>CYC</t>
  </si>
  <si>
    <t>Big Creek Airport</t>
  </si>
  <si>
    <t>Big Creek</t>
  </si>
  <si>
    <t>BGK</t>
  </si>
  <si>
    <t>Dangriga Airport</t>
  </si>
  <si>
    <t>Dangriga</t>
  </si>
  <si>
    <t>DGA</t>
  </si>
  <si>
    <t>Placencia Airport</t>
  </si>
  <si>
    <t>Placencia</t>
  </si>
  <si>
    <t>PLJ</t>
  </si>
  <si>
    <t>Sartaneja Airport</t>
  </si>
  <si>
    <t>Sarteneja</t>
  </si>
  <si>
    <t>SJX</t>
  </si>
  <si>
    <t>Huehuetenango Airport</t>
  </si>
  <si>
    <t>Huehuetenango</t>
  </si>
  <si>
    <t>Corn Island Airport</t>
  </si>
  <si>
    <t>Corn Island</t>
  </si>
  <si>
    <t>RNI</t>
  </si>
  <si>
    <t>MNCI</t>
  </si>
  <si>
    <t>Bonanza Airport</t>
  </si>
  <si>
    <t>Bonanza</t>
  </si>
  <si>
    <t>BZA</t>
  </si>
  <si>
    <t>MNBZ</t>
  </si>
  <si>
    <t>Rosita Airport</t>
  </si>
  <si>
    <t>Rosita</t>
  </si>
  <si>
    <t>RFS</t>
  </si>
  <si>
    <t>MNRT</t>
  </si>
  <si>
    <t>Siuna Airport</t>
  </si>
  <si>
    <t>Siuna</t>
  </si>
  <si>
    <t>SIU</t>
  </si>
  <si>
    <t>MNSI</t>
  </si>
  <si>
    <t>Waspam Airport</t>
  </si>
  <si>
    <t>Waspam</t>
  </si>
  <si>
    <t>WSP</t>
  </si>
  <si>
    <t>MNWP</t>
  </si>
  <si>
    <t>San Carols Airport</t>
  </si>
  <si>
    <t>MNSC</t>
  </si>
  <si>
    <t>Carrillo Airport</t>
  </si>
  <si>
    <t>Carrillo</t>
  </si>
  <si>
    <t>RIK</t>
  </si>
  <si>
    <t>MRCR</t>
  </si>
  <si>
    <t>Fussen</t>
  </si>
  <si>
    <t>FUS</t>
  </si>
  <si>
    <t>FUSS</t>
  </si>
  <si>
    <t>Monte Plata Batley Juan Sanchez Field</t>
  </si>
  <si>
    <t>Monte Plata</t>
  </si>
  <si>
    <t>MDJS</t>
  </si>
  <si>
    <t>Constanza Airport</t>
  </si>
  <si>
    <t>Constanza</t>
  </si>
  <si>
    <t>COZ</t>
  </si>
  <si>
    <t>MDCZ</t>
  </si>
  <si>
    <t>Negril Aerodrome</t>
  </si>
  <si>
    <t>Negril</t>
  </si>
  <si>
    <t>NEG</t>
  </si>
  <si>
    <t>MKNG</t>
  </si>
  <si>
    <t>Bochum Railway</t>
  </si>
  <si>
    <t>Bochum</t>
  </si>
  <si>
    <t>EBO</t>
  </si>
  <si>
    <t xml:space="preserve">Fliegerhost </t>
  </si>
  <si>
    <t>Kaufbeuren</t>
  </si>
  <si>
    <t>KFB</t>
  </si>
  <si>
    <t>Munich Railway</t>
  </si>
  <si>
    <t>ZMU</t>
  </si>
  <si>
    <t>Nuernberg Railway</t>
  </si>
  <si>
    <t>ZAQ</t>
  </si>
  <si>
    <t>Jose Aponte de la Torre Airport</t>
  </si>
  <si>
    <t>Ceiba</t>
  </si>
  <si>
    <t>RVR</t>
  </si>
  <si>
    <t>TJRV</t>
  </si>
  <si>
    <t>Aeropuerto Internacional Valle del Conlara</t>
  </si>
  <si>
    <t>Merlo</t>
  </si>
  <si>
    <t>RLO</t>
  </si>
  <si>
    <t>Charlotte Amalie Harbor</t>
  </si>
  <si>
    <t>Charlotte Amalie</t>
  </si>
  <si>
    <t>VI22</t>
  </si>
  <si>
    <t>Christiansted Harbor Seaplane Base</t>
  </si>
  <si>
    <t>Christiansted</t>
  </si>
  <si>
    <t>SSB</t>
  </si>
  <si>
    <t>Alto Rio Senguer Airport</t>
  </si>
  <si>
    <t>Alto Rio Senguer</t>
  </si>
  <si>
    <t>ARR</t>
  </si>
  <si>
    <t>SAVR</t>
  </si>
  <si>
    <t>Jose de San Martin Airport</t>
  </si>
  <si>
    <t>Jose de San Martin</t>
  </si>
  <si>
    <t>JSM</t>
  </si>
  <si>
    <t>SAWS</t>
  </si>
  <si>
    <t>Uyuni Airport</t>
  </si>
  <si>
    <t>Uyuni</t>
  </si>
  <si>
    <t>UYU</t>
  </si>
  <si>
    <t>SLUY</t>
  </si>
  <si>
    <t>Augsburg Railway</t>
  </si>
  <si>
    <t>ZAU</t>
  </si>
  <si>
    <t>Mannheim Railway</t>
  </si>
  <si>
    <t>ZMA</t>
  </si>
  <si>
    <t>Essen Railway</t>
  </si>
  <si>
    <t>ZES</t>
  </si>
  <si>
    <t>Rurrenabaque Airport</t>
  </si>
  <si>
    <t>Rerrenabaque</t>
  </si>
  <si>
    <t>RBQ</t>
  </si>
  <si>
    <t>SLRQ</t>
  </si>
  <si>
    <t>Lancaster Amtrak Station</t>
  </si>
  <si>
    <t>Ardmore Amtrak Station</t>
  </si>
  <si>
    <t>Abaiang Atoll Airport</t>
  </si>
  <si>
    <t>Abaiang Atoll</t>
  </si>
  <si>
    <t>ABF</t>
  </si>
  <si>
    <t>NGAB</t>
  </si>
  <si>
    <t>Metropark Amtrak Station</t>
  </si>
  <si>
    <t>Iselin</t>
  </si>
  <si>
    <t>St. Louis Downtown Airport</t>
  </si>
  <si>
    <t>East St. Louis</t>
  </si>
  <si>
    <t>CPS</t>
  </si>
  <si>
    <t>Afobaka Airstrip</t>
  </si>
  <si>
    <t>Afobaka</t>
  </si>
  <si>
    <t>SMAF</t>
  </si>
  <si>
    <t>Alalapadu Airstrip</t>
  </si>
  <si>
    <t>Alapadu</t>
  </si>
  <si>
    <t>SMDU</t>
  </si>
  <si>
    <t>Albina Airstrip</t>
  </si>
  <si>
    <t>Albina</t>
  </si>
  <si>
    <t>ABN</t>
  </si>
  <si>
    <t>SMBN</t>
  </si>
  <si>
    <t>Lawa Anapaike Airstrip</t>
  </si>
  <si>
    <t>Anapaike</t>
  </si>
  <si>
    <t>SMLA</t>
  </si>
  <si>
    <t>Apetina Airstrip</t>
  </si>
  <si>
    <t>Apetina</t>
  </si>
  <si>
    <t>SMPT</t>
  </si>
  <si>
    <t>Botopassi Airstrip</t>
  </si>
  <si>
    <t>Botopasi</t>
  </si>
  <si>
    <t>BTO</t>
  </si>
  <si>
    <t>Djoemoe Airstrip</t>
  </si>
  <si>
    <t>Djoemoe</t>
  </si>
  <si>
    <t>DOE</t>
  </si>
  <si>
    <t>Drietabbetje Airstrip</t>
  </si>
  <si>
    <t>Drietabbetje</t>
  </si>
  <si>
    <t>DRJ</t>
  </si>
  <si>
    <t>SMDA</t>
  </si>
  <si>
    <t>Kabalebo Airstrip</t>
  </si>
  <si>
    <t>Kabalebo</t>
  </si>
  <si>
    <t>SMKA</t>
  </si>
  <si>
    <t>Kayser Airstrip</t>
  </si>
  <si>
    <t>Kayser</t>
  </si>
  <si>
    <t>SMKE</t>
  </si>
  <si>
    <t>Kwamelasemoetoe Airstrip</t>
  </si>
  <si>
    <t>Kwamelasemoetoe</t>
  </si>
  <si>
    <t>SMSM</t>
  </si>
  <si>
    <t>Moengo Airstrip</t>
  </si>
  <si>
    <t>Moengo</t>
  </si>
  <si>
    <t>SMMO</t>
  </si>
  <si>
    <t>Majoor Henry Fernandes Airport</t>
  </si>
  <si>
    <t>Nieuw Nickerie</t>
  </si>
  <si>
    <t>ICK</t>
  </si>
  <si>
    <t>SMNI</t>
  </si>
  <si>
    <t>Vincent Fayks Airport</t>
  </si>
  <si>
    <t>Paloemeu</t>
  </si>
  <si>
    <t>OEM</t>
  </si>
  <si>
    <t>SMPA</t>
  </si>
  <si>
    <t>Sarakreek Airstrip</t>
  </si>
  <si>
    <t>Sarakreek</t>
  </si>
  <si>
    <t>SMSK</t>
  </si>
  <si>
    <t>Sipaliwini Airstrip</t>
  </si>
  <si>
    <t>Sipaliwini</t>
  </si>
  <si>
    <t>SMSI</t>
  </si>
  <si>
    <t>Stoelmans Eiland Airstrip</t>
  </si>
  <si>
    <t>Stoelmans Eiland</t>
  </si>
  <si>
    <t>SMZ</t>
  </si>
  <si>
    <t>SMST</t>
  </si>
  <si>
    <t>Totness Airstrip</t>
  </si>
  <si>
    <t>Totness</t>
  </si>
  <si>
    <t>TOT</t>
  </si>
  <si>
    <t>SMCO</t>
  </si>
  <si>
    <t>Wageningen Airstrip</t>
  </si>
  <si>
    <t>Wageningen</t>
  </si>
  <si>
    <t>AGI</t>
  </si>
  <si>
    <t>SMWA</t>
  </si>
  <si>
    <t>Kaieteur International Airport</t>
  </si>
  <si>
    <t>Kaieteur Falls</t>
  </si>
  <si>
    <t>KIA</t>
  </si>
  <si>
    <t>PSKA</t>
  </si>
  <si>
    <t>Codela Airport</t>
  </si>
  <si>
    <t>CSC</t>
  </si>
  <si>
    <t>MRCA</t>
  </si>
  <si>
    <t>Newport News Amtrak Station</t>
  </si>
  <si>
    <t>Portland Union Station</t>
  </si>
  <si>
    <t>Orinduik Airport</t>
  </si>
  <si>
    <t>Orinduik</t>
  </si>
  <si>
    <t>ORJ</t>
  </si>
  <si>
    <t>SYOR</t>
  </si>
  <si>
    <t>Annai Airport</t>
  </si>
  <si>
    <t>Annai</t>
  </si>
  <si>
    <t>NAI</t>
  </si>
  <si>
    <t>SYAN</t>
  </si>
  <si>
    <t>Apoteri Airport</t>
  </si>
  <si>
    <t>Apoteri</t>
  </si>
  <si>
    <t>SYAP</t>
  </si>
  <si>
    <t>Imbaimadai Airport</t>
  </si>
  <si>
    <t>Imbaimadai</t>
  </si>
  <si>
    <t>IMB</t>
  </si>
  <si>
    <t>SYIB</t>
  </si>
  <si>
    <t>Kamarang Airport</t>
  </si>
  <si>
    <t>Kamarang</t>
  </si>
  <si>
    <t>KAR</t>
  </si>
  <si>
    <t>SYKM</t>
  </si>
  <si>
    <t>Mabaruma Airport</t>
  </si>
  <si>
    <t>Mabaruma</t>
  </si>
  <si>
    <t>USI</t>
  </si>
  <si>
    <t>SYMB</t>
  </si>
  <si>
    <t>Mahdia Airport</t>
  </si>
  <si>
    <t>Mahdia</t>
  </si>
  <si>
    <t>MHA</t>
  </si>
  <si>
    <t>SYMD</t>
  </si>
  <si>
    <t>Dr. Augusto Roberto Fuster International Airport</t>
  </si>
  <si>
    <t>Pedro Juan Caballero</t>
  </si>
  <si>
    <t>PJC</t>
  </si>
  <si>
    <t>SGPJ</t>
  </si>
  <si>
    <t>Alcides Fernandez Airport</t>
  </si>
  <si>
    <t>Acandi</t>
  </si>
  <si>
    <t>ACD</t>
  </si>
  <si>
    <t>SKAD</t>
  </si>
  <si>
    <t>Los Colonizadores Airport</t>
  </si>
  <si>
    <t>Saravena</t>
  </si>
  <si>
    <t>RVE</t>
  </si>
  <si>
    <t>SKSA</t>
  </si>
  <si>
    <t>La Chorrera Airport</t>
  </si>
  <si>
    <t>La Chorrera</t>
  </si>
  <si>
    <t>LCR</t>
  </si>
  <si>
    <t>Batagay Airport</t>
  </si>
  <si>
    <t>Batagay</t>
  </si>
  <si>
    <t>UEBB</t>
  </si>
  <si>
    <t>La Macarena</t>
  </si>
  <si>
    <t>LMC</t>
  </si>
  <si>
    <t>Villa Garzon Airport</t>
  </si>
  <si>
    <t>Villa Garzon</t>
  </si>
  <si>
    <t>VGZ</t>
  </si>
  <si>
    <t>SKVG</t>
  </si>
  <si>
    <t>El Bagre Airport</t>
  </si>
  <si>
    <t>El Bagre</t>
  </si>
  <si>
    <t>EBG</t>
  </si>
  <si>
    <t>SKEB</t>
  </si>
  <si>
    <t>Juan H. White</t>
  </si>
  <si>
    <t>Caucasia</t>
  </si>
  <si>
    <t>CAQ</t>
  </si>
  <si>
    <t>SKCU</t>
  </si>
  <si>
    <t>Mandinga Airport</t>
  </si>
  <si>
    <t>Condoto</t>
  </si>
  <si>
    <t>COG</t>
  </si>
  <si>
    <t>SKCD</t>
  </si>
  <si>
    <t>Golfo de Morrosquillo Airport</t>
  </si>
  <si>
    <t>Tolu</t>
  </si>
  <si>
    <t>TLU</t>
  </si>
  <si>
    <t>SKTL</t>
  </si>
  <si>
    <t>Cabo Frio International Airport</t>
  </si>
  <si>
    <t>Cabo Frio</t>
  </si>
  <si>
    <t>CFB</t>
  </si>
  <si>
    <t>SBCB</t>
  </si>
  <si>
    <t>Westport Amtrak Station</t>
  </si>
  <si>
    <t>Trenton Amtrak Station</t>
  </si>
  <si>
    <t>OPS</t>
  </si>
  <si>
    <t>SWSI</t>
  </si>
  <si>
    <t>Gurupi Airport</t>
  </si>
  <si>
    <t>Gurupi</t>
  </si>
  <si>
    <t>GRP</t>
  </si>
  <si>
    <t>SWGI</t>
  </si>
  <si>
    <t>Campo Alegre Airport</t>
  </si>
  <si>
    <t>Santana do Araguaia</t>
  </si>
  <si>
    <t>CMP</t>
  </si>
  <si>
    <t>SNKE</t>
  </si>
  <si>
    <t>Breves Airport</t>
  </si>
  <si>
    <t>Breves</t>
  </si>
  <si>
    <t>BVS</t>
  </si>
  <si>
    <t>SNVS</t>
  </si>
  <si>
    <t>Soure Airport</t>
  </si>
  <si>
    <t>Soure</t>
  </si>
  <si>
    <t>SFK</t>
  </si>
  <si>
    <t>SNSW</t>
  </si>
  <si>
    <t>Julio Belem Airport</t>
  </si>
  <si>
    <t>Parintins</t>
  </si>
  <si>
    <t>PIN</t>
  </si>
  <si>
    <t>SWPI</t>
  </si>
  <si>
    <t>Barreiras Airport</t>
  </si>
  <si>
    <t>Barreiras</t>
  </si>
  <si>
    <t>BRA</t>
  </si>
  <si>
    <t>SNBR</t>
  </si>
  <si>
    <t>Confresa Airport</t>
  </si>
  <si>
    <t>Santa Terezinha</t>
  </si>
  <si>
    <t>STZ</t>
  </si>
  <si>
    <t>SWST</t>
  </si>
  <si>
    <t>Minacu Airport</t>
  </si>
  <si>
    <t>Minacu</t>
  </si>
  <si>
    <t>MQH</t>
  </si>
  <si>
    <t>SBMC</t>
  </si>
  <si>
    <t>Araguaina Airport</t>
  </si>
  <si>
    <t>Araguaina</t>
  </si>
  <si>
    <t>AUX</t>
  </si>
  <si>
    <t>SWGN</t>
  </si>
  <si>
    <t>Novo Aripuana Airport</t>
  </si>
  <si>
    <t>Novo Aripuana</t>
  </si>
  <si>
    <t>NVP</t>
  </si>
  <si>
    <t>SWNA</t>
  </si>
  <si>
    <t>Bom Futuro Airport</t>
  </si>
  <si>
    <t>Lucas do Rio Verde</t>
  </si>
  <si>
    <t>LVR</t>
  </si>
  <si>
    <t>SWFE</t>
  </si>
  <si>
    <t>Franca Airport</t>
  </si>
  <si>
    <t>Franca</t>
  </si>
  <si>
    <t>FRC</t>
  </si>
  <si>
    <t>SIMK</t>
  </si>
  <si>
    <t>Dourados Airport</t>
  </si>
  <si>
    <t>Dourados</t>
  </si>
  <si>
    <t>DOU</t>
  </si>
  <si>
    <t>SSDO</t>
  </si>
  <si>
    <t>Labrea Airport</t>
  </si>
  <si>
    <t>Labrea</t>
  </si>
  <si>
    <t>LBR</t>
  </si>
  <si>
    <t>SWLB</t>
  </si>
  <si>
    <t>Rondonopolis Airport</t>
  </si>
  <si>
    <t>Rondonopolis</t>
  </si>
  <si>
    <t>ROO</t>
  </si>
  <si>
    <t>SWRD</t>
  </si>
  <si>
    <t>Tancredo Thomaz de Faria Airport</t>
  </si>
  <si>
    <t>Guarapuava</t>
  </si>
  <si>
    <t>GPB</t>
  </si>
  <si>
    <t>SBGU</t>
  </si>
  <si>
    <t>Joacaba Airport</t>
  </si>
  <si>
    <t>Joacaba</t>
  </si>
  <si>
    <t>JCB</t>
  </si>
  <si>
    <t>SSJA</t>
  </si>
  <si>
    <t>North Philadelphia Amtrak Station</t>
  </si>
  <si>
    <t>Aberdeen Railway Station</t>
  </si>
  <si>
    <t>Glasgow Railway Station</t>
  </si>
  <si>
    <t>Edinburgh Waverly Station</t>
  </si>
  <si>
    <t>ZXE</t>
  </si>
  <si>
    <t>Newcastle Railway Station</t>
  </si>
  <si>
    <t>Newcastle Upon Tyne</t>
  </si>
  <si>
    <t>Leeds Railway Station</t>
  </si>
  <si>
    <t>Manchester Picadilly Station</t>
  </si>
  <si>
    <t>Liverpool Railway Station</t>
  </si>
  <si>
    <t>London Euston Railway Station</t>
  </si>
  <si>
    <t>General leite de Castro Airport</t>
  </si>
  <si>
    <t>Rio Verde</t>
  </si>
  <si>
    <t>RVD</t>
  </si>
  <si>
    <t>SWLC</t>
  </si>
  <si>
    <t>Araxa Airport</t>
  </si>
  <si>
    <t>Araxa</t>
  </si>
  <si>
    <t>AAX</t>
  </si>
  <si>
    <t>SBAX</t>
  </si>
  <si>
    <t>Maues Airport</t>
  </si>
  <si>
    <t>Maues</t>
  </si>
  <si>
    <t>MBZ</t>
  </si>
  <si>
    <t>SWMW</t>
  </si>
  <si>
    <t>Borba Airport</t>
  </si>
  <si>
    <t>Borba</t>
  </si>
  <si>
    <t>RBB</t>
  </si>
  <si>
    <t>SWBR</t>
  </si>
  <si>
    <t>Coari Airport</t>
  </si>
  <si>
    <t>Coari</t>
  </si>
  <si>
    <t>CIZ</t>
  </si>
  <si>
    <t>SWKO</t>
  </si>
  <si>
    <t>Barcelos Airport</t>
  </si>
  <si>
    <t>Barcelos</t>
  </si>
  <si>
    <t>BAZ</t>
  </si>
  <si>
    <t>SWBC</t>
  </si>
  <si>
    <t>Herbert Glacier</t>
  </si>
  <si>
    <t>Seattle Cruise Terminal</t>
  </si>
  <si>
    <t>Juneau Cruise Pier</t>
  </si>
  <si>
    <t>Skagway Cruise Pier</t>
  </si>
  <si>
    <t>Ketchikan Cruise Pier</t>
  </si>
  <si>
    <t xml:space="preserve">Ketchikan </t>
  </si>
  <si>
    <t>Victoria Cruise Pier</t>
  </si>
  <si>
    <t>Diamantino Airport</t>
  </si>
  <si>
    <t>Diamantino</t>
  </si>
  <si>
    <t>DMT</t>
  </si>
  <si>
    <t>SWDM</t>
  </si>
  <si>
    <t>Guanambi Airport</t>
  </si>
  <si>
    <t>Guanambi</t>
  </si>
  <si>
    <t>GNM</t>
  </si>
  <si>
    <t>SNGI</t>
  </si>
  <si>
    <t>Tsletsi Airport</t>
  </si>
  <si>
    <t>Djelfa</t>
  </si>
  <si>
    <t>QDJ</t>
  </si>
  <si>
    <t>DAFI</t>
  </si>
  <si>
    <t>Nzagi Airport</t>
  </si>
  <si>
    <t>Nzagi</t>
  </si>
  <si>
    <t>FNZG</t>
  </si>
  <si>
    <t>Catoca Airport</t>
  </si>
  <si>
    <t>Catoca</t>
  </si>
  <si>
    <t>Lucapa Airport</t>
  </si>
  <si>
    <t>Lucapa</t>
  </si>
  <si>
    <t>LBZ</t>
  </si>
  <si>
    <t>FNLK</t>
  </si>
  <si>
    <t>Kapanda Airport</t>
  </si>
  <si>
    <t>Kapanda</t>
  </si>
  <si>
    <t>KNP</t>
  </si>
  <si>
    <t>FNCP</t>
  </si>
  <si>
    <t>Am Timan Airport</t>
  </si>
  <si>
    <t>Am Timan</t>
  </si>
  <si>
    <t>AMC</t>
  </si>
  <si>
    <t>FTTN</t>
  </si>
  <si>
    <t>Sharq Al-Owainat Airport</t>
  </si>
  <si>
    <t>Sharq Al-Owainat</t>
  </si>
  <si>
    <t>GSQ</t>
  </si>
  <si>
    <t>HEOW</t>
  </si>
  <si>
    <t>Eastern WV Regional Airport</t>
  </si>
  <si>
    <t>Martinsburg</t>
  </si>
  <si>
    <t>MRB</t>
  </si>
  <si>
    <t>KMRB</t>
  </si>
  <si>
    <t>Awasa Airport</t>
  </si>
  <si>
    <t>Awasa</t>
  </si>
  <si>
    <t>AWA</t>
  </si>
  <si>
    <t>HALA</t>
  </si>
  <si>
    <t>Jijiga Airport</t>
  </si>
  <si>
    <t>Jijiga</t>
  </si>
  <si>
    <t>JIJ</t>
  </si>
  <si>
    <t>HAJJ</t>
  </si>
  <si>
    <t>Mekane Salam Airport</t>
  </si>
  <si>
    <t>Mekane Selam</t>
  </si>
  <si>
    <t>MKS</t>
  </si>
  <si>
    <t>HAMA</t>
  </si>
  <si>
    <t>Debre Marqos</t>
  </si>
  <si>
    <t>DBM</t>
  </si>
  <si>
    <t>HADM</t>
  </si>
  <si>
    <t>Debre Tabor Airport</t>
  </si>
  <si>
    <t>Debre Tabor</t>
  </si>
  <si>
    <t>DBT</t>
  </si>
  <si>
    <t>HADT</t>
  </si>
  <si>
    <t>Harar Meda Airport</t>
  </si>
  <si>
    <t>Debre Zeyit</t>
  </si>
  <si>
    <t>QHR</t>
  </si>
  <si>
    <t>HAHM</t>
  </si>
  <si>
    <t>Robe Airport</t>
  </si>
  <si>
    <t>Goba</t>
  </si>
  <si>
    <t>GOB</t>
  </si>
  <si>
    <t>HAGB</t>
  </si>
  <si>
    <t>Mayumba Airport</t>
  </si>
  <si>
    <t>Mayumba</t>
  </si>
  <si>
    <t>MYB</t>
  </si>
  <si>
    <t>FOOY</t>
  </si>
  <si>
    <t>Mara Serena Airport</t>
  </si>
  <si>
    <t>Masai Mara</t>
  </si>
  <si>
    <t>MRE</t>
  </si>
  <si>
    <t>Lewa Airport</t>
  </si>
  <si>
    <t>Lewa</t>
  </si>
  <si>
    <t>Mulika Lodge Airport</t>
  </si>
  <si>
    <t>Meru National Park</t>
  </si>
  <si>
    <t>HKMK</t>
  </si>
  <si>
    <t>Rumbek Airport</t>
  </si>
  <si>
    <t>Rumbek</t>
  </si>
  <si>
    <t>RBX</t>
  </si>
  <si>
    <t>HSMK</t>
  </si>
  <si>
    <t>Yei Airport</t>
  </si>
  <si>
    <t>Yei</t>
  </si>
  <si>
    <t>HSYE</t>
  </si>
  <si>
    <t>Cape Palmas Airport</t>
  </si>
  <si>
    <t>CPA</t>
  </si>
  <si>
    <t>GLCP</t>
  </si>
  <si>
    <t>Ambatomainty Airport</t>
  </si>
  <si>
    <t>Ambatomainty</t>
  </si>
  <si>
    <t>AMY</t>
  </si>
  <si>
    <t>Kyoto</t>
  </si>
  <si>
    <t>UKY</t>
  </si>
  <si>
    <t>Ecuvillens Airport</t>
  </si>
  <si>
    <t>Ecuvillens</t>
  </si>
  <si>
    <t>LSGE</t>
  </si>
  <si>
    <t>Andermatt</t>
  </si>
  <si>
    <t>Wohlen Airfield</t>
  </si>
  <si>
    <t>Wohlen bei Bern</t>
  </si>
  <si>
    <t>Bazaruto Island Airport</t>
  </si>
  <si>
    <t>Bazaruto Island</t>
  </si>
  <si>
    <t>BZB</t>
  </si>
  <si>
    <t>Benguera Island Airport</t>
  </si>
  <si>
    <t>Benguera Island</t>
  </si>
  <si>
    <t>BCW</t>
  </si>
  <si>
    <t>Inhaca Airport</t>
  </si>
  <si>
    <t>Inhaca</t>
  </si>
  <si>
    <t>FQIA</t>
  </si>
  <si>
    <t>Indigo Bay Lodge Airport</t>
  </si>
  <si>
    <t>Indigo Bay Lodge</t>
  </si>
  <si>
    <t>IBL</t>
  </si>
  <si>
    <t>Gombe Lawanti International Airport</t>
  </si>
  <si>
    <t>Gombe</t>
  </si>
  <si>
    <t>Akwa Ibom International Airport</t>
  </si>
  <si>
    <t>Uyo</t>
  </si>
  <si>
    <t>Katsina Airport</t>
  </si>
  <si>
    <t>Katsina</t>
  </si>
  <si>
    <t>Ouro Sogui Airport</t>
  </si>
  <si>
    <t>Matam</t>
  </si>
  <si>
    <t>MAX</t>
  </si>
  <si>
    <t>GOSM</t>
  </si>
  <si>
    <t>Bird Island Airport</t>
  </si>
  <si>
    <t>Bird Island</t>
  </si>
  <si>
    <t>BDI</t>
  </si>
  <si>
    <t>FSSB</t>
  </si>
  <si>
    <t>K50 Airport</t>
  </si>
  <si>
    <t>El Daein</t>
  </si>
  <si>
    <t>Wadi Halfa Airport</t>
  </si>
  <si>
    <t>Wadi Halfa</t>
  </si>
  <si>
    <t>WHF</t>
  </si>
  <si>
    <t>HSSW</t>
  </si>
  <si>
    <t>Enfidha - Zine El Abidine Ben Ali International Airport</t>
  </si>
  <si>
    <t>Enfidha</t>
  </si>
  <si>
    <t>NBE</t>
  </si>
  <si>
    <t>DTNZ</t>
  </si>
  <si>
    <t>Kidepo Airport</t>
  </si>
  <si>
    <t>Kidepo</t>
  </si>
  <si>
    <t>HUKD</t>
  </si>
  <si>
    <t>Kitgum Airport</t>
  </si>
  <si>
    <t>Kitgum</t>
  </si>
  <si>
    <t>HUKT</t>
  </si>
  <si>
    <t>Pakuba Airport</t>
  </si>
  <si>
    <t>Pakuba</t>
  </si>
  <si>
    <t>PAF</t>
  </si>
  <si>
    <t>HUPA</t>
  </si>
  <si>
    <t>Svea Airport</t>
  </si>
  <si>
    <t>Sveagruva</t>
  </si>
  <si>
    <t>ENSA</t>
  </si>
  <si>
    <t>Ny-Alesund Airport</t>
  </si>
  <si>
    <t>Ny-Alesund</t>
  </si>
  <si>
    <t>ENAS</t>
  </si>
  <si>
    <t>Hatay Airport</t>
  </si>
  <si>
    <t>Hatay</t>
  </si>
  <si>
    <t>HTY</t>
  </si>
  <si>
    <t>LTDA</t>
  </si>
  <si>
    <t>Kihnu Airfield</t>
  </si>
  <si>
    <t>Kihnu</t>
  </si>
  <si>
    <t>EEKU</t>
  </si>
  <si>
    <t>Ruhnu Airfield</t>
  </si>
  <si>
    <t>Ruhnu</t>
  </si>
  <si>
    <t>EERU</t>
  </si>
  <si>
    <t>Raivavae Airport</t>
  </si>
  <si>
    <t>Raivavae</t>
  </si>
  <si>
    <t>RVV</t>
  </si>
  <si>
    <t>NTAV</t>
  </si>
  <si>
    <t>Foshan</t>
  </si>
  <si>
    <t>FUO</t>
  </si>
  <si>
    <t>Huizhou</t>
  </si>
  <si>
    <t>HUZ</t>
  </si>
  <si>
    <t>Lleida-Alguaire Airport</t>
  </si>
  <si>
    <t>Lleida</t>
  </si>
  <si>
    <t>ILD</t>
  </si>
  <si>
    <t>LEDA</t>
  </si>
  <si>
    <t>Aeropuerto Capitan Fuentes Martinez</t>
  </si>
  <si>
    <t>WPR</t>
  </si>
  <si>
    <t>Ouessant Airport</t>
  </si>
  <si>
    <t>Ouessant</t>
  </si>
  <si>
    <t>LFEC</t>
  </si>
  <si>
    <t>Central Railway Station</t>
  </si>
  <si>
    <t>YMY</t>
  </si>
  <si>
    <t>Union Station</t>
  </si>
  <si>
    <t>YBZ</t>
  </si>
  <si>
    <t>Bildudalur Airport</t>
  </si>
  <si>
    <t>Bildudalur</t>
  </si>
  <si>
    <t>BIU</t>
  </si>
  <si>
    <t>BIBD</t>
  </si>
  <si>
    <t>Gjogur Airport</t>
  </si>
  <si>
    <t>Gjogur</t>
  </si>
  <si>
    <t>GJR</t>
  </si>
  <si>
    <t>BIGJ</t>
  </si>
  <si>
    <t>Saudarkrokur</t>
  </si>
  <si>
    <t>SAK</t>
  </si>
  <si>
    <t>BIKR</t>
  </si>
  <si>
    <t>Selfoss Airport</t>
  </si>
  <si>
    <t>Selfoss</t>
  </si>
  <si>
    <t>BISF</t>
  </si>
  <si>
    <t>Inishmaan Aerodrome</t>
  </si>
  <si>
    <t>Inishmaan</t>
  </si>
  <si>
    <t>IIA</t>
  </si>
  <si>
    <t>EIMN</t>
  </si>
  <si>
    <t>Taldykorgan Airport</t>
  </si>
  <si>
    <t>Taldykorgan</t>
  </si>
  <si>
    <t>TDK</t>
  </si>
  <si>
    <t>UAAT</t>
  </si>
  <si>
    <t>Olgii Airport</t>
  </si>
  <si>
    <t>Olgii</t>
  </si>
  <si>
    <t>ULG</t>
  </si>
  <si>
    <t>ZMUL</t>
  </si>
  <si>
    <t>XDB</t>
  </si>
  <si>
    <t>Qurghonteppa International Airport</t>
  </si>
  <si>
    <t>Kurgan Tyube</t>
  </si>
  <si>
    <t>UTDT</t>
  </si>
  <si>
    <t>Vologda Airport</t>
  </si>
  <si>
    <t>Vologda</t>
  </si>
  <si>
    <t>VGD</t>
  </si>
  <si>
    <t>ULWW</t>
  </si>
  <si>
    <t>Severo-Evensk Airport</t>
  </si>
  <si>
    <t>Evensk</t>
  </si>
  <si>
    <t>UHMW</t>
  </si>
  <si>
    <t>Olenyok Airport</t>
  </si>
  <si>
    <t>Olenyok</t>
  </si>
  <si>
    <t>UERO</t>
  </si>
  <si>
    <t>Saskylakh Airport</t>
  </si>
  <si>
    <t>Saskylakh</t>
  </si>
  <si>
    <t>UERS</t>
  </si>
  <si>
    <t>Lensk Airport</t>
  </si>
  <si>
    <t>Lensk</t>
  </si>
  <si>
    <t>Burevestnik Airport</t>
  </si>
  <si>
    <t>Iturup Island</t>
  </si>
  <si>
    <t>BVV</t>
  </si>
  <si>
    <t>Okha Airport</t>
  </si>
  <si>
    <t>Okha</t>
  </si>
  <si>
    <t>OHH</t>
  </si>
  <si>
    <t>Leshukonskoye Airport</t>
  </si>
  <si>
    <t>LDG</t>
  </si>
  <si>
    <t>ULAL</t>
  </si>
  <si>
    <t>Nizhneangarsk Airport</t>
  </si>
  <si>
    <t>Nizhneangarsk</t>
  </si>
  <si>
    <t>UIUN</t>
  </si>
  <si>
    <t>Taksimo Airport</t>
  </si>
  <si>
    <t>Taksimo</t>
  </si>
  <si>
    <t>Vanavara Airport</t>
  </si>
  <si>
    <t>Vanavara</t>
  </si>
  <si>
    <t>UNIW</t>
  </si>
  <si>
    <t>Aykhal Airport</t>
  </si>
  <si>
    <t>Aykhal</t>
  </si>
  <si>
    <t>UERA</t>
  </si>
  <si>
    <t>Uktus Airport</t>
  </si>
  <si>
    <t>USSK</t>
  </si>
  <si>
    <t>Baykit Airport</t>
  </si>
  <si>
    <t>Baykit</t>
  </si>
  <si>
    <t>UNIB</t>
  </si>
  <si>
    <t>Biysk Airport</t>
  </si>
  <si>
    <t>Biysk</t>
  </si>
  <si>
    <t>UNBI</t>
  </si>
  <si>
    <t>Huesca-Pirineos Airport</t>
  </si>
  <si>
    <t>Huesca</t>
  </si>
  <si>
    <t>HSK</t>
  </si>
  <si>
    <t>LEHC</t>
  </si>
  <si>
    <t>Ciudad Real Central Airport</t>
  </si>
  <si>
    <t>Ciudad Real</t>
  </si>
  <si>
    <t>CQM</t>
  </si>
  <si>
    <t>LERL</t>
  </si>
  <si>
    <t>Al Najaf International Airport</t>
  </si>
  <si>
    <t>Najaf</t>
  </si>
  <si>
    <t>NJF</t>
  </si>
  <si>
    <t>ORNI</t>
  </si>
  <si>
    <t>Hilversum Railway Station</t>
  </si>
  <si>
    <t>Hilversum</t>
  </si>
  <si>
    <t>QYI</t>
  </si>
  <si>
    <t>Colonsay Airport</t>
  </si>
  <si>
    <t>Colonsay</t>
  </si>
  <si>
    <t>CSA</t>
  </si>
  <si>
    <t>EGEY</t>
  </si>
  <si>
    <t>Coll Airport</t>
  </si>
  <si>
    <t>Coll</t>
  </si>
  <si>
    <t>COL</t>
  </si>
  <si>
    <t>Rock Hill York Co Bryant Airport</t>
  </si>
  <si>
    <t>Rock Hill</t>
  </si>
  <si>
    <t>RKH</t>
  </si>
  <si>
    <t>KUZA</t>
  </si>
  <si>
    <t>Allegheny County Airport</t>
  </si>
  <si>
    <t>AGC</t>
  </si>
  <si>
    <t>KAGC</t>
  </si>
  <si>
    <t>Cecil Field</t>
  </si>
  <si>
    <t>NZC</t>
  </si>
  <si>
    <t>KVQQ</t>
  </si>
  <si>
    <t>Fulton County Airport Brown Field</t>
  </si>
  <si>
    <t>FTY</t>
  </si>
  <si>
    <t>KFTY</t>
  </si>
  <si>
    <t>Tresco Heliport</t>
  </si>
  <si>
    <t>Tresco</t>
  </si>
  <si>
    <t>TSO</t>
  </si>
  <si>
    <t>EGHT</t>
  </si>
  <si>
    <t>Tarin Kowt Airport</t>
  </si>
  <si>
    <t>Tarin Kowt</t>
  </si>
  <si>
    <t>TII</t>
  </si>
  <si>
    <t>OATN</t>
  </si>
  <si>
    <t>Zaranj Airport</t>
  </si>
  <si>
    <t>Zaranj</t>
  </si>
  <si>
    <t>ZAJ</t>
  </si>
  <si>
    <t>OAZJ</t>
  </si>
  <si>
    <t>Chaghcharan Airport</t>
  </si>
  <si>
    <t>Chaghcharan</t>
  </si>
  <si>
    <t>CCN</t>
  </si>
  <si>
    <t>OACC</t>
  </si>
  <si>
    <t>Four Corners</t>
  </si>
  <si>
    <t>Fuyang Airport</t>
  </si>
  <si>
    <t>Fuyang</t>
  </si>
  <si>
    <t>FUG</t>
  </si>
  <si>
    <t>ZSFY</t>
  </si>
  <si>
    <t>Longyan Airport</t>
  </si>
  <si>
    <t>Longyan</t>
  </si>
  <si>
    <t>LCX</t>
  </si>
  <si>
    <t>Baoshan Airport</t>
  </si>
  <si>
    <t>Baoshan</t>
  </si>
  <si>
    <t>BSD</t>
  </si>
  <si>
    <t>ZPBS</t>
  </si>
  <si>
    <t>Xingyi Airport</t>
  </si>
  <si>
    <t>Xingyi</t>
  </si>
  <si>
    <t>ACX</t>
  </si>
  <si>
    <t>Macau Ferry Pier</t>
  </si>
  <si>
    <t>XZM</t>
  </si>
  <si>
    <t>Liping Airport</t>
  </si>
  <si>
    <t>Liping</t>
  </si>
  <si>
    <t>HZH</t>
  </si>
  <si>
    <t>Ocean Isle Beach Airport</t>
  </si>
  <si>
    <t>Ocean Isle Beach</t>
  </si>
  <si>
    <t>60J</t>
  </si>
  <si>
    <t>Stepanakert</t>
  </si>
  <si>
    <t>UB13</t>
  </si>
  <si>
    <t>Ohio State University Airport</t>
  </si>
  <si>
    <t>OSU</t>
  </si>
  <si>
    <t>KOSU</t>
  </si>
  <si>
    <t>Rio Sidra</t>
  </si>
  <si>
    <t>RSI</t>
  </si>
  <si>
    <t>Addison</t>
  </si>
  <si>
    <t>ADS</t>
  </si>
  <si>
    <t>KADS</t>
  </si>
  <si>
    <t>Destin</t>
  </si>
  <si>
    <t>DTS</t>
  </si>
  <si>
    <t>KDTS</t>
  </si>
  <si>
    <t>Fort Jefferson</t>
  </si>
  <si>
    <t>Fort Jefferson - Dry Tortugas</t>
  </si>
  <si>
    <t>RBN</t>
  </si>
  <si>
    <t>Chernobayevka Airport</t>
  </si>
  <si>
    <t>Kherson</t>
  </si>
  <si>
    <t>KHE</t>
  </si>
  <si>
    <t>UKOH</t>
  </si>
  <si>
    <t>Ryans Creek Aerodrome</t>
  </si>
  <si>
    <t>Stewart Island</t>
  </si>
  <si>
    <t>SZS</t>
  </si>
  <si>
    <t>NZRC</t>
  </si>
  <si>
    <t>Assumption Island</t>
  </si>
  <si>
    <t>FSAS</t>
  </si>
  <si>
    <t>Zhijiang Airport</t>
  </si>
  <si>
    <t>Zhijiang</t>
  </si>
  <si>
    <t>HJJ</t>
  </si>
  <si>
    <t>Aldabra</t>
  </si>
  <si>
    <t>Yarmouth Airport</t>
  </si>
  <si>
    <t>Yarmouth</t>
  </si>
  <si>
    <t>YQI</t>
  </si>
  <si>
    <t>CYQI</t>
  </si>
  <si>
    <t>Kinston Regional Jetport</t>
  </si>
  <si>
    <t>Kinston</t>
  </si>
  <si>
    <t>ISO</t>
  </si>
  <si>
    <t>KISO</t>
  </si>
  <si>
    <t>First Flight Airport</t>
  </si>
  <si>
    <t>Kill Devil Hills</t>
  </si>
  <si>
    <t>FFA</t>
  </si>
  <si>
    <t>KFFA</t>
  </si>
  <si>
    <t>Pebble Island Airstrip</t>
  </si>
  <si>
    <t>Pebble Island Settlement</t>
  </si>
  <si>
    <t>Sea Lion Island Landing Strip</t>
  </si>
  <si>
    <t>Sea Lion Island</t>
  </si>
  <si>
    <t>Lively Settlement Airstrip</t>
  </si>
  <si>
    <t>Lively Island</t>
  </si>
  <si>
    <t>Lincang Airport</t>
  </si>
  <si>
    <t>Lincang</t>
  </si>
  <si>
    <t>LNJ</t>
  </si>
  <si>
    <t>ZPLC</t>
  </si>
  <si>
    <t>Wenshan Airport</t>
  </si>
  <si>
    <t>Wenshan</t>
  </si>
  <si>
    <t>WNH</t>
  </si>
  <si>
    <t>Ponta Pelada Airport</t>
  </si>
  <si>
    <t>PLL</t>
  </si>
  <si>
    <t>Sao Gabriel da Cachoeira Airport</t>
  </si>
  <si>
    <t>Sao Gabriel da Cachoeira</t>
  </si>
  <si>
    <t>SJL</t>
  </si>
  <si>
    <t>Maturaca</t>
  </si>
  <si>
    <t>SWMK</t>
  </si>
  <si>
    <t>Carajas Airport</t>
  </si>
  <si>
    <t>Parauapebas</t>
  </si>
  <si>
    <t>CKS</t>
  </si>
  <si>
    <t>SBCJ</t>
  </si>
  <si>
    <t>Centro de Lancamento de Alcantara</t>
  </si>
  <si>
    <t>Alcantara</t>
  </si>
  <si>
    <t>SNCW</t>
  </si>
  <si>
    <t>ITB</t>
  </si>
  <si>
    <t>Latur Airport</t>
  </si>
  <si>
    <t>Latur</t>
  </si>
  <si>
    <t>LTU</t>
  </si>
  <si>
    <t>Matak Airport</t>
  </si>
  <si>
    <t>Anambas Islands</t>
  </si>
  <si>
    <t>MWK</t>
  </si>
  <si>
    <t>WIOM</t>
  </si>
  <si>
    <t>QFZ</t>
  </si>
  <si>
    <t>Wuerzburg</t>
  </si>
  <si>
    <t>EDFW</t>
  </si>
  <si>
    <t>QMZ</t>
  </si>
  <si>
    <t>Berlin Gatow</t>
  </si>
  <si>
    <t>GWW</t>
  </si>
  <si>
    <t>Rheine</t>
  </si>
  <si>
    <t>ZPQ</t>
  </si>
  <si>
    <t>Sao Jacinto</t>
  </si>
  <si>
    <t>Aveiro</t>
  </si>
  <si>
    <t>LPAV</t>
  </si>
  <si>
    <t>Tana Toraja Airport</t>
  </si>
  <si>
    <t>Toraja</t>
  </si>
  <si>
    <t>TTR</t>
  </si>
  <si>
    <t>Hopsten Air Base</t>
  </si>
  <si>
    <t>Hopsten</t>
  </si>
  <si>
    <t>ETNP</t>
  </si>
  <si>
    <t>Jose Aponte De La Torre Airport</t>
  </si>
  <si>
    <t>TJNR</t>
  </si>
  <si>
    <t>Persian Gulf Airport</t>
  </si>
  <si>
    <t>Khalije Fars</t>
  </si>
  <si>
    <t>PGU</t>
  </si>
  <si>
    <t>OIBP</t>
  </si>
  <si>
    <t>Yasuj Airport</t>
  </si>
  <si>
    <t>Yasuj</t>
  </si>
  <si>
    <t>YES</t>
  </si>
  <si>
    <t>OISY</t>
  </si>
  <si>
    <t>Mosul International Airport</t>
  </si>
  <si>
    <t>Mosul</t>
  </si>
  <si>
    <t>OSB</t>
  </si>
  <si>
    <t>ORBM</t>
  </si>
  <si>
    <t>Tajima Airport</t>
  </si>
  <si>
    <t>Toyooka</t>
  </si>
  <si>
    <t>TJH</t>
  </si>
  <si>
    <t>RJBT</t>
  </si>
  <si>
    <t>Amakusa Airfield</t>
  </si>
  <si>
    <t>Amakusa</t>
  </si>
  <si>
    <t>AXJ</t>
  </si>
  <si>
    <t>RJDA</t>
  </si>
  <si>
    <t>Kikai Airport</t>
  </si>
  <si>
    <t>Kikai</t>
  </si>
  <si>
    <t>KKX</t>
  </si>
  <si>
    <t>RJKI</t>
  </si>
  <si>
    <t>Aguni Airport</t>
  </si>
  <si>
    <t>Aguni</t>
  </si>
  <si>
    <t>AGJ</t>
  </si>
  <si>
    <t>RORA</t>
  </si>
  <si>
    <t>Chongjin Airport</t>
  </si>
  <si>
    <t>Chongjin</t>
  </si>
  <si>
    <t>North Korea</t>
  </si>
  <si>
    <t>Haeju Airport</t>
  </si>
  <si>
    <t>Haeju</t>
  </si>
  <si>
    <t>HAE</t>
  </si>
  <si>
    <t>Layang Layang Airport</t>
  </si>
  <si>
    <t>Layang Layang Atoll</t>
  </si>
  <si>
    <t>LAC</t>
  </si>
  <si>
    <t>Donoi Airport</t>
  </si>
  <si>
    <t>Uliastai</t>
  </si>
  <si>
    <t>ZMDN</t>
  </si>
  <si>
    <t>Bulgan Airport</t>
  </si>
  <si>
    <t>Bulgan</t>
  </si>
  <si>
    <t>UGA</t>
  </si>
  <si>
    <t>ZMBN</t>
  </si>
  <si>
    <t>Ulaangom Airport</t>
  </si>
  <si>
    <t>Ulaangom</t>
  </si>
  <si>
    <t>ULO</t>
  </si>
  <si>
    <t>ZMUG</t>
  </si>
  <si>
    <t>Borongan Airport</t>
  </si>
  <si>
    <t>Borongan</t>
  </si>
  <si>
    <t>BPR</t>
  </si>
  <si>
    <t>RPVW</t>
  </si>
  <si>
    <t>Lubang Community Airport</t>
  </si>
  <si>
    <t>Lubang</t>
  </si>
  <si>
    <t>LBX</t>
  </si>
  <si>
    <t>RPLU</t>
  </si>
  <si>
    <t>Bentota Airport</t>
  </si>
  <si>
    <t>Bentota</t>
  </si>
  <si>
    <t>BJT</t>
  </si>
  <si>
    <t>Dickwella Airport</t>
  </si>
  <si>
    <t>Dickwella</t>
  </si>
  <si>
    <t>DIW</t>
  </si>
  <si>
    <t>Kulob Airport</t>
  </si>
  <si>
    <t>Kulyab</t>
  </si>
  <si>
    <t>TJU</t>
  </si>
  <si>
    <t>UTDK</t>
  </si>
  <si>
    <t>Cimei Airport</t>
  </si>
  <si>
    <t>Cimei</t>
  </si>
  <si>
    <t>CMJ</t>
  </si>
  <si>
    <t>RCCM</t>
  </si>
  <si>
    <t>Dasoguz Airport</t>
  </si>
  <si>
    <t>Dasoguz</t>
  </si>
  <si>
    <t>TAZ</t>
  </si>
  <si>
    <t>UTAT</t>
  </si>
  <si>
    <t>Barrow Island Airport</t>
  </si>
  <si>
    <t>BWB</t>
  </si>
  <si>
    <t>YBWX</t>
  </si>
  <si>
    <t>Morawa Airport</t>
  </si>
  <si>
    <t>Morawa</t>
  </si>
  <si>
    <t>MWB</t>
  </si>
  <si>
    <t>Exmouth Airport</t>
  </si>
  <si>
    <t>Exmouth</t>
  </si>
  <si>
    <t>EXM</t>
  </si>
  <si>
    <t>Derby Airport</t>
  </si>
  <si>
    <t>Derby</t>
  </si>
  <si>
    <t>DRB</t>
  </si>
  <si>
    <t>YDBY</t>
  </si>
  <si>
    <t>Walgett Airport</t>
  </si>
  <si>
    <t>Walgett</t>
  </si>
  <si>
    <t>WGE</t>
  </si>
  <si>
    <t>YWLG</t>
  </si>
  <si>
    <t>Bathurst Island Airport</t>
  </si>
  <si>
    <t>Bathurst Island</t>
  </si>
  <si>
    <t>BRT</t>
  </si>
  <si>
    <t>YBTI</t>
  </si>
  <si>
    <t>Dunk Island Airport</t>
  </si>
  <si>
    <t>Dunk Island</t>
  </si>
  <si>
    <t>DKI</t>
  </si>
  <si>
    <t>YDKI</t>
  </si>
  <si>
    <t>Lizard Island Airport</t>
  </si>
  <si>
    <t>Lizard Island</t>
  </si>
  <si>
    <t>LZR</t>
  </si>
  <si>
    <t>YLZI</t>
  </si>
  <si>
    <t>Hamilton Airport</t>
  </si>
  <si>
    <t>HLT</t>
  </si>
  <si>
    <t>YHML</t>
  </si>
  <si>
    <t>Halls Creek Airport</t>
  </si>
  <si>
    <t>Halls Creek</t>
  </si>
  <si>
    <t>HCQ</t>
  </si>
  <si>
    <t>YHLC</t>
  </si>
  <si>
    <t>Fitzroy Crossing Airport</t>
  </si>
  <si>
    <t>Fitzroy Crossing</t>
  </si>
  <si>
    <t>FIZ</t>
  </si>
  <si>
    <t>YFTZ</t>
  </si>
  <si>
    <t>Ravensthorpe Airport</t>
  </si>
  <si>
    <t>Ravensthorpe</t>
  </si>
  <si>
    <t>RVT</t>
  </si>
  <si>
    <t>YNRV</t>
  </si>
  <si>
    <t>Wilkins Runway</t>
  </si>
  <si>
    <t>Budd Coast</t>
  </si>
  <si>
    <t>YWKS</t>
  </si>
  <si>
    <t>Provo Municipal Airport</t>
  </si>
  <si>
    <t>Provo</t>
  </si>
  <si>
    <t>PVU</t>
  </si>
  <si>
    <t>KPVU</t>
  </si>
  <si>
    <t>Steamboat Springs Airport-Bob Adams Field</t>
  </si>
  <si>
    <t>Steamboat Springs</t>
  </si>
  <si>
    <t>SBS</t>
  </si>
  <si>
    <t>KSBS</t>
  </si>
  <si>
    <t>Delta Municipal Airport</t>
  </si>
  <si>
    <t>Delta</t>
  </si>
  <si>
    <t>DTA</t>
  </si>
  <si>
    <t>KDTA</t>
  </si>
  <si>
    <t>Richfield Minicipal Airport</t>
  </si>
  <si>
    <t>Richfield</t>
  </si>
  <si>
    <t>RIF</t>
  </si>
  <si>
    <t>KRIF</t>
  </si>
  <si>
    <t>Carbon County Regional-Buck Davis Field</t>
  </si>
  <si>
    <t>Price</t>
  </si>
  <si>
    <t>PUC</t>
  </si>
  <si>
    <t>KPUC</t>
  </si>
  <si>
    <t>Los Alamos Airport</t>
  </si>
  <si>
    <t>Los Alamos</t>
  </si>
  <si>
    <t>LAM</t>
  </si>
  <si>
    <t>KLAM</t>
  </si>
  <si>
    <t>Borrego Valley Airport</t>
  </si>
  <si>
    <t>Borrego Springs</t>
  </si>
  <si>
    <t>BXS</t>
  </si>
  <si>
    <t>KBXS</t>
  </si>
  <si>
    <t>Lake Havasu City Airport</t>
  </si>
  <si>
    <t>Lake Havasu City</t>
  </si>
  <si>
    <t>HII</t>
  </si>
  <si>
    <t>KHII</t>
  </si>
  <si>
    <t>Winslow-Lindbergh Regional Airport</t>
  </si>
  <si>
    <t>Winslow</t>
  </si>
  <si>
    <t>INW</t>
  </si>
  <si>
    <t>KINW</t>
  </si>
  <si>
    <t>Douglas Municipal Airport</t>
  </si>
  <si>
    <t>DGL</t>
  </si>
  <si>
    <t>KDGL</t>
  </si>
  <si>
    <t>Marakei Airport</t>
  </si>
  <si>
    <t>Marakei</t>
  </si>
  <si>
    <t>MZK</t>
  </si>
  <si>
    <t>NGMK</t>
  </si>
  <si>
    <t>Abemama Atoll Airport</t>
  </si>
  <si>
    <t>Abemama</t>
  </si>
  <si>
    <t>AEA</t>
  </si>
  <si>
    <t>NGTB</t>
  </si>
  <si>
    <t>Aranuka Airport</t>
  </si>
  <si>
    <t>Buariki</t>
  </si>
  <si>
    <t>AAK</t>
  </si>
  <si>
    <t>NGUK</t>
  </si>
  <si>
    <t>Kuria Airport</t>
  </si>
  <si>
    <t>Kuria</t>
  </si>
  <si>
    <t>KUC</t>
  </si>
  <si>
    <t>NGKT</t>
  </si>
  <si>
    <t>Arorae Island Airport</t>
  </si>
  <si>
    <t>Arorae</t>
  </si>
  <si>
    <t>AIS</t>
  </si>
  <si>
    <t>NGTR</t>
  </si>
  <si>
    <t>Tamana Airport</t>
  </si>
  <si>
    <t>Tamana</t>
  </si>
  <si>
    <t>TMN</t>
  </si>
  <si>
    <t>NGTM</t>
  </si>
  <si>
    <t>Beru Island Airport</t>
  </si>
  <si>
    <t>Beru Island</t>
  </si>
  <si>
    <t>BEZ</t>
  </si>
  <si>
    <t>NGBR</t>
  </si>
  <si>
    <t>Nikunau Airport</t>
  </si>
  <si>
    <t>Nikunau</t>
  </si>
  <si>
    <t>NIG</t>
  </si>
  <si>
    <t>NGNU</t>
  </si>
  <si>
    <t>Butaritari Atoll Airport</t>
  </si>
  <si>
    <t>Butaritari</t>
  </si>
  <si>
    <t>BBG</t>
  </si>
  <si>
    <t>NGTU</t>
  </si>
  <si>
    <t>Makin Airport</t>
  </si>
  <si>
    <t>Makin</t>
  </si>
  <si>
    <t>MTK</t>
  </si>
  <si>
    <t>NGMN</t>
  </si>
  <si>
    <t>Maiana Airport</t>
  </si>
  <si>
    <t>Maiana</t>
  </si>
  <si>
    <t>MNK</t>
  </si>
  <si>
    <t>NGMA</t>
  </si>
  <si>
    <t>Nonouti Airport</t>
  </si>
  <si>
    <t>Nonouti</t>
  </si>
  <si>
    <t>NON</t>
  </si>
  <si>
    <t>NGTO</t>
  </si>
  <si>
    <t>Tabiteuea South Airport</t>
  </si>
  <si>
    <t>Tabiteuea</t>
  </si>
  <si>
    <t>TSU</t>
  </si>
  <si>
    <t>NGTS</t>
  </si>
  <si>
    <t>Bosset Airport</t>
  </si>
  <si>
    <t>Bosset</t>
  </si>
  <si>
    <t>BOT</t>
  </si>
  <si>
    <t>Ine Airport</t>
  </si>
  <si>
    <t>Ine</t>
  </si>
  <si>
    <t>IMI</t>
  </si>
  <si>
    <t>Tinak Airport</t>
  </si>
  <si>
    <t>Tinak</t>
  </si>
  <si>
    <t>TIC</t>
  </si>
  <si>
    <t>Ebon Airport</t>
  </si>
  <si>
    <t>Ebon</t>
  </si>
  <si>
    <t>Elenak Airport</t>
  </si>
  <si>
    <t>Elenak</t>
  </si>
  <si>
    <t>EAL</t>
  </si>
  <si>
    <t>Lae Airport</t>
  </si>
  <si>
    <t>Lae</t>
  </si>
  <si>
    <t>LML</t>
  </si>
  <si>
    <t>Airok Airport</t>
  </si>
  <si>
    <t>Airok</t>
  </si>
  <si>
    <t>AIC</t>
  </si>
  <si>
    <t>Enejit Airport</t>
  </si>
  <si>
    <t>Enejit</t>
  </si>
  <si>
    <t>EJT</t>
  </si>
  <si>
    <t>Whitianga Airport</t>
  </si>
  <si>
    <t>Whitianga</t>
  </si>
  <si>
    <t>WTZ</t>
  </si>
  <si>
    <t>NZWT</t>
  </si>
  <si>
    <t>Takaka Aerodrome</t>
  </si>
  <si>
    <t>Takaka</t>
  </si>
  <si>
    <t>KTF</t>
  </si>
  <si>
    <t>NZTK</t>
  </si>
  <si>
    <t>Peleliu Airfield</t>
  </si>
  <si>
    <t>Peleliu</t>
  </si>
  <si>
    <t>C23</t>
  </si>
  <si>
    <t>Angaur Airstrip</t>
  </si>
  <si>
    <t>Angaur</t>
  </si>
  <si>
    <t>Asau Airport</t>
  </si>
  <si>
    <t>Savai\\'i</t>
  </si>
  <si>
    <t>AAU</t>
  </si>
  <si>
    <t>Afutara Airport</t>
  </si>
  <si>
    <t>Afutara</t>
  </si>
  <si>
    <t>AFT</t>
  </si>
  <si>
    <t>AGAF</t>
  </si>
  <si>
    <t>Ulawa Airport</t>
  </si>
  <si>
    <t>Ulawa</t>
  </si>
  <si>
    <t>RNA</t>
  </si>
  <si>
    <t>AGAR</t>
  </si>
  <si>
    <t>Choiseul Bay Airport</t>
  </si>
  <si>
    <t>Choiseul Bay</t>
  </si>
  <si>
    <t>CHY</t>
  </si>
  <si>
    <t>AGGC</t>
  </si>
  <si>
    <t>NNB</t>
  </si>
  <si>
    <t>AGGT</t>
  </si>
  <si>
    <t>Yandina Airport</t>
  </si>
  <si>
    <t>Yandina</t>
  </si>
  <si>
    <t>XYA</t>
  </si>
  <si>
    <t>AGGY</t>
  </si>
  <si>
    <t>Batuna Airport</t>
  </si>
  <si>
    <t>Batuna</t>
  </si>
  <si>
    <t>BPF</t>
  </si>
  <si>
    <t>AGBT</t>
  </si>
  <si>
    <t>Bartow Municipal Airport</t>
  </si>
  <si>
    <t>Bartow</t>
  </si>
  <si>
    <t>BOW</t>
  </si>
  <si>
    <t>KBOW</t>
  </si>
  <si>
    <t>Sokerkino</t>
  </si>
  <si>
    <t>KMW</t>
  </si>
  <si>
    <t>UUBD</t>
  </si>
  <si>
    <t>Yuryevets</t>
  </si>
  <si>
    <t>Ozerny</t>
  </si>
  <si>
    <t>Enkheluk</t>
  </si>
  <si>
    <t>Khakusy</t>
  </si>
  <si>
    <t>Fitiuta Airport</t>
  </si>
  <si>
    <t>Fiti\\'uta</t>
  </si>
  <si>
    <t>FTI</t>
  </si>
  <si>
    <t>NSFQ</t>
  </si>
  <si>
    <t>Ofu Airport</t>
  </si>
  <si>
    <t>Ofu</t>
  </si>
  <si>
    <t>OFU</t>
  </si>
  <si>
    <t>Livermore Municipal</t>
  </si>
  <si>
    <t>Livermore</t>
  </si>
  <si>
    <t>LVK</t>
  </si>
  <si>
    <t>KLVK</t>
  </si>
  <si>
    <t>MariposaYosemite</t>
  </si>
  <si>
    <t>Mariposa</t>
  </si>
  <si>
    <t>MPI</t>
  </si>
  <si>
    <t>KMPI</t>
  </si>
  <si>
    <t>Jungseok</t>
  </si>
  <si>
    <t>Seogwipo</t>
  </si>
  <si>
    <t>RKPD</t>
  </si>
  <si>
    <t>Grootfontein</t>
  </si>
  <si>
    <t>GFY</t>
  </si>
  <si>
    <t>FYGF</t>
  </si>
  <si>
    <t>Rundu</t>
  </si>
  <si>
    <t>NDU</t>
  </si>
  <si>
    <t>FYRU</t>
  </si>
  <si>
    <t>Beppu Airport</t>
  </si>
  <si>
    <t>Beppu</t>
  </si>
  <si>
    <t>BPU</t>
  </si>
  <si>
    <t>Heron Island</t>
  </si>
  <si>
    <t>HRN</t>
  </si>
  <si>
    <t>Lady Elliot Island</t>
  </si>
  <si>
    <t>LYT</t>
  </si>
  <si>
    <t>Orpheus Island</t>
  </si>
  <si>
    <t>ORS</t>
  </si>
  <si>
    <t>Paddington Station</t>
  </si>
  <si>
    <t>QQP</t>
  </si>
  <si>
    <t>Liskeard Station</t>
  </si>
  <si>
    <t>Liskeard</t>
  </si>
  <si>
    <t>Port du Bloscon</t>
  </si>
  <si>
    <t>Roscoff</t>
  </si>
  <si>
    <t>Tasiilaq</t>
  </si>
  <si>
    <t>Angmagssalik</t>
  </si>
  <si>
    <t>AGM</t>
  </si>
  <si>
    <t>BGAM</t>
  </si>
  <si>
    <t>Neets Bay</t>
  </si>
  <si>
    <t>Fraser Railroad Station</t>
  </si>
  <si>
    <t>Fraser BC</t>
  </si>
  <si>
    <t>Carcross</t>
  </si>
  <si>
    <t>Carcross YT</t>
  </si>
  <si>
    <t>Jacqueline Cochran Regional Airport</t>
  </si>
  <si>
    <t>TRM</t>
  </si>
  <si>
    <t>KTRM</t>
  </si>
  <si>
    <t>Santa Monica Municipal Airport</t>
  </si>
  <si>
    <t>Santa Monica</t>
  </si>
  <si>
    <t>SMO</t>
  </si>
  <si>
    <t>KSMO</t>
  </si>
  <si>
    <t>Bermuda Dunes Airport</t>
  </si>
  <si>
    <t>UDD</t>
  </si>
  <si>
    <t>KUDD</t>
  </si>
  <si>
    <t>Scottsdale Airport</t>
  </si>
  <si>
    <t>Scottsdale</t>
  </si>
  <si>
    <t>ZSY</t>
  </si>
  <si>
    <t>KSDL</t>
  </si>
  <si>
    <t>Olympia Regional Airpor</t>
  </si>
  <si>
    <t>Olympia</t>
  </si>
  <si>
    <t>OLM</t>
  </si>
  <si>
    <t>KOLM</t>
  </si>
  <si>
    <t>Yolo County Airport</t>
  </si>
  <si>
    <t>Davis-Woodland-Winters</t>
  </si>
  <si>
    <t>DWA</t>
  </si>
  <si>
    <t>KDWA</t>
  </si>
  <si>
    <t>Garfield County Regional Airport</t>
  </si>
  <si>
    <t>Rifle</t>
  </si>
  <si>
    <t>RIL</t>
  </si>
  <si>
    <t>KRIL</t>
  </si>
  <si>
    <t>Shively Field Airport</t>
  </si>
  <si>
    <t>SARATOGA</t>
  </si>
  <si>
    <t>SAA</t>
  </si>
  <si>
    <t>KSAA</t>
  </si>
  <si>
    <t>Dekalb-Peachtree Airport</t>
  </si>
  <si>
    <t>PDK</t>
  </si>
  <si>
    <t>KPDK</t>
  </si>
  <si>
    <t>Monroe County Airport</t>
  </si>
  <si>
    <t>BMG</t>
  </si>
  <si>
    <t>KBMG</t>
  </si>
  <si>
    <t>Witham Field Airport</t>
  </si>
  <si>
    <t>Stuart</t>
  </si>
  <si>
    <t>SUA</t>
  </si>
  <si>
    <t>KSUA</t>
  </si>
  <si>
    <t>Morristown Municipal Airport</t>
  </si>
  <si>
    <t>Morristown</t>
  </si>
  <si>
    <t>MMU</t>
  </si>
  <si>
    <t>KMMU</t>
  </si>
  <si>
    <t>Napa County Airport</t>
  </si>
  <si>
    <t>Napa</t>
  </si>
  <si>
    <t>APC</t>
  </si>
  <si>
    <t>KAPC</t>
  </si>
  <si>
    <t>Brown Field Municipal Airport</t>
  </si>
  <si>
    <t>SDM</t>
  </si>
  <si>
    <t>KSDM</t>
  </si>
  <si>
    <t>Wangen-Lachen</t>
  </si>
  <si>
    <t>LSPV</t>
  </si>
  <si>
    <t>Pahokee Airport</t>
  </si>
  <si>
    <t>Pahokee</t>
  </si>
  <si>
    <t>PHK</t>
  </si>
  <si>
    <t>Venice Municipal</t>
  </si>
  <si>
    <t>KVNC</t>
  </si>
  <si>
    <t>KPHK</t>
  </si>
  <si>
    <t>Kineshma</t>
  </si>
  <si>
    <t>KIE</t>
  </si>
  <si>
    <t>Nezhitino</t>
  </si>
  <si>
    <t>NEZ</t>
  </si>
  <si>
    <t>Glasgow Buchanan Bus Station</t>
  </si>
  <si>
    <t>London Victoria Bus Station</t>
  </si>
  <si>
    <t>Machu Pichu Airport</t>
  </si>
  <si>
    <t>Machu Pichu</t>
  </si>
  <si>
    <t>MFT</t>
  </si>
  <si>
    <t>Panama City-NW Florida Bea.</t>
  </si>
  <si>
    <t>ECP</t>
  </si>
  <si>
    <t>KECP</t>
  </si>
  <si>
    <t>San Bernardino International Airport</t>
  </si>
  <si>
    <t>San Bernardino</t>
  </si>
  <si>
    <t>SBD</t>
  </si>
  <si>
    <t>KSBD</t>
  </si>
  <si>
    <t>Valenca Airport</t>
  </si>
  <si>
    <t>Valenca</t>
  </si>
  <si>
    <t>VAL</t>
  </si>
  <si>
    <t>SNVB</t>
  </si>
  <si>
    <t>Dix Sept Rosado Airport</t>
  </si>
  <si>
    <t>Mossoro</t>
  </si>
  <si>
    <t>MVF</t>
  </si>
  <si>
    <t>SBMW</t>
  </si>
  <si>
    <t>Caruaru Airport</t>
  </si>
  <si>
    <t>Caruaru</t>
  </si>
  <si>
    <t>CAU</t>
  </si>
  <si>
    <t>SNRU</t>
  </si>
  <si>
    <t>Wake Island Afld</t>
  </si>
  <si>
    <t>Wake island</t>
  </si>
  <si>
    <t>Wake Island</t>
  </si>
  <si>
    <t>AWK</t>
  </si>
  <si>
    <t>PWAK</t>
  </si>
  <si>
    <t>Aeroclube de Nova Iguacu</t>
  </si>
  <si>
    <t>Nova Iguacu</t>
  </si>
  <si>
    <t>QNV</t>
  </si>
  <si>
    <t>SDNY</t>
  </si>
  <si>
    <t>Gare du Nord</t>
  </si>
  <si>
    <t>XPG</t>
  </si>
  <si>
    <t>Gare Montparnasse</t>
  </si>
  <si>
    <t>XGB</t>
  </si>
  <si>
    <t>Saint-Pierre-des-Corps</t>
  </si>
  <si>
    <t>XSH</t>
  </si>
  <si>
    <t>Darsena Norte</t>
  </si>
  <si>
    <t>Casa Central</t>
  </si>
  <si>
    <t>Puerto Franco</t>
  </si>
  <si>
    <t>Colonia del Sacramento</t>
  </si>
  <si>
    <t>Tres Cruces</t>
  </si>
  <si>
    <t>San Carlos Airport</t>
  </si>
  <si>
    <t>SQL</t>
  </si>
  <si>
    <t>KSQL</t>
  </si>
  <si>
    <t xml:space="preserve">Courtelary </t>
  </si>
  <si>
    <t>LSZJ</t>
  </si>
  <si>
    <t>Koszalin - Zegrze Pomorskie Airport</t>
  </si>
  <si>
    <t>Koszalin</t>
  </si>
  <si>
    <t>OSZ</t>
  </si>
  <si>
    <t>EPKO</t>
  </si>
  <si>
    <t>Ntswi Island</t>
  </si>
  <si>
    <t>Okavango Delta</t>
  </si>
  <si>
    <t>FBCO</t>
  </si>
  <si>
    <t>Dujiangyan</t>
  </si>
  <si>
    <t>Maiwa</t>
  </si>
  <si>
    <t>Lelystad Airport</t>
  </si>
  <si>
    <t>LEY</t>
  </si>
  <si>
    <t>Rocky Mount Wilson Regional Airport</t>
  </si>
  <si>
    <t>Rocky Mount</t>
  </si>
  <si>
    <t>RWI</t>
  </si>
  <si>
    <t>KRWI</t>
  </si>
  <si>
    <t>Whittier Airport</t>
  </si>
  <si>
    <t>Whittier</t>
  </si>
  <si>
    <t>PAWR</t>
  </si>
  <si>
    <t>Soldotna Airport</t>
  </si>
  <si>
    <t>Soldotna</t>
  </si>
  <si>
    <t>SXQ</t>
  </si>
  <si>
    <t>Gillespie</t>
  </si>
  <si>
    <t>El Cajon</t>
  </si>
  <si>
    <t>SEE</t>
  </si>
  <si>
    <t>KSEE</t>
  </si>
  <si>
    <t>San Clemente Island Nalf</t>
  </si>
  <si>
    <t>San Clemente Island</t>
  </si>
  <si>
    <t>KNUC</t>
  </si>
  <si>
    <t>Cotopaxi International Airport</t>
  </si>
  <si>
    <t>LTX</t>
  </si>
  <si>
    <t>London St Pancras</t>
  </si>
  <si>
    <t>STP</t>
  </si>
  <si>
    <t>Amsterdam Centraal</t>
  </si>
  <si>
    <t>ZYA</t>
  </si>
  <si>
    <t>Mammy Yoko Heliport</t>
  </si>
  <si>
    <t>JMY</t>
  </si>
  <si>
    <t>Shearwater Heliport</t>
  </si>
  <si>
    <t>Phan Rang Airport</t>
  </si>
  <si>
    <t>Phan Rang</t>
  </si>
  <si>
    <t>PHA</t>
  </si>
  <si>
    <t>VVPR</t>
  </si>
  <si>
    <t>Na-San Airport</t>
  </si>
  <si>
    <t>Son-La</t>
  </si>
  <si>
    <t>SQH</t>
  </si>
  <si>
    <t>VVNS</t>
  </si>
  <si>
    <t>Truckee-Tahoe Airport</t>
  </si>
  <si>
    <t>Truckee</t>
  </si>
  <si>
    <t>TKF</t>
  </si>
  <si>
    <t>KTRK</t>
  </si>
  <si>
    <t>Frejus Saint Raphael</t>
  </si>
  <si>
    <t>Frejus</t>
  </si>
  <si>
    <t>FRJ</t>
  </si>
  <si>
    <t>LFTU</t>
  </si>
  <si>
    <t>Geelong Airport</t>
  </si>
  <si>
    <t>Geelong</t>
  </si>
  <si>
    <t>GEX</t>
  </si>
  <si>
    <t>YGLG</t>
  </si>
  <si>
    <t>Detroit Amtrak Station</t>
  </si>
  <si>
    <t>Ventura Amtrak</t>
  </si>
  <si>
    <t>Ventura</t>
  </si>
  <si>
    <t>Berlin Hauptbahnhof</t>
  </si>
  <si>
    <t>QPP</t>
  </si>
  <si>
    <t>Moultrie Municipal Airport</t>
  </si>
  <si>
    <t>Moultrie</t>
  </si>
  <si>
    <t>MGR</t>
  </si>
  <si>
    <t>Mezen</t>
  </si>
  <si>
    <t>ULAE</t>
  </si>
  <si>
    <t>Vaskovo</t>
  </si>
  <si>
    <t>ULAH</t>
  </si>
  <si>
    <t>Cobb County Airport-Mc Collum Field</t>
  </si>
  <si>
    <t>RYY</t>
  </si>
  <si>
    <t>KRYY</t>
  </si>
  <si>
    <t>Oneonta Municipal Airport</t>
  </si>
  <si>
    <t>Oneonta</t>
  </si>
  <si>
    <t>ONH</t>
  </si>
  <si>
    <t xml:space="preserve">Tulln </t>
  </si>
  <si>
    <t>Tulln</t>
  </si>
  <si>
    <t>LOXT</t>
  </si>
  <si>
    <t>Wideawake Field</t>
  </si>
  <si>
    <t>Georgetown Acension Island Santa Helena</t>
  </si>
  <si>
    <t>ASI</t>
  </si>
  <si>
    <t>Dell Flight Strip</t>
  </si>
  <si>
    <t>Dell</t>
  </si>
  <si>
    <t>4U9</t>
  </si>
  <si>
    <t>K4U9</t>
  </si>
  <si>
    <t>Mission Field Airport</t>
  </si>
  <si>
    <t>Livingston-Montana</t>
  </si>
  <si>
    <t>LVM</t>
  </si>
  <si>
    <t>KLVM</t>
  </si>
  <si>
    <t>Kota Kinabalu Airport</t>
  </si>
  <si>
    <t>ZWR</t>
  </si>
  <si>
    <t>Valetta Waterfront</t>
  </si>
  <si>
    <t>Valetta</t>
  </si>
  <si>
    <t>Big Timber Airport</t>
  </si>
  <si>
    <t>Big Timber</t>
  </si>
  <si>
    <t>6S0</t>
  </si>
  <si>
    <t>K6S0</t>
  </si>
  <si>
    <t>Tulip City Airport</t>
  </si>
  <si>
    <t>Holland</t>
  </si>
  <si>
    <t>BIV</t>
  </si>
  <si>
    <t>KBIV</t>
  </si>
  <si>
    <t>London Heliport</t>
  </si>
  <si>
    <t>EGLW</t>
  </si>
  <si>
    <t>San Nicolo Airport</t>
  </si>
  <si>
    <t>LIPV</t>
  </si>
  <si>
    <t>Tallinn Linnahall Heliport</t>
  </si>
  <si>
    <t>EECL</t>
  </si>
  <si>
    <t>Hernesaari Heliport</t>
  </si>
  <si>
    <t>HEN</t>
  </si>
  <si>
    <t>EFHE</t>
  </si>
  <si>
    <t>Linkenheim Airport</t>
  </si>
  <si>
    <t>Linkenheim</t>
  </si>
  <si>
    <t>EDRI</t>
  </si>
  <si>
    <t>Monument Valley Airport</t>
  </si>
  <si>
    <t>Monument Valley</t>
  </si>
  <si>
    <t>UT25</t>
  </si>
  <si>
    <t>Hilversum Airport</t>
  </si>
  <si>
    <t>EHHV</t>
  </si>
  <si>
    <t>West 30th St. Heliport</t>
  </si>
  <si>
    <t>JRA</t>
  </si>
  <si>
    <t>KJRA</t>
  </si>
  <si>
    <t>Texel Airport</t>
  </si>
  <si>
    <t>Texel</t>
  </si>
  <si>
    <t>EHTX</t>
  </si>
  <si>
    <t>La Cerdanya</t>
  </si>
  <si>
    <t>Das i Fontanals de Cerdanya</t>
  </si>
  <si>
    <t>LECD</t>
  </si>
  <si>
    <t>Lakeland Linder Regional Airport</t>
  </si>
  <si>
    <t>LAL</t>
  </si>
  <si>
    <t>KLAL</t>
  </si>
  <si>
    <t>Valetta Grand Harbour</t>
  </si>
  <si>
    <t>Mgarr Seaplane Base</t>
  </si>
  <si>
    <t>Jebel Ali Seaplane Base</t>
  </si>
  <si>
    <t>Jebel Ali Golf Resort</t>
  </si>
  <si>
    <t>Soneva Fushi</t>
  </si>
  <si>
    <t>Baa Atoll</t>
  </si>
  <si>
    <t>Stary Oskol</t>
  </si>
  <si>
    <t>UUOS</t>
  </si>
  <si>
    <t>Savona Cruise Terminal</t>
  </si>
  <si>
    <t>Savona</t>
  </si>
  <si>
    <t>Barcelona Cruise Terminal</t>
  </si>
  <si>
    <t>Casablanca Harbor</t>
  </si>
  <si>
    <t>Lanzarote Arrecife Cruise Terminal</t>
  </si>
  <si>
    <t>Arrecife Lanzarote</t>
  </si>
  <si>
    <t>Tenerife Cruise Terminal</t>
  </si>
  <si>
    <t>Santa Cruz de Tenerife</t>
  </si>
  <si>
    <t>Funchal Cruise Terminal</t>
  </si>
  <si>
    <t>Funchal Madeira</t>
  </si>
  <si>
    <t>Malaga Cruise Terminal</t>
  </si>
  <si>
    <t>Ponta Delgada Cruise Terminal</t>
  </si>
  <si>
    <t>Ponta Delgada Acores</t>
  </si>
  <si>
    <t>Vigo Cruise Terminal</t>
  </si>
  <si>
    <t>Fort Lauderdale Cruise Terminal</t>
  </si>
  <si>
    <t>Southampton Cruise Terminal</t>
  </si>
  <si>
    <t>Miami Cruise Terminal</t>
  </si>
  <si>
    <t>Nassau Cruise Terminal</t>
  </si>
  <si>
    <t>Lisbon Cruise Terminal</t>
  </si>
  <si>
    <t>Cadiz Cruise Terminal</t>
  </si>
  <si>
    <t>Cadiz</t>
  </si>
  <si>
    <t>Marseille Cruise Terminal</t>
  </si>
  <si>
    <t>Los Angeles San Pedro Cruise Terminal</t>
  </si>
  <si>
    <t>Kailua Kona Harbor</t>
  </si>
  <si>
    <t>Kailua Kona Hawaii</t>
  </si>
  <si>
    <t>Kauai Cruise Terminal Nawiliwili</t>
  </si>
  <si>
    <t>Nawiliwili Kauai Hawaii</t>
  </si>
  <si>
    <t>Hilo Cruise Terminal Hawaii</t>
  </si>
  <si>
    <t>Hilo Hawaii</t>
  </si>
  <si>
    <t>Honolulu Cruise Terminal Oahu</t>
  </si>
  <si>
    <t>Honolulu Oahu</t>
  </si>
  <si>
    <t>Lahaina Harbor Maui Hawaii</t>
  </si>
  <si>
    <t>Lahaina Maui Hawaii</t>
  </si>
  <si>
    <t>Ensenada Cruise Terminal</t>
  </si>
  <si>
    <t>Nanaimo Train Station</t>
  </si>
  <si>
    <t>Nanaimo Station British Columbia</t>
  </si>
  <si>
    <t>Victoria Rail Station British Columbia</t>
  </si>
  <si>
    <t>Victoria Station British Columbia</t>
  </si>
  <si>
    <t>Vancouver Cruise Terminal</t>
  </si>
  <si>
    <t>Vancouver BC</t>
  </si>
  <si>
    <t>Seattle WA</t>
  </si>
  <si>
    <t>Syangboche</t>
  </si>
  <si>
    <t>SYH</t>
  </si>
  <si>
    <t>VNSB</t>
  </si>
  <si>
    <t>Idlewild Intl</t>
  </si>
  <si>
    <t>IDL</t>
  </si>
  <si>
    <t>KIDL</t>
  </si>
  <si>
    <t>Cheremshanka</t>
  </si>
  <si>
    <t>UNKM</t>
  </si>
  <si>
    <t>French Valley Airport</t>
  </si>
  <si>
    <t>Murrieta-Temecula</t>
  </si>
  <si>
    <t>RBK</t>
  </si>
  <si>
    <t>KF70</t>
  </si>
  <si>
    <t>Anchorage Main Station</t>
  </si>
  <si>
    <t>Anchorage Alaska</t>
  </si>
  <si>
    <t>Seward Train Station</t>
  </si>
  <si>
    <t>Seward Alaska</t>
  </si>
  <si>
    <t>Fenosu</t>
  </si>
  <si>
    <t>Oristano</t>
  </si>
  <si>
    <t>FNU</t>
  </si>
  <si>
    <t>LIER</t>
  </si>
  <si>
    <t>White Waltham Airfield</t>
  </si>
  <si>
    <t>Maidenhead</t>
  </si>
  <si>
    <t>EGLM</t>
  </si>
  <si>
    <t>Mysore Airport</t>
  </si>
  <si>
    <t>Mysore</t>
  </si>
  <si>
    <t>MYQ</t>
  </si>
  <si>
    <t>VOMY</t>
  </si>
  <si>
    <t>Erie-Ottawa Regional Airport</t>
  </si>
  <si>
    <t>Port Clinton</t>
  </si>
  <si>
    <t>PCW</t>
  </si>
  <si>
    <t>KPCW</t>
  </si>
  <si>
    <t>Dayton-Wright Brothers Airport</t>
  </si>
  <si>
    <t>MGY</t>
  </si>
  <si>
    <t>KMGY</t>
  </si>
  <si>
    <t>Richmond Municipal Airport</t>
  </si>
  <si>
    <t>RID</t>
  </si>
  <si>
    <t>KRID</t>
  </si>
  <si>
    <t>Findlay Airport</t>
  </si>
  <si>
    <t>Findley</t>
  </si>
  <si>
    <t>FDY</t>
  </si>
  <si>
    <t>KFDY</t>
  </si>
  <si>
    <t>Niagara Falls Station</t>
  </si>
  <si>
    <t>NIAG</t>
  </si>
  <si>
    <t>Deputatsky</t>
  </si>
  <si>
    <t>UEVD</t>
  </si>
  <si>
    <t>Burlington Airpark</t>
  </si>
  <si>
    <t>CZBA</t>
  </si>
  <si>
    <t>Baganara Island</t>
  </si>
  <si>
    <t>Baganara</t>
  </si>
  <si>
    <t>Penneshaw Airport</t>
  </si>
  <si>
    <t>Penneshaw</t>
  </si>
  <si>
    <t>PEA</t>
  </si>
  <si>
    <t>YPSH</t>
  </si>
  <si>
    <t>Matamanoa Helipad</t>
  </si>
  <si>
    <t>Matamanoa</t>
  </si>
  <si>
    <t>Kaufbeuren BF</t>
  </si>
  <si>
    <t>KFX</t>
  </si>
  <si>
    <t>KAUF</t>
  </si>
  <si>
    <t>Munich HBF</t>
  </si>
  <si>
    <t>MUQ</t>
  </si>
  <si>
    <t>MUNI</t>
  </si>
  <si>
    <t>Nurnberg HBF</t>
  </si>
  <si>
    <t>NUR</t>
  </si>
  <si>
    <t>NURN</t>
  </si>
  <si>
    <t>Ebenhofen BF</t>
  </si>
  <si>
    <t>Ebenhofen</t>
  </si>
  <si>
    <t>EBE</t>
  </si>
  <si>
    <t>EBEN</t>
  </si>
  <si>
    <t>Augsburg HBF</t>
  </si>
  <si>
    <t>AUB</t>
  </si>
  <si>
    <t>AUGS</t>
  </si>
  <si>
    <t>Biessenhofen BF</t>
  </si>
  <si>
    <t>Biessenhofen</t>
  </si>
  <si>
    <t>BIE</t>
  </si>
  <si>
    <t>BIES</t>
  </si>
  <si>
    <t>Buchloe BF</t>
  </si>
  <si>
    <t>Buchloe</t>
  </si>
  <si>
    <t>BUH</t>
  </si>
  <si>
    <t>BUCH</t>
  </si>
  <si>
    <t>Fussen BF</t>
  </si>
  <si>
    <t>FUX</t>
  </si>
  <si>
    <t>FUSN</t>
  </si>
  <si>
    <t>Kempten HBF</t>
  </si>
  <si>
    <t>Kempten</t>
  </si>
  <si>
    <t>KEX</t>
  </si>
  <si>
    <t>KEMP</t>
  </si>
  <si>
    <t>Aiome</t>
  </si>
  <si>
    <t>AIE</t>
  </si>
  <si>
    <t>Simbai</t>
  </si>
  <si>
    <t>SIM</t>
  </si>
  <si>
    <t>Ambunti</t>
  </si>
  <si>
    <t>AUJ</t>
  </si>
  <si>
    <t>Gunns Camp</t>
  </si>
  <si>
    <t>Okavango</t>
  </si>
  <si>
    <t>Sossusvlei</t>
  </si>
  <si>
    <t>Marktoberdorf BF</t>
  </si>
  <si>
    <t>Marktoberdorf</t>
  </si>
  <si>
    <t>OAL</t>
  </si>
  <si>
    <t>MARK</t>
  </si>
  <si>
    <t>Marktoberdorf Schule</t>
  </si>
  <si>
    <t>MOS</t>
  </si>
  <si>
    <t>MARO</t>
  </si>
  <si>
    <t>Essen HBF</t>
  </si>
  <si>
    <t>ESX</t>
  </si>
  <si>
    <t>ESSE</t>
  </si>
  <si>
    <t>Bochum HBF</t>
  </si>
  <si>
    <t>BOX</t>
  </si>
  <si>
    <t>BOCH</t>
  </si>
  <si>
    <t>Koln HBF</t>
  </si>
  <si>
    <t>Koln</t>
  </si>
  <si>
    <t>KOX</t>
  </si>
  <si>
    <t>KOLN</t>
  </si>
  <si>
    <t>Mannheim HBF</t>
  </si>
  <si>
    <t>Booker</t>
  </si>
  <si>
    <t>Wycombe</t>
  </si>
  <si>
    <t>EGTB</t>
  </si>
  <si>
    <t>Bembridge</t>
  </si>
  <si>
    <t>BBP</t>
  </si>
  <si>
    <t>EGHJ</t>
  </si>
  <si>
    <t>Kings County Municipal Airport</t>
  </si>
  <si>
    <t>Waterville</t>
  </si>
  <si>
    <t>CCW3</t>
  </si>
  <si>
    <t>Chojna Air Base</t>
  </si>
  <si>
    <t>Chojna</t>
  </si>
  <si>
    <t>Leuterschach BF</t>
  </si>
  <si>
    <t>Leuterschach</t>
  </si>
  <si>
    <t>LES</t>
  </si>
  <si>
    <t>LEUT</t>
  </si>
  <si>
    <t>Black Hills Airport-Clyde Ice Field</t>
  </si>
  <si>
    <t>Spearfish-South Dakota</t>
  </si>
  <si>
    <t>SPF</t>
  </si>
  <si>
    <t>KSPF</t>
  </si>
  <si>
    <t>Knokke-Heist Westkapelle Heliport</t>
  </si>
  <si>
    <t>Knokke</t>
  </si>
  <si>
    <t>KNO</t>
  </si>
  <si>
    <t>EBKW</t>
  </si>
  <si>
    <t>Rothwell</t>
  </si>
  <si>
    <t>YRED</t>
  </si>
  <si>
    <t>Gdynia</t>
  </si>
  <si>
    <t>QYD</t>
  </si>
  <si>
    <t>EPOK</t>
  </si>
  <si>
    <t>Malbork</t>
  </si>
  <si>
    <t>EPMB</t>
  </si>
  <si>
    <t>Lask</t>
  </si>
  <si>
    <t>EPLK</t>
  </si>
  <si>
    <t>Miroslawiec</t>
  </si>
  <si>
    <t>EPMI</t>
  </si>
  <si>
    <t>Krzesiny</t>
  </si>
  <si>
    <t>EPKS</t>
  </si>
  <si>
    <t>Olive Branch Muni</t>
  </si>
  <si>
    <t>Olive Branch</t>
  </si>
  <si>
    <t>OLV</t>
  </si>
  <si>
    <t>KOLV</t>
  </si>
  <si>
    <t>Vina Del Mar</t>
  </si>
  <si>
    <t>Vina del Mar</t>
  </si>
  <si>
    <t>SCVM</t>
  </si>
  <si>
    <t>Bangkok Intl closed</t>
  </si>
  <si>
    <t>BKKX</t>
  </si>
  <si>
    <t>Brampton Airport</t>
  </si>
  <si>
    <t>Brampton</t>
  </si>
  <si>
    <t>CNC3</t>
  </si>
  <si>
    <t>Zonguldak</t>
  </si>
  <si>
    <t>ONQ</t>
  </si>
  <si>
    <t>LTAS</t>
  </si>
  <si>
    <t>Rocky Mountain Metropolitan Airport</t>
  </si>
  <si>
    <t>Broomfield-CO</t>
  </si>
  <si>
    <t>BJC</t>
  </si>
  <si>
    <t>KBJC</t>
  </si>
  <si>
    <t>Minot Train Station</t>
  </si>
  <si>
    <t>Havre Train Station</t>
  </si>
  <si>
    <t>Wishram Train Station</t>
  </si>
  <si>
    <t>Wishram</t>
  </si>
  <si>
    <t>McNary Field</t>
  </si>
  <si>
    <t>SLE</t>
  </si>
  <si>
    <t>KSLE</t>
  </si>
  <si>
    <t>Tunica Municipal Airport</t>
  </si>
  <si>
    <t>Tunica</t>
  </si>
  <si>
    <t>UTM</t>
  </si>
  <si>
    <t>KUTA</t>
  </si>
  <si>
    <t>Batken Airport</t>
  </si>
  <si>
    <t>Batken</t>
  </si>
  <si>
    <t>UA30</t>
  </si>
  <si>
    <t>Kasaba Bay Airport</t>
  </si>
  <si>
    <t>Kasaba Bay</t>
  </si>
  <si>
    <t>ZKB</t>
  </si>
  <si>
    <t>FLKY</t>
  </si>
  <si>
    <t>Lindau HBF</t>
  </si>
  <si>
    <t>Lindau</t>
  </si>
  <si>
    <t>LND</t>
  </si>
  <si>
    <t>LIND</t>
  </si>
  <si>
    <t>Guardiamarina Zanartu Airport</t>
  </si>
  <si>
    <t>WPU</t>
  </si>
  <si>
    <t>Volkel AB</t>
  </si>
  <si>
    <t>UDE</t>
  </si>
  <si>
    <t>Hoogeveen Airport</t>
  </si>
  <si>
    <t>Hoogeveen</t>
  </si>
  <si>
    <t>EHHO</t>
  </si>
  <si>
    <t>Teuge Airport</t>
  </si>
  <si>
    <t>Deventer</t>
  </si>
  <si>
    <t>EHTE</t>
  </si>
  <si>
    <t>Midden-Zeeland Airport</t>
  </si>
  <si>
    <t>EHMZ</t>
  </si>
  <si>
    <t>Ameland Airport</t>
  </si>
  <si>
    <t>Ameland</t>
  </si>
  <si>
    <t>EHAL</t>
  </si>
  <si>
    <t>Saint-Cyr-l-Ecole Airport</t>
  </si>
  <si>
    <t>Saint-Cyr</t>
  </si>
  <si>
    <t>LFPZ</t>
  </si>
  <si>
    <t>Lawrence J Timmerman Airport</t>
  </si>
  <si>
    <t>MWC</t>
  </si>
  <si>
    <t>KMWC</t>
  </si>
  <si>
    <t>Southern Wisconsin Regional Airport</t>
  </si>
  <si>
    <t>Janesville</t>
  </si>
  <si>
    <t>JVL</t>
  </si>
  <si>
    <t>KJVL</t>
  </si>
  <si>
    <t>Mantsonyane Airport</t>
  </si>
  <si>
    <t>Mantsonyane</t>
  </si>
  <si>
    <t>FXMN</t>
  </si>
  <si>
    <t>Hatfield</t>
  </si>
  <si>
    <t>HTF</t>
  </si>
  <si>
    <t>Burswood Park Helipad</t>
  </si>
  <si>
    <t>Toronto Coach Terminal</t>
  </si>
  <si>
    <t>TRTO</t>
  </si>
  <si>
    <t>Montreal Central Bus Station</t>
  </si>
  <si>
    <t>MTRL</t>
  </si>
  <si>
    <t>Arlington Municipal</t>
  </si>
  <si>
    <t>Arlington</t>
  </si>
  <si>
    <t>GKY</t>
  </si>
  <si>
    <t>KGKY</t>
  </si>
  <si>
    <t>Gwinnett County Airport-Briscoe Field</t>
  </si>
  <si>
    <t>Lawrenceville</t>
  </si>
  <si>
    <t>LZU</t>
  </si>
  <si>
    <t>KLZU</t>
  </si>
  <si>
    <t>Bowling Green-Warren County Regional Airport</t>
  </si>
  <si>
    <t>Bowling Green</t>
  </si>
  <si>
    <t>BWG</t>
  </si>
  <si>
    <t>KBWG</t>
  </si>
  <si>
    <t>Richard Lloyd Jones Jr Airport</t>
  </si>
  <si>
    <t>RVS</t>
  </si>
  <si>
    <t>KRVS</t>
  </si>
  <si>
    <t>Emeryville Amtrak Station</t>
  </si>
  <si>
    <t>Emeryville</t>
  </si>
  <si>
    <t>Bakersfield Amtrak Station</t>
  </si>
  <si>
    <t>Krymsk</t>
  </si>
  <si>
    <t>Novorossiysk</t>
  </si>
  <si>
    <t>NOI</t>
  </si>
  <si>
    <t>Minhad HB</t>
  </si>
  <si>
    <t>Minhad AB</t>
  </si>
  <si>
    <t>NHD</t>
  </si>
  <si>
    <t>OMDM</t>
  </si>
  <si>
    <t>Kirovograd</t>
  </si>
  <si>
    <t>KGO</t>
  </si>
  <si>
    <t>UKKG</t>
  </si>
  <si>
    <t>Roitzschjora Airport</t>
  </si>
  <si>
    <t>Roitzschjora</t>
  </si>
  <si>
    <t>EDAW</t>
  </si>
  <si>
    <t>Alalamain Intl.</t>
  </si>
  <si>
    <t>Dabaa City</t>
  </si>
  <si>
    <t>DBB</t>
  </si>
  <si>
    <t>HEAL</t>
  </si>
  <si>
    <t>Bryce Canyon</t>
  </si>
  <si>
    <t>BCE</t>
  </si>
  <si>
    <t>KBCE</t>
  </si>
  <si>
    <t>Heidelberg</t>
  </si>
  <si>
    <t>HDB</t>
  </si>
  <si>
    <t>EDIU</t>
  </si>
  <si>
    <t>Burlington-Alamance Regional Airport</t>
  </si>
  <si>
    <t>BUY</t>
  </si>
  <si>
    <t>KBUY</t>
  </si>
  <si>
    <t>Chkalovsky Airport</t>
  </si>
  <si>
    <t>Shchyolkovo</t>
  </si>
  <si>
    <t>CKL</t>
  </si>
  <si>
    <t>UUMU</t>
  </si>
  <si>
    <t>Tengchong Tuofeng Airport</t>
  </si>
  <si>
    <t>Tengchong</t>
  </si>
  <si>
    <t>TCZ</t>
  </si>
  <si>
    <t>ZUTC</t>
  </si>
  <si>
    <t>Belbek Sevastopol International Airport</t>
  </si>
  <si>
    <t>Sevastopol</t>
  </si>
  <si>
    <t>UKS</t>
  </si>
  <si>
    <t>UKFB</t>
  </si>
  <si>
    <t>Berlin Brandenburg Willy Brandt</t>
  </si>
  <si>
    <t>BER</t>
  </si>
  <si>
    <t>Paradise Island Seaplane Base</t>
  </si>
  <si>
    <t>WZY</t>
  </si>
  <si>
    <t>Selous Siswandu</t>
  </si>
  <si>
    <t>Selous National Park</t>
  </si>
  <si>
    <t>De Peel Air Base</t>
  </si>
  <si>
    <t>EHDP</t>
  </si>
  <si>
    <t xml:space="preserve">Camp Bastion </t>
  </si>
  <si>
    <t>Camp Bastion</t>
  </si>
  <si>
    <t>OAZI</t>
  </si>
  <si>
    <t>New Century AirCenter Airport</t>
  </si>
  <si>
    <t>Olathe</t>
  </si>
  <si>
    <t>JCI</t>
  </si>
  <si>
    <t>KIXD</t>
  </si>
  <si>
    <t>Easton-Newnam Field Airport</t>
  </si>
  <si>
    <t>Easton</t>
  </si>
  <si>
    <t>ESN</t>
  </si>
  <si>
    <t>KESN</t>
  </si>
  <si>
    <t>Stafsberg Airport</t>
  </si>
  <si>
    <t>Hamar</t>
  </si>
  <si>
    <t>HMR</t>
  </si>
  <si>
    <t>ENHA</t>
  </si>
  <si>
    <t>Ringebu Airport</t>
  </si>
  <si>
    <t>Frya</t>
  </si>
  <si>
    <t>ENRI</t>
  </si>
  <si>
    <t>Starmoen</t>
  </si>
  <si>
    <t>Elverum</t>
  </si>
  <si>
    <t>ENSM</t>
  </si>
  <si>
    <t>Ferry County Airport</t>
  </si>
  <si>
    <t>Republic</t>
  </si>
  <si>
    <t>R49</t>
  </si>
  <si>
    <t>Yuba County Airport</t>
  </si>
  <si>
    <t>Yuba City</t>
  </si>
  <si>
    <t>MYV</t>
  </si>
  <si>
    <t>KMYV</t>
  </si>
  <si>
    <t>Basel SBB</t>
  </si>
  <si>
    <t>Stockholm Cruise Port</t>
  </si>
  <si>
    <t>STO</t>
  </si>
  <si>
    <t>Helsingborg Cruise Port</t>
  </si>
  <si>
    <t>Helsingborg</t>
  </si>
  <si>
    <t>JHE</t>
  </si>
  <si>
    <t>Phillip Island Cruise Port</t>
  </si>
  <si>
    <t>Phillip Island</t>
  </si>
  <si>
    <t>YPID</t>
  </si>
  <si>
    <t>Halliburton Field Airport</t>
  </si>
  <si>
    <t>Duncan</t>
  </si>
  <si>
    <t>DUC</t>
  </si>
  <si>
    <t>KDUC</t>
  </si>
  <si>
    <t>Port Authority Bus Terminal</t>
  </si>
  <si>
    <t>NYPA</t>
  </si>
  <si>
    <t>Filitheyo</t>
  </si>
  <si>
    <t>N.Nilandhoo Atoll</t>
  </si>
  <si>
    <t>Helsinki Cruise Port</t>
  </si>
  <si>
    <t>HELC</t>
  </si>
  <si>
    <t>Chinle Municipal Airport</t>
  </si>
  <si>
    <t>Chinle</t>
  </si>
  <si>
    <t>E91</t>
  </si>
  <si>
    <t>Garner Field</t>
  </si>
  <si>
    <t>Uvalde</t>
  </si>
  <si>
    <t>UVA</t>
  </si>
  <si>
    <t>KUVA</t>
  </si>
  <si>
    <t>Lewis University Airport</t>
  </si>
  <si>
    <t>Lockport</t>
  </si>
  <si>
    <t>LOT</t>
  </si>
  <si>
    <t>KLOT</t>
  </si>
  <si>
    <t>Frasca Field</t>
  </si>
  <si>
    <t>Urbana</t>
  </si>
  <si>
    <t>C16</t>
  </si>
  <si>
    <t>Buchanan Field Airport</t>
  </si>
  <si>
    <t>CCR</t>
  </si>
  <si>
    <t>KCCR</t>
  </si>
  <si>
    <t>Key Largo</t>
  </si>
  <si>
    <t>Ocean Reef Club Airport</t>
  </si>
  <si>
    <t>OCA</t>
  </si>
  <si>
    <t>07FA</t>
  </si>
  <si>
    <t>Denver Union Station</t>
  </si>
  <si>
    <t>DELETE</t>
  </si>
  <si>
    <t>Polygone</t>
  </si>
  <si>
    <t>Strasbourg Neudorf</t>
  </si>
  <si>
    <t>LFGC</t>
  </si>
  <si>
    <t>Nannhausen</t>
  </si>
  <si>
    <t>EDRN</t>
  </si>
  <si>
    <t>Yushu Batang</t>
  </si>
  <si>
    <t>Yushu</t>
  </si>
  <si>
    <t>YUS</t>
  </si>
  <si>
    <t>ZLYS</t>
  </si>
  <si>
    <t>Playon Chico</t>
  </si>
  <si>
    <t>PYC</t>
  </si>
  <si>
    <t>Ustupo</t>
  </si>
  <si>
    <t>UTU</t>
  </si>
  <si>
    <t>Mamitupo</t>
  </si>
  <si>
    <t>MPU</t>
  </si>
  <si>
    <t>Huai An Lianshui Airport</t>
  </si>
  <si>
    <t>Huai An</t>
  </si>
  <si>
    <t>HIA</t>
  </si>
  <si>
    <t>ZSSH</t>
  </si>
  <si>
    <t>Mureck</t>
  </si>
  <si>
    <t>Guessing</t>
  </si>
  <si>
    <t>El Porvenir</t>
  </si>
  <si>
    <t>PVE</t>
  </si>
  <si>
    <t>Oshawa Airport</t>
  </si>
  <si>
    <t>Oshawa</t>
  </si>
  <si>
    <t>YOO</t>
  </si>
  <si>
    <t>CYOO</t>
  </si>
  <si>
    <t>Marl-Loemuehle Airport</t>
  </si>
  <si>
    <t>Recklinghausen</t>
  </si>
  <si>
    <t>EDLM</t>
  </si>
  <si>
    <t>Farila Air Base</t>
  </si>
  <si>
    <t>Farila</t>
  </si>
  <si>
    <t>ESNF</t>
  </si>
  <si>
    <t>Lahr Airport</t>
  </si>
  <si>
    <t>Lahr</t>
  </si>
  <si>
    <t>LHA</t>
  </si>
  <si>
    <t>EDTL</t>
  </si>
  <si>
    <t>Monywa Airport</t>
  </si>
  <si>
    <t>Monywa</t>
  </si>
  <si>
    <t>VYMY</t>
  </si>
  <si>
    <t>Ohio University Airport</t>
  </si>
  <si>
    <t>KUNI</t>
  </si>
  <si>
    <t>Springfield-Beckly Municipal Airport</t>
  </si>
  <si>
    <t>SGH</t>
  </si>
  <si>
    <t>KSGH</t>
  </si>
  <si>
    <t>Sun Island Airport</t>
  </si>
  <si>
    <t>South Aari Atoll</t>
  </si>
  <si>
    <t>MSI</t>
  </si>
  <si>
    <t>SIAM</t>
  </si>
  <si>
    <t>Fes Sefrou Airport</t>
  </si>
  <si>
    <t>GMFU</t>
  </si>
  <si>
    <t>Herrera International Airport</t>
  </si>
  <si>
    <t>HEX</t>
  </si>
  <si>
    <t>MDHE</t>
  </si>
  <si>
    <t>Cooinda</t>
  </si>
  <si>
    <t>CDA</t>
  </si>
  <si>
    <t>YCOO</t>
  </si>
  <si>
    <t>Jabiru</t>
  </si>
  <si>
    <t>JAB</t>
  </si>
  <si>
    <t>YJAB</t>
  </si>
  <si>
    <t>Pitt Island Airport</t>
  </si>
  <si>
    <t>Pitt Island</t>
  </si>
  <si>
    <t>PITT</t>
  </si>
  <si>
    <t>Plattling Bahnhof</t>
  </si>
  <si>
    <t>Plattling</t>
  </si>
  <si>
    <t>Osterhofen Bahnhof</t>
  </si>
  <si>
    <t>Osterhofen Niederbayern</t>
  </si>
  <si>
    <t>Passau Hbf</t>
  </si>
  <si>
    <t>Passau</t>
  </si>
  <si>
    <t>Regensburg-Oberhub Airport</t>
  </si>
  <si>
    <t>Regensburg</t>
  </si>
  <si>
    <t>EDNR</t>
  </si>
  <si>
    <t>Regensburg HBF</t>
  </si>
  <si>
    <t>RGB</t>
  </si>
  <si>
    <t>REGE</t>
  </si>
  <si>
    <t>Treuchtlingen BF</t>
  </si>
  <si>
    <t>Treuchtlingen</t>
  </si>
  <si>
    <t>TLG</t>
  </si>
  <si>
    <t>TREU</t>
  </si>
  <si>
    <t>Rivera Intl.</t>
  </si>
  <si>
    <t>Rivera</t>
  </si>
  <si>
    <t>Miami Seaplane Base</t>
  </si>
  <si>
    <t>MPB</t>
  </si>
  <si>
    <t>Hastings Airport</t>
  </si>
  <si>
    <t>HGS</t>
  </si>
  <si>
    <t>GFHA</t>
  </si>
  <si>
    <t>Philip Billard Muni</t>
  </si>
  <si>
    <t>TOP</t>
  </si>
  <si>
    <t>KTOP</t>
  </si>
  <si>
    <t>Grumeti Airstrip</t>
  </si>
  <si>
    <t>Serengeti National Park</t>
  </si>
  <si>
    <t>Emporia Municipal Airport</t>
  </si>
  <si>
    <t>Emporia</t>
  </si>
  <si>
    <t>EMP</t>
  </si>
  <si>
    <t>Benson Airstrip</t>
  </si>
  <si>
    <t>2XS8</t>
  </si>
  <si>
    <t>Rough River State Park</t>
  </si>
  <si>
    <t>K2I3</t>
  </si>
  <si>
    <t>Smyrna Airport</t>
  </si>
  <si>
    <t>Smyrna</t>
  </si>
  <si>
    <t>KMQY</t>
  </si>
  <si>
    <t>Franklin County Airport</t>
  </si>
  <si>
    <t>Sewanee</t>
  </si>
  <si>
    <t>KUOS</t>
  </si>
  <si>
    <t>Gunsa</t>
  </si>
  <si>
    <t>Shiquanhe</t>
  </si>
  <si>
    <t>NGQ</t>
  </si>
  <si>
    <t>ZUAL</t>
  </si>
  <si>
    <t>Magdeburg-Cochstedt</t>
  </si>
  <si>
    <t>Cochstedt</t>
  </si>
  <si>
    <t>CSO</t>
  </si>
  <si>
    <t>EDBC</t>
  </si>
  <si>
    <t>Wurzburg HBF</t>
  </si>
  <si>
    <t>Wurzburg</t>
  </si>
  <si>
    <t>WZB</t>
  </si>
  <si>
    <t>WURZ</t>
  </si>
  <si>
    <t>Collin County Regional Airport at Mc Kinney</t>
  </si>
  <si>
    <t>DALLAS</t>
  </si>
  <si>
    <t>TKI</t>
  </si>
  <si>
    <t>KTKI</t>
  </si>
  <si>
    <t>Chicago Executive</t>
  </si>
  <si>
    <t>Chicago-Wheeling</t>
  </si>
  <si>
    <t>PWK</t>
  </si>
  <si>
    <t>KPWK</t>
  </si>
  <si>
    <t>Ol Kiombo Airstrip</t>
  </si>
  <si>
    <t>Masai Mara National Park</t>
  </si>
  <si>
    <t>Kelso Longview</t>
  </si>
  <si>
    <t>Kelso</t>
  </si>
  <si>
    <t>KLS</t>
  </si>
  <si>
    <t>KKLS</t>
  </si>
  <si>
    <t>Letiste Benesov</t>
  </si>
  <si>
    <t>Benesov</t>
  </si>
  <si>
    <t>LKBE</t>
  </si>
  <si>
    <t>Put-in-Bay Airport</t>
  </si>
  <si>
    <t>Put-in-Bay</t>
  </si>
  <si>
    <t>3W2</t>
  </si>
  <si>
    <t>Bougouni</t>
  </si>
  <si>
    <t>GABG</t>
  </si>
  <si>
    <t>Glenwood Springs Train Station</t>
  </si>
  <si>
    <t>Glenwood Springs</t>
  </si>
  <si>
    <t>Grand Junction Train Station</t>
  </si>
  <si>
    <t>Reno Amtrak Station</t>
  </si>
  <si>
    <t>Sacramento Amtrak Station</t>
  </si>
  <si>
    <t>Tureia Airport</t>
  </si>
  <si>
    <t>Tureia</t>
  </si>
  <si>
    <t>ZTA</t>
  </si>
  <si>
    <t>NTGY</t>
  </si>
  <si>
    <t>Ice Runway-McMurdo Sstation</t>
  </si>
  <si>
    <t>Ross Island</t>
  </si>
  <si>
    <t>NZIR</t>
  </si>
  <si>
    <t>Keekorok</t>
  </si>
  <si>
    <t>HKKE</t>
  </si>
  <si>
    <t>Ol Kiombo</t>
  </si>
  <si>
    <t>Mara Intrepids</t>
  </si>
  <si>
    <t>Kichwa Tembo</t>
  </si>
  <si>
    <t>Gare de Marne-la-Vallee</t>
  </si>
  <si>
    <t>Chessy</t>
  </si>
  <si>
    <t>Jefferson County Intl</t>
  </si>
  <si>
    <t>Port Townsend</t>
  </si>
  <si>
    <t>TWD</t>
  </si>
  <si>
    <t>Lynden Airport</t>
  </si>
  <si>
    <t>Lynden</t>
  </si>
  <si>
    <t>38W</t>
  </si>
  <si>
    <t>0S9</t>
  </si>
  <si>
    <t>Savut</t>
  </si>
  <si>
    <t>Xakan</t>
  </si>
  <si>
    <t>Xugan</t>
  </si>
  <si>
    <t>Puerto Obaldia</t>
  </si>
  <si>
    <t>PUE</t>
  </si>
  <si>
    <t>MPOA</t>
  </si>
  <si>
    <t>Kerch Intl</t>
  </si>
  <si>
    <t>Kerch</t>
  </si>
  <si>
    <t>KHC</t>
  </si>
  <si>
    <t>UKFK</t>
  </si>
  <si>
    <t>Khao Sok National Park</t>
  </si>
  <si>
    <t>Boston South Station</t>
  </si>
  <si>
    <t>BOST</t>
  </si>
  <si>
    <t>Tarifa</t>
  </si>
  <si>
    <t>Train Station</t>
  </si>
  <si>
    <t>XDS</t>
  </si>
  <si>
    <t>XVV</t>
  </si>
  <si>
    <t>XZL</t>
  </si>
  <si>
    <t>ZRD</t>
  </si>
  <si>
    <t>Sentral</t>
  </si>
  <si>
    <t>XKL</t>
  </si>
  <si>
    <t>XAD</t>
  </si>
  <si>
    <t>XEF</t>
  </si>
  <si>
    <t>Kingston VIA Station</t>
  </si>
  <si>
    <t>Ukunda Airport</t>
  </si>
  <si>
    <t>Ukunda</t>
  </si>
  <si>
    <t>UKA</t>
  </si>
  <si>
    <t>HKUK</t>
  </si>
  <si>
    <t>Whitehaven Beach</t>
  </si>
  <si>
    <t>Whitsunday Island</t>
  </si>
  <si>
    <t>Wilmington Airborne Airpark</t>
  </si>
  <si>
    <t>ILN</t>
  </si>
  <si>
    <t>KILN</t>
  </si>
  <si>
    <t>Marana Regional</t>
  </si>
  <si>
    <t>AVW</t>
  </si>
  <si>
    <t>KAVQ</t>
  </si>
  <si>
    <t>Casa Grande Municipal Airport</t>
  </si>
  <si>
    <t>Casa Grande</t>
  </si>
  <si>
    <t>CGZ</t>
  </si>
  <si>
    <t>KCGZ</t>
  </si>
  <si>
    <t>1AZ0</t>
  </si>
  <si>
    <t>Buckeye Municipal Airport</t>
  </si>
  <si>
    <t>Buckeye</t>
  </si>
  <si>
    <t>BXK</t>
  </si>
  <si>
    <t>KBXK</t>
  </si>
  <si>
    <t>Gila Bend Municipal Airport</t>
  </si>
  <si>
    <t>Gila Bend</t>
  </si>
  <si>
    <t>E63</t>
  </si>
  <si>
    <t>KE63</t>
  </si>
  <si>
    <t>McMinn Co</t>
  </si>
  <si>
    <t>MMI</t>
  </si>
  <si>
    <t>KMMI</t>
  </si>
  <si>
    <t>Sterling Municipal Airport</t>
  </si>
  <si>
    <t>Sterling</t>
  </si>
  <si>
    <t>STK</t>
  </si>
  <si>
    <t>KSTK</t>
  </si>
  <si>
    <t>Rawlins Municipal Airport-Harvey Field</t>
  </si>
  <si>
    <t>Rawlins</t>
  </si>
  <si>
    <t>RWL</t>
  </si>
  <si>
    <t>KFWL</t>
  </si>
  <si>
    <t>Mackenzie Airport</t>
  </si>
  <si>
    <t>Mackenzie British Columbia</t>
  </si>
  <si>
    <t>YZY</t>
  </si>
  <si>
    <t>CYZY</t>
  </si>
  <si>
    <t>JALOU</t>
  </si>
  <si>
    <t>Jalu</t>
  </si>
  <si>
    <t>Caldwell Essex County Airport</t>
  </si>
  <si>
    <t>Caldwell</t>
  </si>
  <si>
    <t>CDW</t>
  </si>
  <si>
    <t>KCDW</t>
  </si>
  <si>
    <t>Lee C Fine Memorial Airport</t>
  </si>
  <si>
    <t>Kaiser Lake Ozark</t>
  </si>
  <si>
    <t>AIZ</t>
  </si>
  <si>
    <t>KAIZ</t>
  </si>
  <si>
    <t>Big Bear City</t>
  </si>
  <si>
    <t>Big Bear</t>
  </si>
  <si>
    <t>L35</t>
  </si>
  <si>
    <t>KIEV  INTERNATIONAL AIRPORT</t>
  </si>
  <si>
    <t>KIEV</t>
  </si>
  <si>
    <t>KIP</t>
  </si>
  <si>
    <t>Los Angeles Union Station</t>
  </si>
  <si>
    <t>Bamberg BF</t>
  </si>
  <si>
    <t>BAM</t>
  </si>
  <si>
    <t>BAMB</t>
  </si>
  <si>
    <t>Ingolstadt BF</t>
  </si>
  <si>
    <t>IGS</t>
  </si>
  <si>
    <t>INGS</t>
  </si>
  <si>
    <t>Thomasville Regional Airport</t>
  </si>
  <si>
    <t>Thomasville</t>
  </si>
  <si>
    <t>TVI</t>
  </si>
  <si>
    <t>KTVI</t>
  </si>
  <si>
    <t>Henderson Executive Airport</t>
  </si>
  <si>
    <t>Henderson</t>
  </si>
  <si>
    <t>HSH</t>
  </si>
  <si>
    <t>KHND</t>
  </si>
  <si>
    <t>Gostomel Antonov</t>
  </si>
  <si>
    <t>GML</t>
  </si>
  <si>
    <t>UKKM</t>
  </si>
  <si>
    <t>Zuoying Station</t>
  </si>
  <si>
    <t>Taipei Station</t>
  </si>
  <si>
    <t>Donghae</t>
  </si>
  <si>
    <t>Sakaiminato Port</t>
  </si>
  <si>
    <t>Sakaiminato</t>
  </si>
  <si>
    <t>Henry Tift Myers Airport</t>
  </si>
  <si>
    <t>Tifton</t>
  </si>
  <si>
    <t>TMA</t>
  </si>
  <si>
    <t>KTMA</t>
  </si>
  <si>
    <t>Landshut Ellermuehle</t>
  </si>
  <si>
    <t>Landshut</t>
  </si>
  <si>
    <t>EDML</t>
  </si>
  <si>
    <t>Itzehoe-Hungriger Wolf Airport</t>
  </si>
  <si>
    <t>Itzehoe</t>
  </si>
  <si>
    <t>EDHF</t>
  </si>
  <si>
    <t>Savannah Cruise Terminal</t>
  </si>
  <si>
    <t>CHARLESTON CRUISE TERMINAL</t>
  </si>
  <si>
    <t>CHARLESTON</t>
  </si>
  <si>
    <t>NEW YORK CRUISE TERMINAL PIER 92</t>
  </si>
  <si>
    <t>NEW YORK</t>
  </si>
  <si>
    <t>Navy Dockyard Hamilton Bermuda</t>
  </si>
  <si>
    <t>HAMILTON</t>
  </si>
  <si>
    <t>Tokyo Station</t>
  </si>
  <si>
    <t>Shin-Osaka Station</t>
  </si>
  <si>
    <t>Hiroshima Station</t>
  </si>
  <si>
    <t>Frankfurt-Main Hauptbahnhof</t>
  </si>
  <si>
    <t>ZRB</t>
  </si>
  <si>
    <t>Amsterdam Amstel Station</t>
  </si>
  <si>
    <t>Florenc Central Bus Station</t>
  </si>
  <si>
    <t>Wien Sudbahnhof</t>
  </si>
  <si>
    <t>Praha hlavni nadrazi</t>
  </si>
  <si>
    <t>XYG</t>
  </si>
  <si>
    <t>Wien Westbahnhof</t>
  </si>
  <si>
    <t>Venezia Santa Lucia</t>
  </si>
  <si>
    <t>Firenze Santa Maria Novella</t>
  </si>
  <si>
    <t>Roma Termini</t>
  </si>
  <si>
    <t>St Pancras Railway Station</t>
  </si>
  <si>
    <t>QQS</t>
  </si>
  <si>
    <t>Chitabe Airstrip</t>
  </si>
  <si>
    <t>Chitabe</t>
  </si>
  <si>
    <t>Fish River Canyon Lodge Airstrip</t>
  </si>
  <si>
    <t>Fish River Canyon</t>
  </si>
  <si>
    <t>Sossusvlei Desert Lodge Airstrip</t>
  </si>
  <si>
    <t>Ulusaba Airstrip</t>
  </si>
  <si>
    <t>Ulusaba</t>
  </si>
  <si>
    <t>ULX</t>
  </si>
  <si>
    <t>RADOM</t>
  </si>
  <si>
    <t>QXR</t>
  </si>
  <si>
    <t>EPRA</t>
  </si>
  <si>
    <t>Deer Valley Municipal Airport</t>
  </si>
  <si>
    <t xml:space="preserve">Phoenix </t>
  </si>
  <si>
    <t>DVT</t>
  </si>
  <si>
    <t>KDVT</t>
  </si>
  <si>
    <t>Calgary Springbank Airport</t>
  </si>
  <si>
    <t>YBW</t>
  </si>
  <si>
    <t>CYBW</t>
  </si>
  <si>
    <t>Golden Airport</t>
  </si>
  <si>
    <t>Golden</t>
  </si>
  <si>
    <t>YGE</t>
  </si>
  <si>
    <t>CYGE</t>
  </si>
  <si>
    <t>Revelstoke Airport</t>
  </si>
  <si>
    <t>Revelstoke</t>
  </si>
  <si>
    <t>YRV</t>
  </si>
  <si>
    <t>CYRV</t>
  </si>
  <si>
    <t>Republic Airport</t>
  </si>
  <si>
    <t>Farmingdale</t>
  </si>
  <si>
    <t>KFRG</t>
  </si>
  <si>
    <t>Allstedt</t>
  </si>
  <si>
    <t>EDBT</t>
  </si>
  <si>
    <t>BWKAM</t>
  </si>
  <si>
    <t>Amberg</t>
  </si>
  <si>
    <t>Glindbruchkippe</t>
  </si>
  <si>
    <t>Peine</t>
  </si>
  <si>
    <t>KIPP</t>
  </si>
  <si>
    <t>General Freire</t>
  </si>
  <si>
    <t>Curico</t>
  </si>
  <si>
    <t>SCIC</t>
  </si>
  <si>
    <t>Peine-Eddesse Airport</t>
  </si>
  <si>
    <t>EDVP</t>
  </si>
  <si>
    <t>Seattle King Street Station</t>
  </si>
  <si>
    <t>Tula</t>
  </si>
  <si>
    <t>TYA</t>
  </si>
  <si>
    <t>Hondo Municipal Airport</t>
  </si>
  <si>
    <t>Hondo</t>
  </si>
  <si>
    <t>HDO</t>
  </si>
  <si>
    <t>KHDO</t>
  </si>
  <si>
    <t>Zhongwei Xiangshan Airport</t>
  </si>
  <si>
    <t>Zhongwei</t>
  </si>
  <si>
    <t>ZHY</t>
  </si>
  <si>
    <t>ZLZW</t>
  </si>
  <si>
    <t>Milwaukee Airport Station</t>
  </si>
  <si>
    <t>Springfield IL Amtrak</t>
  </si>
  <si>
    <t>St. Louis Amtrak - old</t>
  </si>
  <si>
    <t>Camarillo Amtrak</t>
  </si>
  <si>
    <t>Camarillo</t>
  </si>
  <si>
    <t>Seattle Pier 52</t>
  </si>
  <si>
    <t>Bremerton Terminal</t>
  </si>
  <si>
    <t>McKinley National Park Airport</t>
  </si>
  <si>
    <t>McKinley Park</t>
  </si>
  <si>
    <t>MCL</t>
  </si>
  <si>
    <t>PAIN</t>
  </si>
  <si>
    <t>Lake Hood Seaplane Base</t>
  </si>
  <si>
    <t>LHD</t>
  </si>
  <si>
    <t>PALH</t>
  </si>
  <si>
    <t>Prospect Creek Airport</t>
  </si>
  <si>
    <t>Prospect Creek</t>
  </si>
  <si>
    <t>PPC</t>
  </si>
  <si>
    <t>PAPR</t>
  </si>
  <si>
    <t>Khwai River Lodge</t>
  </si>
  <si>
    <t>Khwai River</t>
  </si>
  <si>
    <t>KHW</t>
  </si>
  <si>
    <t>FBKR</t>
  </si>
  <si>
    <t>Spremberg-Welzow Airport</t>
  </si>
  <si>
    <t>Welzow</t>
  </si>
  <si>
    <t>EDCY</t>
  </si>
  <si>
    <t>Taichung Airport</t>
  </si>
  <si>
    <t>TXG</t>
  </si>
  <si>
    <t>RCLG</t>
  </si>
  <si>
    <t>Columbia County</t>
  </si>
  <si>
    <t>Hudson NY</t>
  </si>
  <si>
    <t>HCC</t>
  </si>
  <si>
    <t>Sasovo</t>
  </si>
  <si>
    <t>Hong Kong Macau Ferry Terminal</t>
  </si>
  <si>
    <t>Macau Taipa Ferry Terminal</t>
  </si>
  <si>
    <t>Wheeling Ohio County Airport</t>
  </si>
  <si>
    <t>Wheeling</t>
  </si>
  <si>
    <t>HLG</t>
  </si>
  <si>
    <t>Fitzgerald Municipal Airport</t>
  </si>
  <si>
    <t>Fitzgerald</t>
  </si>
  <si>
    <t>FZG</t>
  </si>
  <si>
    <t>KFZG</t>
  </si>
  <si>
    <t>Perry-Foley Airport</t>
  </si>
  <si>
    <t>Perry</t>
  </si>
  <si>
    <t>40J</t>
  </si>
  <si>
    <t>Cairo-Grady County Airport</t>
  </si>
  <si>
    <t>70J</t>
  </si>
  <si>
    <t>Pacific Station</t>
  </si>
  <si>
    <t>Tamar Mepe Airport</t>
  </si>
  <si>
    <t>Mestia</t>
  </si>
  <si>
    <t xml:space="preserve">Samsun </t>
  </si>
  <si>
    <t>SSX</t>
  </si>
  <si>
    <t>Ye</t>
  </si>
  <si>
    <t>XYE</t>
  </si>
  <si>
    <t>VYYE</t>
  </si>
  <si>
    <t>Isla San Felix</t>
  </si>
  <si>
    <t>SCFX</t>
  </si>
  <si>
    <t>Kingston Train Station</t>
  </si>
  <si>
    <t>XEG</t>
  </si>
  <si>
    <t>KGST</t>
  </si>
  <si>
    <t>Dorval Railway Station</t>
  </si>
  <si>
    <t>Dorval</t>
  </si>
  <si>
    <t>XAX</t>
  </si>
  <si>
    <t>Brockville Megabus Stop</t>
  </si>
  <si>
    <t>Brockville</t>
  </si>
  <si>
    <t>BRKM</t>
  </si>
  <si>
    <t>Brockville VIA Station</t>
  </si>
  <si>
    <t>BRKV</t>
  </si>
  <si>
    <t>Shaybah airport</t>
  </si>
  <si>
    <t>Shaybah</t>
  </si>
  <si>
    <t>OESB</t>
  </si>
  <si>
    <t>Dubai Al Maktoum</t>
  </si>
  <si>
    <t>DWC</t>
  </si>
  <si>
    <t>OMDW</t>
  </si>
  <si>
    <t>Aransas County Airport</t>
  </si>
  <si>
    <t>Rockport</t>
  </si>
  <si>
    <t>RKP</t>
  </si>
  <si>
    <t>KRKP</t>
  </si>
  <si>
    <t>Bandanaira Airport</t>
  </si>
  <si>
    <t>Bandanaira-Naira Island</t>
  </si>
  <si>
    <t>NDA</t>
  </si>
  <si>
    <t>Megeve Airport</t>
  </si>
  <si>
    <t>MVV</t>
  </si>
  <si>
    <t>LFHM</t>
  </si>
  <si>
    <t>Meribel Airport</t>
  </si>
  <si>
    <t>MFX</t>
  </si>
  <si>
    <t>LFKX</t>
  </si>
  <si>
    <t>Oldbury</t>
  </si>
  <si>
    <t>Tianyang</t>
  </si>
  <si>
    <t>Baise</t>
  </si>
  <si>
    <t>AEB</t>
  </si>
  <si>
    <t>Okaukuejo Airport</t>
  </si>
  <si>
    <t>Okaukuejo</t>
  </si>
  <si>
    <t>OKF</t>
  </si>
  <si>
    <t>FYOO</t>
  </si>
  <si>
    <t>Mokuti Lodge Airport</t>
  </si>
  <si>
    <t>Mokuti Lodge</t>
  </si>
  <si>
    <t>OKU</t>
  </si>
  <si>
    <t>FYMO</t>
  </si>
  <si>
    <t>Rotenburg Wuemme Airport</t>
  </si>
  <si>
    <t>Rotenburg Wuemme</t>
  </si>
  <si>
    <t>EDXQ</t>
  </si>
  <si>
    <t>Wipperfuerth-Neye Airport</t>
  </si>
  <si>
    <t>Wipperfuerth</t>
  </si>
  <si>
    <t>EDKN</t>
  </si>
  <si>
    <t>Osnabrueck-Atterheide Airport</t>
  </si>
  <si>
    <t>Osnabrueck</t>
  </si>
  <si>
    <t>EDWO</t>
  </si>
  <si>
    <t>Ballenstedt Airport</t>
  </si>
  <si>
    <t>Ballenstedt</t>
  </si>
  <si>
    <t>EDCB</t>
  </si>
  <si>
    <t>Hartenholm Airport</t>
  </si>
  <si>
    <t>Hasenmoor</t>
  </si>
  <si>
    <t>EDHM</t>
  </si>
  <si>
    <t>Ganderkesee Atlas Airfield Airport</t>
  </si>
  <si>
    <t>Ganderkesee</t>
  </si>
  <si>
    <t>EDWQ</t>
  </si>
  <si>
    <t>Nienburg-Holzbalge Airport</t>
  </si>
  <si>
    <t>Nienburg Weser</t>
  </si>
  <si>
    <t>EDXI</t>
  </si>
  <si>
    <t>Damme Airport</t>
  </si>
  <si>
    <t>Damme</t>
  </si>
  <si>
    <t>EDWC</t>
  </si>
  <si>
    <t>Borkenberge Airport</t>
  </si>
  <si>
    <t>Duelmen</t>
  </si>
  <si>
    <t>EDLB</t>
  </si>
  <si>
    <t>Obermehler-Schlotheim Airport</t>
  </si>
  <si>
    <t>Obermehler</t>
  </si>
  <si>
    <t>EDCO</t>
  </si>
  <si>
    <t>Hodenhagen Airport</t>
  </si>
  <si>
    <t>Hodenhagen</t>
  </si>
  <si>
    <t>EDVH</t>
  </si>
  <si>
    <t>Grube Airport</t>
  </si>
  <si>
    <t>Grube</t>
  </si>
  <si>
    <t>EDHB</t>
  </si>
  <si>
    <t>Toender Airport</t>
  </si>
  <si>
    <t>Toender</t>
  </si>
  <si>
    <t>EKTD</t>
  </si>
  <si>
    <t>Celle-Arloh Airport</t>
  </si>
  <si>
    <t>EDVC</t>
  </si>
  <si>
    <t>Uelzen Airport</t>
  </si>
  <si>
    <t>Uelzen</t>
  </si>
  <si>
    <t>EDVU</t>
  </si>
  <si>
    <t>Hamm-Lippewiesen Airport</t>
  </si>
  <si>
    <t>Hamm</t>
  </si>
  <si>
    <t>EDLH</t>
  </si>
  <si>
    <t>Luesse Airport</t>
  </si>
  <si>
    <t>Luesse</t>
  </si>
  <si>
    <t>EDOJ</t>
  </si>
  <si>
    <t>Porta Westfalica Airport</t>
  </si>
  <si>
    <t>Bad Oeynhausen</t>
  </si>
  <si>
    <t>EDVY</t>
  </si>
  <si>
    <t>Brilon Hochsauerlandkreis Airport</t>
  </si>
  <si>
    <t>Brilon</t>
  </si>
  <si>
    <t>EDKO</t>
  </si>
  <si>
    <t>Hameln Pyrmont Airport</t>
  </si>
  <si>
    <t>Bad Pyrmont</t>
  </si>
  <si>
    <t>EDVW</t>
  </si>
  <si>
    <t>Nordholz Spieka Airport</t>
  </si>
  <si>
    <t>EDXN</t>
  </si>
  <si>
    <t>Koethen Airport</t>
  </si>
  <si>
    <t>Koethen</t>
  </si>
  <si>
    <t>EDCK</t>
  </si>
  <si>
    <t>St. Michaelisdonn Airport</t>
  </si>
  <si>
    <t>Sankt Michaelisdonn</t>
  </si>
  <si>
    <t>EDXM</t>
  </si>
  <si>
    <t>Salzgitter Druette Airport</t>
  </si>
  <si>
    <t>Salzgitter</t>
  </si>
  <si>
    <t>EDVS</t>
  </si>
  <si>
    <t>Karlshoefen Airport</t>
  </si>
  <si>
    <t>Karlshoefen</t>
  </si>
  <si>
    <t>EDWK</t>
  </si>
  <si>
    <t>Oldenburg Hatten Airport</t>
  </si>
  <si>
    <t>Oldenburg</t>
  </si>
  <si>
    <t>EDWH</t>
  </si>
  <si>
    <t>Rinteln Airport</t>
  </si>
  <si>
    <t>Rinteln</t>
  </si>
  <si>
    <t>EDVR</t>
  </si>
  <si>
    <t>Muenster-Telgte Airport</t>
  </si>
  <si>
    <t>Muenster</t>
  </si>
  <si>
    <t>EDLT</t>
  </si>
  <si>
    <t>St. Peter-Ording Airport</t>
  </si>
  <si>
    <t>Sankt Peter-Ording</t>
  </si>
  <si>
    <t>PSH</t>
  </si>
  <si>
    <t>EDXO</t>
  </si>
  <si>
    <t>Luechow-Rehbeck Airport</t>
  </si>
  <si>
    <t>Luechow</t>
  </si>
  <si>
    <t>EDHC</t>
  </si>
  <si>
    <t>Klietz-Scharlibbe Airport</t>
  </si>
  <si>
    <t>Scharlibbe</t>
  </si>
  <si>
    <t>EDCL</t>
  </si>
  <si>
    <t>Burg Airport</t>
  </si>
  <si>
    <t>Burg</t>
  </si>
  <si>
    <t>EDBG</t>
  </si>
  <si>
    <t>Crisp County Cordele Airport</t>
  </si>
  <si>
    <t>Cordele</t>
  </si>
  <si>
    <t>CKF</t>
  </si>
  <si>
    <t>KCKF</t>
  </si>
  <si>
    <t>Ormond Beach municipal Airport</t>
  </si>
  <si>
    <t>Ormond Beach</t>
  </si>
  <si>
    <t>OMN</t>
  </si>
  <si>
    <t>KOMN</t>
  </si>
  <si>
    <t>Bad Neuenahr-Ahrweiler Airport</t>
  </si>
  <si>
    <t>Bad Neuenahr</t>
  </si>
  <si>
    <t>EDRA</t>
  </si>
  <si>
    <t>Bad Duerkheim Airport</t>
  </si>
  <si>
    <t>Bad Duerkheim</t>
  </si>
  <si>
    <t>EDRF</t>
  </si>
  <si>
    <t>Portland Troutdale</t>
  </si>
  <si>
    <t>Troutdale</t>
  </si>
  <si>
    <t>TTD</t>
  </si>
  <si>
    <t>KTTD</t>
  </si>
  <si>
    <t>Portland Hillsboro</t>
  </si>
  <si>
    <t>HIO</t>
  </si>
  <si>
    <t>KHIO</t>
  </si>
  <si>
    <t>One Police Plaza Heliport</t>
  </si>
  <si>
    <t>NK39</t>
  </si>
  <si>
    <t>Leverkusen Airport</t>
  </si>
  <si>
    <t>Leverkusen</t>
  </si>
  <si>
    <t>EDKL</t>
  </si>
  <si>
    <t>Suwannee County Airport</t>
  </si>
  <si>
    <t>Live Oak</t>
  </si>
  <si>
    <t>24J</t>
  </si>
  <si>
    <t>Wershofen Eifel</t>
  </si>
  <si>
    <t>Wershofen</t>
  </si>
  <si>
    <t>EDRV</t>
  </si>
  <si>
    <t>FOB Salerno</t>
  </si>
  <si>
    <t>Khost</t>
  </si>
  <si>
    <t>KHT</t>
  </si>
  <si>
    <t>OAKS</t>
  </si>
  <si>
    <t>Tengiz</t>
  </si>
  <si>
    <t>NAYPYITAW</t>
  </si>
  <si>
    <t>NYT</t>
  </si>
  <si>
    <t>VYNT</t>
  </si>
  <si>
    <t>Maramba Aerodrome</t>
  </si>
  <si>
    <t>Bend Municipal Airport</t>
  </si>
  <si>
    <t>Bend</t>
  </si>
  <si>
    <t>KBDN</t>
  </si>
  <si>
    <t>Christmas Valley Airport</t>
  </si>
  <si>
    <t>Christmas Valley</t>
  </si>
  <si>
    <t>K62S</t>
  </si>
  <si>
    <t>Burns Municipal Airport</t>
  </si>
  <si>
    <t>Burns</t>
  </si>
  <si>
    <t>KBNO</t>
  </si>
  <si>
    <t>Prineville Airport</t>
  </si>
  <si>
    <t>Prineville</t>
  </si>
  <si>
    <t>KS39</t>
  </si>
  <si>
    <t>Red Bluff Municipal Airport</t>
  </si>
  <si>
    <t>Red Bluff</t>
  </si>
  <si>
    <t>KRBL</t>
  </si>
  <si>
    <t>Gnoss Field Airport</t>
  </si>
  <si>
    <t>Novato</t>
  </si>
  <si>
    <t>KDVO</t>
  </si>
  <si>
    <t>Lake County Airport</t>
  </si>
  <si>
    <t>Lakeview</t>
  </si>
  <si>
    <t>KLKV</t>
  </si>
  <si>
    <t>Tillamook Airport</t>
  </si>
  <si>
    <t>Tillamook</t>
  </si>
  <si>
    <t>KTMK</t>
  </si>
  <si>
    <t>Ontario Municipal Airport</t>
  </si>
  <si>
    <t>KONO</t>
  </si>
  <si>
    <t>Columbia Gorge Regional - The Dalles Municipal Airport</t>
  </si>
  <si>
    <t>The Dalles</t>
  </si>
  <si>
    <t>KDLS</t>
  </si>
  <si>
    <t>Montgomery County Airpark</t>
  </si>
  <si>
    <t>Gaithersburg</t>
  </si>
  <si>
    <t>GAI</t>
  </si>
  <si>
    <t>KGAI</t>
  </si>
  <si>
    <t>Cincinnati Union Terminal</t>
  </si>
  <si>
    <t>FOB Sharana</t>
  </si>
  <si>
    <t>Sharan</t>
  </si>
  <si>
    <t>Sharona</t>
  </si>
  <si>
    <t>AZ3</t>
  </si>
  <si>
    <t>OASA</t>
  </si>
  <si>
    <t>Pembroke Airport</t>
  </si>
  <si>
    <t>Pembroke</t>
  </si>
  <si>
    <t>YTA</t>
  </si>
  <si>
    <t>CYTA</t>
  </si>
  <si>
    <t>Tsumeb Airport</t>
  </si>
  <si>
    <t>Tsumeb</t>
  </si>
  <si>
    <t>TSB</t>
  </si>
  <si>
    <t>FYTM</t>
  </si>
  <si>
    <t>Suffield Heliport</t>
  </si>
  <si>
    <t>Suffield</t>
  </si>
  <si>
    <t>YSD</t>
  </si>
  <si>
    <t>CYSD</t>
  </si>
  <si>
    <t>Field 21</t>
  </si>
  <si>
    <t>Aeroporto Blumenau</t>
  </si>
  <si>
    <t>BLUMENAU</t>
  </si>
  <si>
    <t>BNU</t>
  </si>
  <si>
    <t>SSBL</t>
  </si>
  <si>
    <t>Aeroclub Mures</t>
  </si>
  <si>
    <t>Targu Mures</t>
  </si>
  <si>
    <t>LRMS</t>
  </si>
  <si>
    <t>Aeroclub Sibiu</t>
  </si>
  <si>
    <t>SIB</t>
  </si>
  <si>
    <t>Bolshoe Gryzlovo</t>
  </si>
  <si>
    <t>Stupino</t>
  </si>
  <si>
    <t>UUDG</t>
  </si>
  <si>
    <t>Aerodrom Cioca</t>
  </si>
  <si>
    <t>Aeroclub Cioca</t>
  </si>
  <si>
    <t>CIO</t>
  </si>
  <si>
    <t>LRT2</t>
  </si>
  <si>
    <t>Crocodile Camp Air Strip</t>
  </si>
  <si>
    <t>Cleveland Clinic</t>
  </si>
  <si>
    <t>CCLN</t>
  </si>
  <si>
    <t>Charlevoix Municipal Airport</t>
  </si>
  <si>
    <t>Charelvoix</t>
  </si>
  <si>
    <t>CVX</t>
  </si>
  <si>
    <t>KCVX</t>
  </si>
  <si>
    <t>Quincy Municipal Airport</t>
  </si>
  <si>
    <t>2J9</t>
  </si>
  <si>
    <t>Pferdsfeld</t>
  </si>
  <si>
    <t>ETSP</t>
  </si>
  <si>
    <t>Mykines Heliport</t>
  </si>
  <si>
    <t>Mykines</t>
  </si>
  <si>
    <t>EKMS</t>
  </si>
  <si>
    <t>V-A Waterfront</t>
  </si>
  <si>
    <t>Steenberg Helipad</t>
  </si>
  <si>
    <t>Roche Harbor Seaplane Base</t>
  </si>
  <si>
    <t>Roche Harbor</t>
  </si>
  <si>
    <t>RCE</t>
  </si>
  <si>
    <t>Blakely Island Airport</t>
  </si>
  <si>
    <t>Blakely Island</t>
  </si>
  <si>
    <t>BYW</t>
  </si>
  <si>
    <t>Rosario Seaplane Base</t>
  </si>
  <si>
    <t>RSJ</t>
  </si>
  <si>
    <t>Westsound Seaplane Base</t>
  </si>
  <si>
    <t>Westsound</t>
  </si>
  <si>
    <t>WSX</t>
  </si>
  <si>
    <t>Friday Harbor Seaplane Base</t>
  </si>
  <si>
    <t>FBS</t>
  </si>
  <si>
    <t>Big Bay Water Aerodrome</t>
  </si>
  <si>
    <t>Big Bay</t>
  </si>
  <si>
    <t>YRR</t>
  </si>
  <si>
    <t>Furnace Creek</t>
  </si>
  <si>
    <t>Death Valley National Park</t>
  </si>
  <si>
    <t>L06</t>
  </si>
  <si>
    <t>Cornwall Regional Airport</t>
  </si>
  <si>
    <t>Cornwall</t>
  </si>
  <si>
    <t>YCC</t>
  </si>
  <si>
    <t>CYCC</t>
  </si>
  <si>
    <t>Seppe</t>
  </si>
  <si>
    <t>Bosschenhoofd</t>
  </si>
  <si>
    <t>EHSE</t>
  </si>
  <si>
    <t>St.Stephan</t>
  </si>
  <si>
    <t>LSTS</t>
  </si>
  <si>
    <t>Zona da Mata Regional Airport</t>
  </si>
  <si>
    <t>Juiz de Fora</t>
  </si>
  <si>
    <t>IZA</t>
  </si>
  <si>
    <t>SDZY</t>
  </si>
  <si>
    <t>Aeroclub Ghimbav</t>
  </si>
  <si>
    <t>Brasov</t>
  </si>
  <si>
    <t>LRBG</t>
  </si>
  <si>
    <t>Flagler County Airport</t>
  </si>
  <si>
    <t>Flagler</t>
  </si>
  <si>
    <t>XFL</t>
  </si>
  <si>
    <t>KXFL</t>
  </si>
  <si>
    <t>Aeroclub Deva</t>
  </si>
  <si>
    <t>Deva</t>
  </si>
  <si>
    <t>DVA</t>
  </si>
  <si>
    <t>Aeroclub Cluj</t>
  </si>
  <si>
    <t>Dezmir</t>
  </si>
  <si>
    <t>DZM</t>
  </si>
  <si>
    <t>Morrisville Stowe State Airport</t>
  </si>
  <si>
    <t>Morrisville</t>
  </si>
  <si>
    <t>MVL</t>
  </si>
  <si>
    <t>KMVL</t>
  </si>
  <si>
    <t>Dallas Executive Airport</t>
  </si>
  <si>
    <t>RBD</t>
  </si>
  <si>
    <t>KRBD</t>
  </si>
  <si>
    <t>Como Water AD</t>
  </si>
  <si>
    <t>Como</t>
  </si>
  <si>
    <t>LILY</t>
  </si>
  <si>
    <t>Superficie Cielo Blu</t>
  </si>
  <si>
    <t>Vellezzo Bellini</t>
  </si>
  <si>
    <t>Welke Airport</t>
  </si>
  <si>
    <t>Beaver Island</t>
  </si>
  <si>
    <t>6Y8</t>
  </si>
  <si>
    <t>Krainiy</t>
  </si>
  <si>
    <t>Baikonur</t>
  </si>
  <si>
    <t>UAOL</t>
  </si>
  <si>
    <t>MOW</t>
  </si>
  <si>
    <t>Westerly State Airport</t>
  </si>
  <si>
    <t>Washington County</t>
  </si>
  <si>
    <t>WST</t>
  </si>
  <si>
    <t>KWST</t>
  </si>
  <si>
    <t>Block Island State Airport</t>
  </si>
  <si>
    <t>Block Island</t>
  </si>
  <si>
    <t>BID</t>
  </si>
  <si>
    <t>KBID</t>
  </si>
  <si>
    <t>Atmautluak Airport</t>
  </si>
  <si>
    <t>Atmautluak</t>
  </si>
  <si>
    <t>Nightmute Airport</t>
  </si>
  <si>
    <t>Nightmute</t>
  </si>
  <si>
    <t>NME</t>
  </si>
  <si>
    <t>PAGT</t>
  </si>
  <si>
    <t>Toksook Bay Airport</t>
  </si>
  <si>
    <t>Toksook Bay</t>
  </si>
  <si>
    <t>OOK</t>
  </si>
  <si>
    <t>PAOO</t>
  </si>
  <si>
    <t>Tununak Airport</t>
  </si>
  <si>
    <t>Tununak</t>
  </si>
  <si>
    <t>TNK</t>
  </si>
  <si>
    <t>Goodnews Airport</t>
  </si>
  <si>
    <t>Goodnews Bay</t>
  </si>
  <si>
    <t>GNU</t>
  </si>
  <si>
    <t>Newtok Airport</t>
  </si>
  <si>
    <t>Newtok</t>
  </si>
  <si>
    <t>WWT</t>
  </si>
  <si>
    <t>Achutupo Airport</t>
  </si>
  <si>
    <t>Achutupo</t>
  </si>
  <si>
    <t>ACU</t>
  </si>
  <si>
    <t>Tubuala Airport</t>
  </si>
  <si>
    <t>Tubuala</t>
  </si>
  <si>
    <t>TUW</t>
  </si>
  <si>
    <t>Garachine Airport</t>
  </si>
  <si>
    <t>Garachine</t>
  </si>
  <si>
    <t>GHE</t>
  </si>
  <si>
    <t>Mulatupo Airport</t>
  </si>
  <si>
    <t>Mulatupo</t>
  </si>
  <si>
    <t>MPP</t>
  </si>
  <si>
    <t>Ittoqqortoormiit Heliport</t>
  </si>
  <si>
    <t>Ittoqqortoormiit</t>
  </si>
  <si>
    <t>OBY</t>
  </si>
  <si>
    <t>BGSC</t>
  </si>
  <si>
    <t>Vinnitsa</t>
  </si>
  <si>
    <t>VIN</t>
  </si>
  <si>
    <t>UKWW</t>
  </si>
  <si>
    <t>Gent Sint-Pieters</t>
  </si>
  <si>
    <t>Gent</t>
  </si>
  <si>
    <t>Brugge</t>
  </si>
  <si>
    <t>Bruges</t>
  </si>
  <si>
    <t>Shin-yokohama-eki</t>
  </si>
  <si>
    <t>Yokohama</t>
  </si>
  <si>
    <t>Angers St Laud</t>
  </si>
  <si>
    <t>Angers</t>
  </si>
  <si>
    <t>QXG</t>
  </si>
  <si>
    <t>Decatur County Industrial Air Park</t>
  </si>
  <si>
    <t>Bainbridge</t>
  </si>
  <si>
    <t>BGE</t>
  </si>
  <si>
    <t>KBGE</t>
  </si>
  <si>
    <t>La Romaine Airport</t>
  </si>
  <si>
    <t>La Romaine</t>
  </si>
  <si>
    <t>CTT5</t>
  </si>
  <si>
    <t>Kegaska Airport</t>
  </si>
  <si>
    <t>Kegaska</t>
  </si>
  <si>
    <t>ZKG</t>
  </si>
  <si>
    <t>CTK6</t>
  </si>
  <si>
    <t>Black Tickle Airport</t>
  </si>
  <si>
    <t>Black Tickle</t>
  </si>
  <si>
    <t>YBI</t>
  </si>
  <si>
    <t>CCE4</t>
  </si>
  <si>
    <t>Silver Springs Airport</t>
  </si>
  <si>
    <t>Silver Springs</t>
  </si>
  <si>
    <t>SPZ</t>
  </si>
  <si>
    <t>KSPZ</t>
  </si>
  <si>
    <t>Whiteman Airport</t>
  </si>
  <si>
    <t>WHP</t>
  </si>
  <si>
    <t>KWHP</t>
  </si>
  <si>
    <t>Madera Municipal Airport</t>
  </si>
  <si>
    <t>Madera</t>
  </si>
  <si>
    <t>MAE</t>
  </si>
  <si>
    <t>KMAE</t>
  </si>
  <si>
    <t>Mountain Home Municipal Airport</t>
  </si>
  <si>
    <t>U76</t>
  </si>
  <si>
    <t>Trail Airport</t>
  </si>
  <si>
    <t>Trail</t>
  </si>
  <si>
    <t>YZZ</t>
  </si>
  <si>
    <t>CAD4</t>
  </si>
  <si>
    <t>Victoria Airport Water Aerodrome</t>
  </si>
  <si>
    <t>Patricia Bay</t>
  </si>
  <si>
    <t>CAP5</t>
  </si>
  <si>
    <t>Arctic Bay Airport</t>
  </si>
  <si>
    <t>Arctic Bay</t>
  </si>
  <si>
    <t>YAB</t>
  </si>
  <si>
    <t>CJX7</t>
  </si>
  <si>
    <t>Hope Bay Aerodrome</t>
  </si>
  <si>
    <t>Hope Bay</t>
  </si>
  <si>
    <t>CHB3</t>
  </si>
  <si>
    <t>Hector Silva Airstrip</t>
  </si>
  <si>
    <t>Belmopan</t>
  </si>
  <si>
    <t>BCV</t>
  </si>
  <si>
    <t>Grand-Santi Airport</t>
  </si>
  <si>
    <t>Grand-Santi</t>
  </si>
  <si>
    <t>SOGS</t>
  </si>
  <si>
    <t>Maripasoula Airport</t>
  </si>
  <si>
    <t>Maripasoula</t>
  </si>
  <si>
    <t>MPY</t>
  </si>
  <si>
    <t>SOOA</t>
  </si>
  <si>
    <t>Saint-Laurent-du-Maroni Airport</t>
  </si>
  <si>
    <t>Saint-Laurent-du-Maroni</t>
  </si>
  <si>
    <t>LDX</t>
  </si>
  <si>
    <t>SOOM</t>
  </si>
  <si>
    <t>Cayana Airstrip</t>
  </si>
  <si>
    <t>Cayana</t>
  </si>
  <si>
    <t>AAJ</t>
  </si>
  <si>
    <t>Laduani Airstrip</t>
  </si>
  <si>
    <t>Laduani</t>
  </si>
  <si>
    <t>LDO</t>
  </si>
  <si>
    <t>Kanas Airport</t>
  </si>
  <si>
    <t>Burqin</t>
  </si>
  <si>
    <t>KJI</t>
  </si>
  <si>
    <t>ZWKN</t>
  </si>
  <si>
    <t>Capurgana Airport</t>
  </si>
  <si>
    <t>Capurgana</t>
  </si>
  <si>
    <t>CPB</t>
  </si>
  <si>
    <t>SKCA</t>
  </si>
  <si>
    <t>Sohag International</t>
  </si>
  <si>
    <t>Sohag</t>
  </si>
  <si>
    <t>HMB</t>
  </si>
  <si>
    <t>HEMK</t>
  </si>
  <si>
    <t>Rivera International Airport</t>
  </si>
  <si>
    <t>RVY</t>
  </si>
  <si>
    <t>SURV</t>
  </si>
  <si>
    <t>Patos de Minas Airport</t>
  </si>
  <si>
    <t>Patos de Minas</t>
  </si>
  <si>
    <t>POJ</t>
  </si>
  <si>
    <t>SNPD</t>
  </si>
  <si>
    <t>Bauru-Arealva</t>
  </si>
  <si>
    <t>JTC</t>
  </si>
  <si>
    <t>SJTC</t>
  </si>
  <si>
    <t>Ourilandia do Norte Airport</t>
  </si>
  <si>
    <t>Ourilandia do Norte</t>
  </si>
  <si>
    <t>OIA</t>
  </si>
  <si>
    <t>SDOW</t>
  </si>
  <si>
    <t>Redencao Airport</t>
  </si>
  <si>
    <t>Redencao</t>
  </si>
  <si>
    <t>RDC</t>
  </si>
  <si>
    <t>SNDC</t>
  </si>
  <si>
    <t>Sao Felix do Xingu Airport</t>
  </si>
  <si>
    <t>Sao Felix do Xingu</t>
  </si>
  <si>
    <t>SXX</t>
  </si>
  <si>
    <t>SNFX</t>
  </si>
  <si>
    <t>Bonito Airport</t>
  </si>
  <si>
    <t>Bointo</t>
  </si>
  <si>
    <t>BYO</t>
  </si>
  <si>
    <t>SJDB</t>
  </si>
  <si>
    <t>Sao Felix do Araguaia Airport</t>
  </si>
  <si>
    <t>Sao Felix do Araguaia</t>
  </si>
  <si>
    <t>SXO</t>
  </si>
  <si>
    <t>SWFX</t>
  </si>
  <si>
    <t>Carlos Alberto da Costa Neves Airport</t>
  </si>
  <si>
    <t>Cacador</t>
  </si>
  <si>
    <t>CFC</t>
  </si>
  <si>
    <t>SBCD</t>
  </si>
  <si>
    <t>Carauari Airport</t>
  </si>
  <si>
    <t>Carauari</t>
  </si>
  <si>
    <t>CAF</t>
  </si>
  <si>
    <t>SWCA</t>
  </si>
  <si>
    <t>Porto Urucu</t>
  </si>
  <si>
    <t>SWUY</t>
  </si>
  <si>
    <t>Amaury Feitosa Tomaz Airport</t>
  </si>
  <si>
    <t>Eirunepe</t>
  </si>
  <si>
    <t>ERN</t>
  </si>
  <si>
    <t>SWEI</t>
  </si>
  <si>
    <t>Concordia Airport</t>
  </si>
  <si>
    <t>CCI</t>
  </si>
  <si>
    <t>SSCK</t>
  </si>
  <si>
    <t>Paulo Abdala Airport</t>
  </si>
  <si>
    <t>Francisco Beltrao</t>
  </si>
  <si>
    <t>FBE</t>
  </si>
  <si>
    <t>SSFB</t>
  </si>
  <si>
    <t>Confresa</t>
  </si>
  <si>
    <t>CFO</t>
  </si>
  <si>
    <t>SJHG</t>
  </si>
  <si>
    <t>Jackson County Airport</t>
  </si>
  <si>
    <t>Jefferson</t>
  </si>
  <si>
    <t>19A</t>
  </si>
  <si>
    <t>Apalachicola Regional Airport</t>
  </si>
  <si>
    <t>Apalachicola</t>
  </si>
  <si>
    <t>AAF</t>
  </si>
  <si>
    <t>KAAF</t>
  </si>
  <si>
    <t>Orlando de Carvalho Airport</t>
  </si>
  <si>
    <t>Umuarama</t>
  </si>
  <si>
    <t>UMU</t>
  </si>
  <si>
    <t>SSUM</t>
  </si>
  <si>
    <t>Diamantina Airport</t>
  </si>
  <si>
    <t>Diamantina</t>
  </si>
  <si>
    <t>DTI</t>
  </si>
  <si>
    <t>SNDT</t>
  </si>
  <si>
    <t>Fonte Boa Airport</t>
  </si>
  <si>
    <t>Fonte Boa</t>
  </si>
  <si>
    <t>FBA</t>
  </si>
  <si>
    <t>SWOB</t>
  </si>
  <si>
    <t>Senadora Eunice Micheles Airport</t>
  </si>
  <si>
    <t>Sao Paulo de Olivenca</t>
  </si>
  <si>
    <t>OLC</t>
  </si>
  <si>
    <t>SDCG</t>
  </si>
  <si>
    <t>Humaita Airport</t>
  </si>
  <si>
    <t>Humaita</t>
  </si>
  <si>
    <t>HUW</t>
  </si>
  <si>
    <t>SWHT</t>
  </si>
  <si>
    <t>Tapuruquara Airport</t>
  </si>
  <si>
    <t>Santa Isabel do Rio Negro</t>
  </si>
  <si>
    <t>IRZ</t>
  </si>
  <si>
    <t>SWTP</t>
  </si>
  <si>
    <t>Oriximina Airport</t>
  </si>
  <si>
    <t>ORX</t>
  </si>
  <si>
    <t>SNOX</t>
  </si>
  <si>
    <t>Una-Comandatuba Airport</t>
  </si>
  <si>
    <t>Una</t>
  </si>
  <si>
    <t>UNA</t>
  </si>
  <si>
    <t>SBTC</t>
  </si>
  <si>
    <t>Algeciras Heliport</t>
  </si>
  <si>
    <t>Algeciras</t>
  </si>
  <si>
    <t xml:space="preserve">Kai Tak International Airport </t>
  </si>
  <si>
    <t>Telfer Airport</t>
  </si>
  <si>
    <t>Telfer</t>
  </si>
  <si>
    <t>TEF</t>
  </si>
  <si>
    <t>YTEF</t>
  </si>
  <si>
    <t>Gazipasa Airport</t>
  </si>
  <si>
    <t>Alanya</t>
  </si>
  <si>
    <t>GZP</t>
  </si>
  <si>
    <t>LTFG</t>
  </si>
  <si>
    <t>FOB Shank</t>
  </si>
  <si>
    <t>Shank</t>
  </si>
  <si>
    <t>OASH</t>
  </si>
  <si>
    <t>St. Augustine</t>
  </si>
  <si>
    <t>SGJ</t>
  </si>
  <si>
    <t>Londolozi</t>
  </si>
  <si>
    <t>LDZ</t>
  </si>
  <si>
    <t>Singita Sabi Sands</t>
  </si>
  <si>
    <t>Sabi Sands</t>
  </si>
  <si>
    <t>INY</t>
  </si>
  <si>
    <t>DQH</t>
  </si>
  <si>
    <t>KDQH</t>
  </si>
  <si>
    <t>St Lucie County International Airport</t>
  </si>
  <si>
    <t>Fort Pierce</t>
  </si>
  <si>
    <t>FRP</t>
  </si>
  <si>
    <t>KFPR</t>
  </si>
  <si>
    <t>ALX</t>
  </si>
  <si>
    <t>ALX_</t>
  </si>
  <si>
    <t>Taunton Municipal Airport - King Field</t>
  </si>
  <si>
    <t>Taunton</t>
  </si>
  <si>
    <t>TAN</t>
  </si>
  <si>
    <t>KTAN</t>
  </si>
  <si>
    <t>Plymouth Municipal Airport</t>
  </si>
  <si>
    <t>PYM</t>
  </si>
  <si>
    <t>KPYM</t>
  </si>
  <si>
    <t>Quonset State Airport</t>
  </si>
  <si>
    <t>North Kingstown</t>
  </si>
  <si>
    <t>OQU</t>
  </si>
  <si>
    <t>KOQU</t>
  </si>
  <si>
    <t>Mansfield Municipal</t>
  </si>
  <si>
    <t>1B9</t>
  </si>
  <si>
    <t>Norwood Memorial Airport</t>
  </si>
  <si>
    <t>Norwood</t>
  </si>
  <si>
    <t>OWD</t>
  </si>
  <si>
    <t>KOWD</t>
  </si>
  <si>
    <t>Barnes Municipal</t>
  </si>
  <si>
    <t>Westfield</t>
  </si>
  <si>
    <t>BAF</t>
  </si>
  <si>
    <t>KBAF</t>
  </si>
  <si>
    <t>Windham Airport</t>
  </si>
  <si>
    <t>Willimantic</t>
  </si>
  <si>
    <t>IJD</t>
  </si>
  <si>
    <t>KIJD</t>
  </si>
  <si>
    <t>Orange County Airport</t>
  </si>
  <si>
    <t>MGJ</t>
  </si>
  <si>
    <t>KMGJ</t>
  </si>
  <si>
    <t>Capital City Airport</t>
  </si>
  <si>
    <t>CXY</t>
  </si>
  <si>
    <t>KCXY</t>
  </si>
  <si>
    <t>Marshfield Municipal Airport</t>
  </si>
  <si>
    <t>Marshfield</t>
  </si>
  <si>
    <t>GHG</t>
  </si>
  <si>
    <t>KGHG</t>
  </si>
  <si>
    <t>Danbury Municipal Airport</t>
  </si>
  <si>
    <t>Danbury</t>
  </si>
  <si>
    <t>DXR</t>
  </si>
  <si>
    <t>KDXR</t>
  </si>
  <si>
    <t>Boire Field Airport</t>
  </si>
  <si>
    <t>Nashua</t>
  </si>
  <si>
    <t>ASH</t>
  </si>
  <si>
    <t>KASH</t>
  </si>
  <si>
    <t>Lawrence Municipal Airport</t>
  </si>
  <si>
    <t>Lawrence</t>
  </si>
  <si>
    <t>LWM</t>
  </si>
  <si>
    <t>KLWM</t>
  </si>
  <si>
    <t>Waterbury-Oxford Airport</t>
  </si>
  <si>
    <t>OXC</t>
  </si>
  <si>
    <t>KOXC</t>
  </si>
  <si>
    <t>Fitchburg Municipal Airport</t>
  </si>
  <si>
    <t>Fitchburg</t>
  </si>
  <si>
    <t>FIT</t>
  </si>
  <si>
    <t>KFIT</t>
  </si>
  <si>
    <t>Stockmar Airport</t>
  </si>
  <si>
    <t>Villa Rica</t>
  </si>
  <si>
    <t>20GA</t>
  </si>
  <si>
    <t>Cartersville Airport</t>
  </si>
  <si>
    <t>Cartersville</t>
  </si>
  <si>
    <t>VPC</t>
  </si>
  <si>
    <t>KVPC</t>
  </si>
  <si>
    <t>Centre-Piedmont-Cherokee County Regional Airport</t>
  </si>
  <si>
    <t>Centre</t>
  </si>
  <si>
    <t>PYP</t>
  </si>
  <si>
    <t>KPYP</t>
  </si>
  <si>
    <t>Richard B Russell Airport</t>
  </si>
  <si>
    <t>RMG</t>
  </si>
  <si>
    <t>KRMG</t>
  </si>
  <si>
    <t>Northeast Alabama Regional Airport</t>
  </si>
  <si>
    <t>Gadsden</t>
  </si>
  <si>
    <t>GAD</t>
  </si>
  <si>
    <t>KGAD</t>
  </si>
  <si>
    <t>Knoxville Downtown Island Airport</t>
  </si>
  <si>
    <t>DKX</t>
  </si>
  <si>
    <t>KDKX</t>
  </si>
  <si>
    <t>Barrow County Airport</t>
  </si>
  <si>
    <t>Winder</t>
  </si>
  <si>
    <t>WDR</t>
  </si>
  <si>
    <t>KWDR</t>
  </si>
  <si>
    <t>Plantation Airpark</t>
  </si>
  <si>
    <t>Sylvania</t>
  </si>
  <si>
    <t>JYL</t>
  </si>
  <si>
    <t>KJYL</t>
  </si>
  <si>
    <t>Dalton Municipal Airport</t>
  </si>
  <si>
    <t>Dalton</t>
  </si>
  <si>
    <t>DNN</t>
  </si>
  <si>
    <t>KDNN</t>
  </si>
  <si>
    <t>West Georgia Regional Airport - O V Gray Field</t>
  </si>
  <si>
    <t>Carrollton</t>
  </si>
  <si>
    <t>CTJ</t>
  </si>
  <si>
    <t>KCTJ</t>
  </si>
  <si>
    <t>Isbell Field Airport</t>
  </si>
  <si>
    <t>Fort Payne</t>
  </si>
  <si>
    <t>4A9</t>
  </si>
  <si>
    <t>LaGrange-Callaway Airport</t>
  </si>
  <si>
    <t>LaGrange</t>
  </si>
  <si>
    <t>LGC</t>
  </si>
  <si>
    <t>KLGC</t>
  </si>
  <si>
    <t>Baldwin County Airport</t>
  </si>
  <si>
    <t>Milledgeville</t>
  </si>
  <si>
    <t>MLJ</t>
  </si>
  <si>
    <t>KMLJ</t>
  </si>
  <si>
    <t>Polk County Airport - Cornelius Moore Field</t>
  </si>
  <si>
    <t>Cedartown</t>
  </si>
  <si>
    <t>4A4</t>
  </si>
  <si>
    <t>Harris County Airport</t>
  </si>
  <si>
    <t>Pine Mountain</t>
  </si>
  <si>
    <t>PIM</t>
  </si>
  <si>
    <t>KPIM</t>
  </si>
  <si>
    <t>Atlanta Regional Airport - Falcon Field</t>
  </si>
  <si>
    <t>FFC</t>
  </si>
  <si>
    <t>KFFC</t>
  </si>
  <si>
    <t>Covington Municipal Airport</t>
  </si>
  <si>
    <t>Covington</t>
  </si>
  <si>
    <t>9A1</t>
  </si>
  <si>
    <t>Lee Gilmer Memorial Airport</t>
  </si>
  <si>
    <t>GVL</t>
  </si>
  <si>
    <t>KGVL</t>
  </si>
  <si>
    <t>Cherokee County Airport</t>
  </si>
  <si>
    <t>CNI</t>
  </si>
  <si>
    <t>KCNI</t>
  </si>
  <si>
    <t>DeFuniak Springs Airport</t>
  </si>
  <si>
    <t>DeFuniak Springs</t>
  </si>
  <si>
    <t>54J</t>
  </si>
  <si>
    <t>Barwick Lafayette Airport</t>
  </si>
  <si>
    <t>LaFayette</t>
  </si>
  <si>
    <t>9A5</t>
  </si>
  <si>
    <t>Harry Clever Field Airport</t>
  </si>
  <si>
    <t>New Philadelpha</t>
  </si>
  <si>
    <t>PHD</t>
  </si>
  <si>
    <t>KPHD</t>
  </si>
  <si>
    <t>Darlington County Jetport</t>
  </si>
  <si>
    <t>Darlington</t>
  </si>
  <si>
    <t>UDG</t>
  </si>
  <si>
    <t>KUDG</t>
  </si>
  <si>
    <t>Hilton Head Airport</t>
  </si>
  <si>
    <t>Hilton Head Island</t>
  </si>
  <si>
    <t>HXD</t>
  </si>
  <si>
    <t>KHXD</t>
  </si>
  <si>
    <t>Gilmer County Airport</t>
  </si>
  <si>
    <t>Ellijay</t>
  </si>
  <si>
    <t>49A</t>
  </si>
  <si>
    <t>Elizabethton Municipal Airport</t>
  </si>
  <si>
    <t>Elizabethton</t>
  </si>
  <si>
    <t>0A9</t>
  </si>
  <si>
    <t>Moton Field Municipal Airport</t>
  </si>
  <si>
    <t>Tuskegee</t>
  </si>
  <si>
    <t>06A</t>
  </si>
  <si>
    <t>Daniel Field Airport</t>
  </si>
  <si>
    <t>DNL</t>
  </si>
  <si>
    <t>KDNL</t>
  </si>
  <si>
    <t>Foothills Regional Airport</t>
  </si>
  <si>
    <t>Morganton</t>
  </si>
  <si>
    <t>MRN</t>
  </si>
  <si>
    <t>KMRN</t>
  </si>
  <si>
    <t>Pike County Airport - Hatcher Field</t>
  </si>
  <si>
    <t>Pikeville</t>
  </si>
  <si>
    <t>PBX</t>
  </si>
  <si>
    <t>KPBX</t>
  </si>
  <si>
    <t>Mallards Landing Airport</t>
  </si>
  <si>
    <t>Locust Grove</t>
  </si>
  <si>
    <t>GA04</t>
  </si>
  <si>
    <t>Toccoa RG Letourneau Field Airport</t>
  </si>
  <si>
    <t>Toccoa</t>
  </si>
  <si>
    <t>TOC</t>
  </si>
  <si>
    <t>KTOC</t>
  </si>
  <si>
    <t>Shaftesbury-Compton Abbas Aerodrome</t>
  </si>
  <si>
    <t>Shaftesbury</t>
  </si>
  <si>
    <t>EGHA</t>
  </si>
  <si>
    <t>SCC4</t>
  </si>
  <si>
    <t>MFO</t>
  </si>
  <si>
    <t>Poltava</t>
  </si>
  <si>
    <t>PLV</t>
  </si>
  <si>
    <t>UKHP</t>
  </si>
  <si>
    <t>Ferry Port</t>
  </si>
  <si>
    <t>Aweil Airport</t>
  </si>
  <si>
    <t>Aweil</t>
  </si>
  <si>
    <t>HSAW</t>
  </si>
  <si>
    <t>Wau Airport</t>
  </si>
  <si>
    <t>Wau</t>
  </si>
  <si>
    <t>WUU</t>
  </si>
  <si>
    <t>HSWW</t>
  </si>
  <si>
    <t>Humera Airport</t>
  </si>
  <si>
    <t>Humera</t>
  </si>
  <si>
    <t>HUE</t>
  </si>
  <si>
    <t>HAHU</t>
  </si>
  <si>
    <t>Moyale Airport</t>
  </si>
  <si>
    <t>Moyale</t>
  </si>
  <si>
    <t>OYL</t>
  </si>
  <si>
    <t>HKMY</t>
  </si>
  <si>
    <t>Zagora Airport</t>
  </si>
  <si>
    <t>Zagora</t>
  </si>
  <si>
    <t>GMAZ</t>
  </si>
  <si>
    <t>Yengema Airport</t>
  </si>
  <si>
    <t>Yengema</t>
  </si>
  <si>
    <t>WYE</t>
  </si>
  <si>
    <t>GFYE</t>
  </si>
  <si>
    <t>Gbangbatok Airport</t>
  </si>
  <si>
    <t>Gbangbatok</t>
  </si>
  <si>
    <t>GBK</t>
  </si>
  <si>
    <t>GFGK</t>
  </si>
  <si>
    <t>Hong Kong China Ferry Terminal</t>
  </si>
  <si>
    <t>Tampa Executive Airport</t>
  </si>
  <si>
    <t>VDF</t>
  </si>
  <si>
    <t>UOTT</t>
  </si>
  <si>
    <t>Turukhansk</t>
  </si>
  <si>
    <t>Podkamennaya Tunguska</t>
  </si>
  <si>
    <t>Bor</t>
  </si>
  <si>
    <t>UNIP</t>
  </si>
  <si>
    <t>Fort Worth Alliance Airport</t>
  </si>
  <si>
    <t>AFW</t>
  </si>
  <si>
    <t>KAFW</t>
  </si>
  <si>
    <t>East Troy Municipal Airport</t>
  </si>
  <si>
    <t>East Troy</t>
  </si>
  <si>
    <t>57C</t>
  </si>
  <si>
    <t>K57C</t>
  </si>
  <si>
    <t>Kolpashevo Airport</t>
  </si>
  <si>
    <t>Kolpashevo</t>
  </si>
  <si>
    <t>UNLL</t>
  </si>
  <si>
    <t>Montgomery Field</t>
  </si>
  <si>
    <t>MYF</t>
  </si>
  <si>
    <t>NULL</t>
  </si>
  <si>
    <t>Gimpo International Airpot</t>
  </si>
  <si>
    <t>SEL</t>
  </si>
  <si>
    <t>Ali Al Salem Air Base</t>
  </si>
  <si>
    <t>OKAS</t>
  </si>
  <si>
    <t>Renmark</t>
  </si>
  <si>
    <t>RMK</t>
  </si>
  <si>
    <t>YREN</t>
  </si>
  <si>
    <t>Leigh Creek</t>
  </si>
  <si>
    <t>YLEC</t>
  </si>
  <si>
    <t>Warburton</t>
  </si>
  <si>
    <t>Warburton Community</t>
  </si>
  <si>
    <t>YWBR</t>
  </si>
  <si>
    <t>Cunderdin</t>
  </si>
  <si>
    <t>YCUN</t>
  </si>
  <si>
    <t>Rottnest Island</t>
  </si>
  <si>
    <t>YRTI</t>
  </si>
  <si>
    <t>Forrest</t>
  </si>
  <si>
    <t>YFRT</t>
  </si>
  <si>
    <t>Ballarat</t>
  </si>
  <si>
    <t>YBLT</t>
  </si>
  <si>
    <t>Keewaywin</t>
  </si>
  <si>
    <t>KEW</t>
  </si>
  <si>
    <t>CPV8</t>
  </si>
  <si>
    <t>YSP</t>
  </si>
  <si>
    <t>CYSP</t>
  </si>
  <si>
    <t>Rene Fontaine</t>
  </si>
  <si>
    <t>Hearst</t>
  </si>
  <si>
    <t>YHF</t>
  </si>
  <si>
    <t>CYHF</t>
  </si>
  <si>
    <t>Hornepayne</t>
  </si>
  <si>
    <t>YHN</t>
  </si>
  <si>
    <t>CYHN</t>
  </si>
  <si>
    <t>Kirkland Lake</t>
  </si>
  <si>
    <t>YKX</t>
  </si>
  <si>
    <t>CYKX</t>
  </si>
  <si>
    <t>Manitouwadge</t>
  </si>
  <si>
    <t>YMG</t>
  </si>
  <si>
    <t>CYMG</t>
  </si>
  <si>
    <t>Wawa</t>
  </si>
  <si>
    <t>YXZ</t>
  </si>
  <si>
    <t>CYXZ</t>
  </si>
  <si>
    <t>Manitoulin East</t>
  </si>
  <si>
    <t>Manitowaning</t>
  </si>
  <si>
    <t>YEM</t>
  </si>
  <si>
    <t>CYEM</t>
  </si>
  <si>
    <t>Slate Falls</t>
  </si>
  <si>
    <t>CKD9</t>
  </si>
  <si>
    <t>Collingwood</t>
  </si>
  <si>
    <t>CNY3</t>
  </si>
  <si>
    <t>Brantford</t>
  </si>
  <si>
    <t>YFD</t>
  </si>
  <si>
    <t>CYFD</t>
  </si>
  <si>
    <t>Lawrence Municipal</t>
  </si>
  <si>
    <t>LWC</t>
  </si>
  <si>
    <t>KLWC</t>
  </si>
  <si>
    <t>Wellington Municipal</t>
  </si>
  <si>
    <t>EGT</t>
  </si>
  <si>
    <t>KEGT</t>
  </si>
  <si>
    <t>Isla San Jose</t>
  </si>
  <si>
    <t>Hacienda Del Mar</t>
  </si>
  <si>
    <t>Griffin-Spalding County Airport</t>
  </si>
  <si>
    <t>Griffin</t>
  </si>
  <si>
    <t>6A2</t>
  </si>
  <si>
    <t>Dieu Merci</t>
  </si>
  <si>
    <t>Saint-Elie</t>
  </si>
  <si>
    <t>DEGRA</t>
  </si>
  <si>
    <t>REMIRE-MONTJOLY</t>
  </si>
  <si>
    <t>Herapel</t>
  </si>
  <si>
    <t>Morsbach</t>
  </si>
  <si>
    <t>Degrad des Cannes</t>
  </si>
  <si>
    <t>Elysee</t>
  </si>
  <si>
    <t>Citron</t>
  </si>
  <si>
    <t>Yaou</t>
  </si>
  <si>
    <t>Helicojyp</t>
  </si>
  <si>
    <t>Nicosia International Airport</t>
  </si>
  <si>
    <t>NIC</t>
  </si>
  <si>
    <t>Pompano Beach Airpark</t>
  </si>
  <si>
    <t>Pompano Beach</t>
  </si>
  <si>
    <t>PMP</t>
  </si>
  <si>
    <t>KPMP</t>
  </si>
  <si>
    <t>Mallacoota Airport</t>
  </si>
  <si>
    <t>Mallacoota</t>
  </si>
  <si>
    <t>XMC</t>
  </si>
  <si>
    <t>YMCO</t>
  </si>
  <si>
    <t>Prince Abdul Majeed Airport</t>
  </si>
  <si>
    <t>Al-Ula</t>
  </si>
  <si>
    <t>ULH</t>
  </si>
  <si>
    <t>OEAO</t>
  </si>
  <si>
    <t>Pogapa Airstrip</t>
  </si>
  <si>
    <t>Pogapa</t>
  </si>
  <si>
    <t>Greyhound Station</t>
  </si>
  <si>
    <t>Washington DC</t>
  </si>
  <si>
    <t>DCBS</t>
  </si>
  <si>
    <t>Roma Street Railway Station</t>
  </si>
  <si>
    <t>Rockhampton Railway Station</t>
  </si>
  <si>
    <t>Sydney Terminal Railway Station</t>
  </si>
  <si>
    <t>Melbourne Southern Cross Railway Station</t>
  </si>
  <si>
    <t>Nambour Railway Station</t>
  </si>
  <si>
    <t>Nambour</t>
  </si>
  <si>
    <t>Bundaberg Railway Station</t>
  </si>
  <si>
    <t>Hung Hom Railway Station</t>
  </si>
  <si>
    <t>Hong Kong Railway Station</t>
  </si>
  <si>
    <t>Shelby County Airport</t>
  </si>
  <si>
    <t>Alabaster</t>
  </si>
  <si>
    <t>EET</t>
  </si>
  <si>
    <t>KEET</t>
  </si>
  <si>
    <t xml:space="preserve">Yuendumu </t>
  </si>
  <si>
    <t>YUE</t>
  </si>
  <si>
    <t>YYND</t>
  </si>
  <si>
    <t>Gare de Strasbourg</t>
  </si>
  <si>
    <t>XWG</t>
  </si>
  <si>
    <t>Sky Ranch at Carefree</t>
  </si>
  <si>
    <t>Carefree</t>
  </si>
  <si>
    <t>18AZ</t>
  </si>
  <si>
    <t>St Peter and St Paul Fortress</t>
  </si>
  <si>
    <t>Guangzhou South Railway Station</t>
  </si>
  <si>
    <t>GZS</t>
  </si>
  <si>
    <t>Oddballs Camp Private Airstrip</t>
  </si>
  <si>
    <t>Okavango Oddballs Camp</t>
  </si>
  <si>
    <t>Lombok International Airport</t>
  </si>
  <si>
    <t>Praya</t>
  </si>
  <si>
    <t>LOP</t>
  </si>
  <si>
    <t>WADL</t>
  </si>
  <si>
    <t>Marmul</t>
  </si>
  <si>
    <t>OMM</t>
  </si>
  <si>
    <t>OONR</t>
  </si>
  <si>
    <t>One Hundred Mile House Airport</t>
  </si>
  <si>
    <t>One Hundred Mile House</t>
  </si>
  <si>
    <t>CAV3</t>
  </si>
  <si>
    <t>South Cariboo Regional Airport</t>
  </si>
  <si>
    <t>108 Mile Ranch</t>
  </si>
  <si>
    <t>ZML</t>
  </si>
  <si>
    <t>CZML</t>
  </si>
  <si>
    <t>Glasgow City Heliport</t>
  </si>
  <si>
    <t>EGEG</t>
  </si>
  <si>
    <t>Yarram</t>
  </si>
  <si>
    <t>YYRM</t>
  </si>
  <si>
    <t>Hebei Handan Airport</t>
  </si>
  <si>
    <t>Handan</t>
  </si>
  <si>
    <t>HDG</t>
  </si>
  <si>
    <t>ZBHD</t>
  </si>
  <si>
    <t>Jade Mountain Helipad</t>
  </si>
  <si>
    <t>Soufriere</t>
  </si>
  <si>
    <t>Indianapolis Metropolitan Airport</t>
  </si>
  <si>
    <t>UMP</t>
  </si>
  <si>
    <t>KUMP</t>
  </si>
  <si>
    <t>London-Corbin Airport-MaGee Field</t>
  </si>
  <si>
    <t>LOZ</t>
  </si>
  <si>
    <t>KLOZ</t>
  </si>
  <si>
    <t>Camden Station</t>
  </si>
  <si>
    <t>Fredericksburg Amtrak Station</t>
  </si>
  <si>
    <t>Fredericksburg</t>
  </si>
  <si>
    <t>FBG</t>
  </si>
  <si>
    <t>Pamalican Airstrip</t>
  </si>
  <si>
    <t>Warsaw Modlin</t>
  </si>
  <si>
    <t>WMI</t>
  </si>
  <si>
    <t>EPMO</t>
  </si>
  <si>
    <t>Buffalo Bus Terminal</t>
  </si>
  <si>
    <t>BBUF</t>
  </si>
  <si>
    <t>Twelve Apostles Heliport</t>
  </si>
  <si>
    <t>Princetown</t>
  </si>
  <si>
    <t>Jixi Airport</t>
  </si>
  <si>
    <t>Jixi</t>
  </si>
  <si>
    <t>JXA</t>
  </si>
  <si>
    <t>ZYJX</t>
  </si>
  <si>
    <t>King St Station</t>
  </si>
  <si>
    <t>SEAT</t>
  </si>
  <si>
    <t>Palatka Amtrak Station</t>
  </si>
  <si>
    <t>Palatka</t>
  </si>
  <si>
    <t>Gimli Industrial Park Airport</t>
  </si>
  <si>
    <t>Gimli</t>
  </si>
  <si>
    <t>YGM</t>
  </si>
  <si>
    <t>CYGM</t>
  </si>
  <si>
    <t>Matheson Island Airport</t>
  </si>
  <si>
    <t>Matheson Island</t>
  </si>
  <si>
    <t>CJT2</t>
  </si>
  <si>
    <t>Tura</t>
  </si>
  <si>
    <t>UNIT</t>
  </si>
  <si>
    <t>Beloyarsky</t>
  </si>
  <si>
    <t>EYK</t>
  </si>
  <si>
    <t>USHQ</t>
  </si>
  <si>
    <t>Ypenburg</t>
  </si>
  <si>
    <t>EHYB</t>
  </si>
  <si>
    <t>John H. Batten Airport</t>
  </si>
  <si>
    <t>Racine</t>
  </si>
  <si>
    <t>RAC</t>
  </si>
  <si>
    <t>KRAC</t>
  </si>
  <si>
    <t>Taytay Sandoval</t>
  </si>
  <si>
    <t>Taytay</t>
  </si>
  <si>
    <t>RZP</t>
  </si>
  <si>
    <t>RPSD</t>
  </si>
  <si>
    <t>Gera Leumnitz</t>
  </si>
  <si>
    <t>Gera</t>
  </si>
  <si>
    <t>EDAJ</t>
  </si>
  <si>
    <t>Mira Flores</t>
  </si>
  <si>
    <t>Kasimovo</t>
  </si>
  <si>
    <t>Saint-Petersburg</t>
  </si>
  <si>
    <t>XLLN</t>
  </si>
  <si>
    <t>Otaru</t>
  </si>
  <si>
    <t>QOT</t>
  </si>
  <si>
    <t>Noboribetsu</t>
  </si>
  <si>
    <t>Terlet</t>
  </si>
  <si>
    <t>Arnhem</t>
  </si>
  <si>
    <t>EHTL</t>
  </si>
  <si>
    <t>Schaffen Diest</t>
  </si>
  <si>
    <t>Schaffen</t>
  </si>
  <si>
    <t>Blomberg 3GGW</t>
  </si>
  <si>
    <t>Blomberg</t>
  </si>
  <si>
    <t>Shigatse Peace Airport</t>
  </si>
  <si>
    <t>Shigatse</t>
  </si>
  <si>
    <t>RKZ</t>
  </si>
  <si>
    <t>ZURK</t>
  </si>
  <si>
    <t>Redlands Municipal Airport</t>
  </si>
  <si>
    <t>Redlands</t>
  </si>
  <si>
    <t>REI</t>
  </si>
  <si>
    <t>KREI</t>
  </si>
  <si>
    <t>Chemehuevi Valley</t>
  </si>
  <si>
    <t>49X</t>
  </si>
  <si>
    <t>Flabob Airport</t>
  </si>
  <si>
    <t>RIR</t>
  </si>
  <si>
    <t>KRIR</t>
  </si>
  <si>
    <t>Tacoma Narrows Airport</t>
  </si>
  <si>
    <t>TIW</t>
  </si>
  <si>
    <t>KTIW</t>
  </si>
  <si>
    <t>Tampa North Aero Park</t>
  </si>
  <si>
    <t>X39</t>
  </si>
  <si>
    <t>Athuruga</t>
  </si>
  <si>
    <t>STROE KAZERNE</t>
  </si>
  <si>
    <t>STROE</t>
  </si>
  <si>
    <t>\\'t Harde</t>
  </si>
  <si>
    <t>Oldebroek</t>
  </si>
  <si>
    <t>WERL KAZERNE</t>
  </si>
  <si>
    <t>WERL</t>
  </si>
  <si>
    <t>SZEGED</t>
  </si>
  <si>
    <t>LAKE WANNSEE</t>
  </si>
  <si>
    <t>BERLIN</t>
  </si>
  <si>
    <t>Tenkiller Lake Airpark</t>
  </si>
  <si>
    <t>COOKSON</t>
  </si>
  <si>
    <t>HOEVENEN</t>
  </si>
  <si>
    <t>GRAS</t>
  </si>
  <si>
    <t>HARREVELD</t>
  </si>
  <si>
    <t>Muenster-Telgte</t>
  </si>
  <si>
    <t>TELGTE</t>
  </si>
  <si>
    <t>EDLO</t>
  </si>
  <si>
    <t>Jack Edwards Airport</t>
  </si>
  <si>
    <t>Gulf Shores</t>
  </si>
  <si>
    <t>JKA</t>
  </si>
  <si>
    <t>KJKA</t>
  </si>
  <si>
    <t>General Villamil Airport</t>
  </si>
  <si>
    <t>Isabela</t>
  </si>
  <si>
    <t>SEII</t>
  </si>
  <si>
    <t>Balzers Heliport</t>
  </si>
  <si>
    <t>Balzers</t>
  </si>
  <si>
    <t>LSXB</t>
  </si>
  <si>
    <t>Vieste Heliport</t>
  </si>
  <si>
    <t>Vieste</t>
  </si>
  <si>
    <t>VIF</t>
  </si>
  <si>
    <t>Alpha</t>
  </si>
  <si>
    <t>Gogld</t>
  </si>
  <si>
    <t>Island of Gogland</t>
  </si>
  <si>
    <t>HIBER</t>
  </si>
  <si>
    <t>Offshore</t>
  </si>
  <si>
    <t>Punitz-Guessing</t>
  </si>
  <si>
    <t>LOGG</t>
  </si>
  <si>
    <t>Khmeinitskiy</t>
  </si>
  <si>
    <t>HMJ</t>
  </si>
  <si>
    <t>UKLH</t>
  </si>
  <si>
    <t>Hiroshima-Nishi</t>
  </si>
  <si>
    <t>HIW</t>
  </si>
  <si>
    <t>RJBH</t>
  </si>
  <si>
    <t>Annapolis</t>
  </si>
  <si>
    <t>ANNA</t>
  </si>
  <si>
    <t>High River Regional Airport</t>
  </si>
  <si>
    <t>High River</t>
  </si>
  <si>
    <t>Yalata</t>
  </si>
  <si>
    <t>YYTA</t>
  </si>
  <si>
    <t>Hazleton Municipal</t>
  </si>
  <si>
    <t>Hazleton</t>
  </si>
  <si>
    <t>HZL</t>
  </si>
  <si>
    <t>KHZL</t>
  </si>
  <si>
    <t>Greater Cumberland Rgnl.</t>
  </si>
  <si>
    <t>Cumberland</t>
  </si>
  <si>
    <t>CBE</t>
  </si>
  <si>
    <t>KCBE</t>
  </si>
  <si>
    <t>Sugar Loaf Shores Airport</t>
  </si>
  <si>
    <t>7FA1</t>
  </si>
  <si>
    <t>Wyndham</t>
  </si>
  <si>
    <t>YWYM</t>
  </si>
  <si>
    <t>Bob Quinn Lake</t>
  </si>
  <si>
    <t>YBO</t>
  </si>
  <si>
    <t>CBW4</t>
  </si>
  <si>
    <t>Songo Songo</t>
  </si>
  <si>
    <t>Songo Songo Island</t>
  </si>
  <si>
    <t>Jongomero Camp</t>
  </si>
  <si>
    <t>Ruaha National Park</t>
  </si>
  <si>
    <t>Msembe Airstrip</t>
  </si>
  <si>
    <t>Msembe</t>
  </si>
  <si>
    <t>Fox Glacier Airstrip</t>
  </si>
  <si>
    <t>Fox Glacier</t>
  </si>
  <si>
    <t>FGL</t>
  </si>
  <si>
    <t>Grabtsevo</t>
  </si>
  <si>
    <t>Kaluga</t>
  </si>
  <si>
    <t>KLF</t>
  </si>
  <si>
    <t>UUBS</t>
  </si>
  <si>
    <t>Reykjahlid</t>
  </si>
  <si>
    <t>Central Station</t>
  </si>
  <si>
    <t>XEV</t>
  </si>
  <si>
    <t>QYX</t>
  </si>
  <si>
    <t>Centraal</t>
  </si>
  <si>
    <t>QRH</t>
  </si>
  <si>
    <t>Holesovice</t>
  </si>
  <si>
    <t>XYJ</t>
  </si>
  <si>
    <t>Hauptbahnhof</t>
  </si>
  <si>
    <t>Bonn</t>
  </si>
  <si>
    <t>BNJ</t>
  </si>
  <si>
    <t>ZGH</t>
  </si>
  <si>
    <t>ZSB</t>
  </si>
  <si>
    <t>ZWE</t>
  </si>
  <si>
    <t>Ellisras</t>
  </si>
  <si>
    <t>Lephalale</t>
  </si>
  <si>
    <t>ELL</t>
  </si>
  <si>
    <t>FAEA</t>
  </si>
  <si>
    <t>Tri-County Regional Airport</t>
  </si>
  <si>
    <t>Lone Rock</t>
  </si>
  <si>
    <t>LNR</t>
  </si>
  <si>
    <t>KLNR</t>
  </si>
  <si>
    <t>Price County Airport</t>
  </si>
  <si>
    <t>Phillips</t>
  </si>
  <si>
    <t>KPBH</t>
  </si>
  <si>
    <t>KEFT</t>
  </si>
  <si>
    <t>Regional Airport</t>
  </si>
  <si>
    <t>Joliet</t>
  </si>
  <si>
    <t>JOT</t>
  </si>
  <si>
    <t>KJOT</t>
  </si>
  <si>
    <t>Illinois Valley Regional</t>
  </si>
  <si>
    <t>VYS</t>
  </si>
  <si>
    <t>KVYS</t>
  </si>
  <si>
    <t>Dirk Hartog Island</t>
  </si>
  <si>
    <t>YDHD</t>
  </si>
  <si>
    <t>Reynolds Field</t>
  </si>
  <si>
    <t>JXN</t>
  </si>
  <si>
    <t>KJXN</t>
  </si>
  <si>
    <t>Flugplatz</t>
  </si>
  <si>
    <t>Furstenwalde</t>
  </si>
  <si>
    <t>EDAL</t>
  </si>
  <si>
    <t>Flugplatz Finow</t>
  </si>
  <si>
    <t>Eberswalde</t>
  </si>
  <si>
    <t>EDAV</t>
  </si>
  <si>
    <t>Joseph A. Hardy Airport</t>
  </si>
  <si>
    <t>Connellsville</t>
  </si>
  <si>
    <t>KVVS</t>
  </si>
  <si>
    <t>Bedford County</t>
  </si>
  <si>
    <t>KHMZ</t>
  </si>
  <si>
    <t>Wings Field</t>
  </si>
  <si>
    <t>BBX</t>
  </si>
  <si>
    <t>KLOM</t>
  </si>
  <si>
    <t>County</t>
  </si>
  <si>
    <t>Okeechobee</t>
  </si>
  <si>
    <t>OBE</t>
  </si>
  <si>
    <t>KOBE</t>
  </si>
  <si>
    <t>Regional - Hendricks AAF</t>
  </si>
  <si>
    <t>Sebring</t>
  </si>
  <si>
    <t>SEF</t>
  </si>
  <si>
    <t>KSEF</t>
  </si>
  <si>
    <t>Avon Park</t>
  </si>
  <si>
    <t>AVO</t>
  </si>
  <si>
    <t>KAVO</t>
  </si>
  <si>
    <t>Gilbert Airport</t>
  </si>
  <si>
    <t>Winter Haven</t>
  </si>
  <si>
    <t>GIF</t>
  </si>
  <si>
    <t>KGIF</t>
  </si>
  <si>
    <t>Municipal Airport</t>
  </si>
  <si>
    <t>Zephyrhills</t>
  </si>
  <si>
    <t>ZPH</t>
  </si>
  <si>
    <t>KZPH</t>
  </si>
  <si>
    <t>International Airport</t>
  </si>
  <si>
    <t>Ocala</t>
  </si>
  <si>
    <t>OCF</t>
  </si>
  <si>
    <t>KOCF</t>
  </si>
  <si>
    <t>Jesup-Wayne County Airport</t>
  </si>
  <si>
    <t>Jesup</t>
  </si>
  <si>
    <t>JES</t>
  </si>
  <si>
    <t>KJES</t>
  </si>
  <si>
    <t>Madison GA Municipal Airport</t>
  </si>
  <si>
    <t>52A</t>
  </si>
  <si>
    <t>K52A</t>
  </si>
  <si>
    <t>Coweta County Airport</t>
  </si>
  <si>
    <t>Newnan</t>
  </si>
  <si>
    <t>CCO</t>
  </si>
  <si>
    <t>KCCO</t>
  </si>
  <si>
    <t>McDuffie County Airport</t>
  </si>
  <si>
    <t>Thomson</t>
  </si>
  <si>
    <t>HQU</t>
  </si>
  <si>
    <t>KHQU</t>
  </si>
  <si>
    <t>Aiken</t>
  </si>
  <si>
    <t>AIK</t>
  </si>
  <si>
    <t>KAIK</t>
  </si>
  <si>
    <t>Woodward Field</t>
  </si>
  <si>
    <t>CDN</t>
  </si>
  <si>
    <t>KCDN</t>
  </si>
  <si>
    <t>Lumberton</t>
  </si>
  <si>
    <t>LBT</t>
  </si>
  <si>
    <t>KLBT</t>
  </si>
  <si>
    <t>Ridgeland Airport</t>
  </si>
  <si>
    <t>Ridgeland</t>
  </si>
  <si>
    <t>3J1</t>
  </si>
  <si>
    <t>Moore County Airport</t>
  </si>
  <si>
    <t>Pinehurst-Southern Pines</t>
  </si>
  <si>
    <t>SOP</t>
  </si>
  <si>
    <t>KSOP</t>
  </si>
  <si>
    <t>Richmond County Airport</t>
  </si>
  <si>
    <t>Rockingham</t>
  </si>
  <si>
    <t>RCZ</t>
  </si>
  <si>
    <t>KRCZ</t>
  </si>
  <si>
    <t>Bamberg County Airport</t>
  </si>
  <si>
    <t>99N</t>
  </si>
  <si>
    <t>Richland Airport</t>
  </si>
  <si>
    <t>Richland Center</t>
  </si>
  <si>
    <t>93C</t>
  </si>
  <si>
    <t>Viroqua</t>
  </si>
  <si>
    <t>Y51</t>
  </si>
  <si>
    <t>Baraboo Wisconsin Dells Airport</t>
  </si>
  <si>
    <t>Baraboo</t>
  </si>
  <si>
    <t>DLL</t>
  </si>
  <si>
    <t>KDLL</t>
  </si>
  <si>
    <t>Foster Field</t>
  </si>
  <si>
    <t>Apple River</t>
  </si>
  <si>
    <t>7A4</t>
  </si>
  <si>
    <t>Statesville</t>
  </si>
  <si>
    <t>SVH</t>
  </si>
  <si>
    <t>KSVH</t>
  </si>
  <si>
    <t>Sylvania Airport</t>
  </si>
  <si>
    <t>Sturtevant</t>
  </si>
  <si>
    <t>C89</t>
  </si>
  <si>
    <t>BUU</t>
  </si>
  <si>
    <t>KBUU</t>
  </si>
  <si>
    <t>Stroudsburg-Pocono Airport</t>
  </si>
  <si>
    <t>East Stroudsburg</t>
  </si>
  <si>
    <t>N53</t>
  </si>
  <si>
    <t>Spring Hill Airport</t>
  </si>
  <si>
    <t>70N</t>
  </si>
  <si>
    <t>Randall Airport</t>
  </si>
  <si>
    <t>Middletown</t>
  </si>
  <si>
    <t>06N</t>
  </si>
  <si>
    <t>William T. Piper Mem.</t>
  </si>
  <si>
    <t>Lock Haven</t>
  </si>
  <si>
    <t>LHV</t>
  </si>
  <si>
    <t>KLHV</t>
  </si>
  <si>
    <t>Grove City Airport</t>
  </si>
  <si>
    <t>Grove City</t>
  </si>
  <si>
    <t>29D</t>
  </si>
  <si>
    <t>Lansdowne Airport</t>
  </si>
  <si>
    <t>04G</t>
  </si>
  <si>
    <t>Wadsworth Municipal</t>
  </si>
  <si>
    <t>Wadsworth</t>
  </si>
  <si>
    <t>3G3</t>
  </si>
  <si>
    <t>Ashland County Airport</t>
  </si>
  <si>
    <t>Ashland</t>
  </si>
  <si>
    <t>3G4</t>
  </si>
  <si>
    <t>Pittsburgh-Monroeville Airport</t>
  </si>
  <si>
    <t>Monroeville</t>
  </si>
  <si>
    <t>4G0</t>
  </si>
  <si>
    <t>Zelienople Municipal Airport</t>
  </si>
  <si>
    <t>Zelienople</t>
  </si>
  <si>
    <t>KPJC</t>
  </si>
  <si>
    <t>Somerset County Airport</t>
  </si>
  <si>
    <t>2G9</t>
  </si>
  <si>
    <t>Youngstown Elser Metro Airport</t>
  </si>
  <si>
    <t>4G4</t>
  </si>
  <si>
    <t>Braceville Airport</t>
  </si>
  <si>
    <t>Braceville</t>
  </si>
  <si>
    <t>41N</t>
  </si>
  <si>
    <t>Lorain County Regional Airport</t>
  </si>
  <si>
    <t>Lorain-Elyria</t>
  </si>
  <si>
    <t>LPR</t>
  </si>
  <si>
    <t>KLPR</t>
  </si>
  <si>
    <t>Germack Airport</t>
  </si>
  <si>
    <t>7D9</t>
  </si>
  <si>
    <t>Burke Lakefront Airport</t>
  </si>
  <si>
    <t>BKL</t>
  </si>
  <si>
    <t>KBKL</t>
  </si>
  <si>
    <t>Chautauqua County-Dunkirk Airport</t>
  </si>
  <si>
    <t>Dunkirk</t>
  </si>
  <si>
    <t>DKK</t>
  </si>
  <si>
    <t>KDKK</t>
  </si>
  <si>
    <t>Hamburg Inc Airport</t>
  </si>
  <si>
    <t>4G2</t>
  </si>
  <si>
    <t>Trenton-Robbinsville Airport</t>
  </si>
  <si>
    <t>N87</t>
  </si>
  <si>
    <t>South Jersey Regional Airport</t>
  </si>
  <si>
    <t>Mount Holly</t>
  </si>
  <si>
    <t>VAY</t>
  </si>
  <si>
    <t>KVAY</t>
  </si>
  <si>
    <t>Spitfire Aerodrome</t>
  </si>
  <si>
    <t>Pedricktown</t>
  </si>
  <si>
    <t>7N7</t>
  </si>
  <si>
    <t>Linden Airport</t>
  </si>
  <si>
    <t>LDJ</t>
  </si>
  <si>
    <t>KLDJ</t>
  </si>
  <si>
    <t>Morgantown Airport</t>
  </si>
  <si>
    <t>O03</t>
  </si>
  <si>
    <t>Harford County Airport</t>
  </si>
  <si>
    <t>Churchville</t>
  </si>
  <si>
    <t>0W3</t>
  </si>
  <si>
    <t>Tri-State Steuben County Airport</t>
  </si>
  <si>
    <t>ANQ</t>
  </si>
  <si>
    <t>KANQ</t>
  </si>
  <si>
    <t>C65</t>
  </si>
  <si>
    <t>Warsaw Municipal Airport</t>
  </si>
  <si>
    <t>KASW</t>
  </si>
  <si>
    <t>Van Wert County Airport</t>
  </si>
  <si>
    <t>Van Wert</t>
  </si>
  <si>
    <t>VNW</t>
  </si>
  <si>
    <t>KVNW</t>
  </si>
  <si>
    <t>Port Bucyrus-Crawford County Airport</t>
  </si>
  <si>
    <t>Bucyrus</t>
  </si>
  <si>
    <t>17G</t>
  </si>
  <si>
    <t>Lake Wales Municipal Airport</t>
  </si>
  <si>
    <t>Lake Wales</t>
  </si>
  <si>
    <t>X07</t>
  </si>
  <si>
    <t>Brooks Field Airport</t>
  </si>
  <si>
    <t>RMY</t>
  </si>
  <si>
    <t>KRMY</t>
  </si>
  <si>
    <t>Genesee County Airport</t>
  </si>
  <si>
    <t>Batavia</t>
  </si>
  <si>
    <t>GVQ</t>
  </si>
  <si>
    <t>KGVQ</t>
  </si>
  <si>
    <t>Finger Lakes Regional Airport</t>
  </si>
  <si>
    <t>Seneca Falls</t>
  </si>
  <si>
    <t>0G7</t>
  </si>
  <si>
    <t>Stormville Airport</t>
  </si>
  <si>
    <t>Stormville</t>
  </si>
  <si>
    <t>N69</t>
  </si>
  <si>
    <t>Robertson Field</t>
  </si>
  <si>
    <t>Plainville</t>
  </si>
  <si>
    <t>4B8</t>
  </si>
  <si>
    <t>Williams County Airport</t>
  </si>
  <si>
    <t>0G6</t>
  </si>
  <si>
    <t>Clearwater Air Park</t>
  </si>
  <si>
    <t>Clearwater</t>
  </si>
  <si>
    <t>CLW</t>
  </si>
  <si>
    <t>KCLW</t>
  </si>
  <si>
    <t>South Lakeland Airport</t>
  </si>
  <si>
    <t>X49</t>
  </si>
  <si>
    <t>Scatsta Airport</t>
  </si>
  <si>
    <t>SCS</t>
  </si>
  <si>
    <t>North Sea</t>
  </si>
  <si>
    <t>Buchan Alpha</t>
  </si>
  <si>
    <t>Claymore</t>
  </si>
  <si>
    <t>CLAA</t>
  </si>
  <si>
    <t>FPSO Anasuria</t>
  </si>
  <si>
    <t>ANAS</t>
  </si>
  <si>
    <t>BP Bruce</t>
  </si>
  <si>
    <t>BRU1</t>
  </si>
  <si>
    <t>BUCA</t>
  </si>
  <si>
    <t>Buzzard</t>
  </si>
  <si>
    <t>BUZZ</t>
  </si>
  <si>
    <t>Clyde</t>
  </si>
  <si>
    <t>CLY1</t>
  </si>
  <si>
    <t>Cormorant Alpha</t>
  </si>
  <si>
    <t>COA1</t>
  </si>
  <si>
    <t>Forties Alpha</t>
  </si>
  <si>
    <t>FA08</t>
  </si>
  <si>
    <t>Forties Charlie</t>
  </si>
  <si>
    <t>FC08</t>
  </si>
  <si>
    <t>Fulmar</t>
  </si>
  <si>
    <t>FUA1</t>
  </si>
  <si>
    <t>Gannet Alpha</t>
  </si>
  <si>
    <t>GAA1</t>
  </si>
  <si>
    <t>Montrose Alpha</t>
  </si>
  <si>
    <t>MOA1</t>
  </si>
  <si>
    <t>Tern</t>
  </si>
  <si>
    <t>TEA1</t>
  </si>
  <si>
    <t>Atlantic Ocean</t>
  </si>
  <si>
    <t>FPSO Xikomba</t>
  </si>
  <si>
    <t>XKSO</t>
  </si>
  <si>
    <t>Zoo</t>
  </si>
  <si>
    <t>QWC</t>
  </si>
  <si>
    <t>Frankfurt Oder Hbf</t>
  </si>
  <si>
    <t>Frankfurt Oder</t>
  </si>
  <si>
    <t>ZFR</t>
  </si>
  <si>
    <t>Gare de Lyon</t>
  </si>
  <si>
    <t>PLY</t>
  </si>
  <si>
    <t>Gare de LEst</t>
  </si>
  <si>
    <t>XHP</t>
  </si>
  <si>
    <t>All Airports</t>
  </si>
  <si>
    <t>PAR</t>
  </si>
  <si>
    <t>Ostbahnhof</t>
  </si>
  <si>
    <t>BHF</t>
  </si>
  <si>
    <t>NYC</t>
  </si>
  <si>
    <t>CHI</t>
  </si>
  <si>
    <t>Meigs Field</t>
  </si>
  <si>
    <t>CGX</t>
  </si>
  <si>
    <t>KCGX</t>
  </si>
  <si>
    <t>TYO</t>
  </si>
  <si>
    <t>BJS</t>
  </si>
  <si>
    <t>MIL</t>
  </si>
  <si>
    <t>WAS</t>
  </si>
  <si>
    <t>YMQ</t>
  </si>
  <si>
    <t>YTO</t>
  </si>
  <si>
    <t>Longhua Airport</t>
  </si>
  <si>
    <t>ZSSL</t>
  </si>
  <si>
    <t>Pickens County Airport</t>
  </si>
  <si>
    <t>Jasper</t>
  </si>
  <si>
    <t>JZP</t>
  </si>
  <si>
    <t>KJZP</t>
  </si>
  <si>
    <t>Gesundbrunnen</t>
  </si>
  <si>
    <t>BGS</t>
  </si>
  <si>
    <t>Saarmund Airport</t>
  </si>
  <si>
    <t>Saarmund</t>
  </si>
  <si>
    <t>EDCS</t>
  </si>
  <si>
    <t>Grand Strand Airport</t>
  </si>
  <si>
    <t>North Myrtle Beach</t>
  </si>
  <si>
    <t>CRE</t>
  </si>
  <si>
    <t>Sun Moon Lake Airport</t>
  </si>
  <si>
    <t>Sun Moon Lake</t>
  </si>
  <si>
    <t>SMT</t>
  </si>
  <si>
    <t>Lansing Municipal</t>
  </si>
  <si>
    <t>IGQ</t>
  </si>
  <si>
    <t>KIGQ</t>
  </si>
  <si>
    <t>Bloyer Field</t>
  </si>
  <si>
    <t>Tomah</t>
  </si>
  <si>
    <t>Y72</t>
  </si>
  <si>
    <t>Ramona Airport</t>
  </si>
  <si>
    <t>Ramona</t>
  </si>
  <si>
    <t>RNM</t>
  </si>
  <si>
    <t>KRNM</t>
  </si>
  <si>
    <t>Dole-Pont Sur Yonne Airport</t>
  </si>
  <si>
    <t>Pont Sur Yonne</t>
  </si>
  <si>
    <t>LFGO</t>
  </si>
  <si>
    <t>Dole-St Florentin Cheu Airport</t>
  </si>
  <si>
    <t>St Florentin Cheu</t>
  </si>
  <si>
    <t>LFGP</t>
  </si>
  <si>
    <t>Guiscriff-Saulieu Liernais Airport</t>
  </si>
  <si>
    <t>Saulieu</t>
  </si>
  <si>
    <t>LFEW</t>
  </si>
  <si>
    <t>Olten Airport</t>
  </si>
  <si>
    <t>Olten</t>
  </si>
  <si>
    <t>LSPO</t>
  </si>
  <si>
    <t>Buochs Airport</t>
  </si>
  <si>
    <t>BXO</t>
  </si>
  <si>
    <t>LSZC</t>
  </si>
  <si>
    <t>Ambri Airport</t>
  </si>
  <si>
    <t>Quinto</t>
  </si>
  <si>
    <t>LSPM</t>
  </si>
  <si>
    <t>Lodrino Airport</t>
  </si>
  <si>
    <t>Lodrino</t>
  </si>
  <si>
    <t>LSML</t>
  </si>
  <si>
    <t>Roudnice Airport</t>
  </si>
  <si>
    <t>Roudnice nad Lebem</t>
  </si>
  <si>
    <t>LKRO</t>
  </si>
  <si>
    <t>Usti Nad Labem Airport</t>
  </si>
  <si>
    <t>Usti Nad Labem</t>
  </si>
  <si>
    <t>LKUL</t>
  </si>
  <si>
    <t>Mauterndorf Airport</t>
  </si>
  <si>
    <t>Mauterndorf</t>
  </si>
  <si>
    <t>LOSM</t>
  </si>
  <si>
    <t>Notsch Im Gailtal Airport</t>
  </si>
  <si>
    <t>Notsch Im Gailtal</t>
  </si>
  <si>
    <t>LOKN</t>
  </si>
  <si>
    <t>Forchheim Airport</t>
  </si>
  <si>
    <t>Karlsruhe</t>
  </si>
  <si>
    <t>EDTK</t>
  </si>
  <si>
    <t>Bergstrasse Airport</t>
  </si>
  <si>
    <t>Weinheim</t>
  </si>
  <si>
    <t>EDGZ</t>
  </si>
  <si>
    <t>Creil-Meaux Esbly Airport</t>
  </si>
  <si>
    <t>Meaux</t>
  </si>
  <si>
    <t>LFPE</t>
  </si>
  <si>
    <t>Belleau Airport</t>
  </si>
  <si>
    <t>Chateau-Thierry</t>
  </si>
  <si>
    <t>LFFH</t>
  </si>
  <si>
    <t>Branch County Memorial Airport</t>
  </si>
  <si>
    <t>Coldwater</t>
  </si>
  <si>
    <t>OEB</t>
  </si>
  <si>
    <t>KOEB</t>
  </si>
  <si>
    <t>Wilkes-Barre Wyoming Valley Airport</t>
  </si>
  <si>
    <t>Wilkes-Barre</t>
  </si>
  <si>
    <t>WBW</t>
  </si>
  <si>
    <t>KWBW</t>
  </si>
  <si>
    <t>Lost Nation Municipal Airport</t>
  </si>
  <si>
    <t>Willoughby</t>
  </si>
  <si>
    <t>LNN</t>
  </si>
  <si>
    <t>KLNN</t>
  </si>
  <si>
    <t>Taoyuan Air Base</t>
  </si>
  <si>
    <t>Taoyuan</t>
  </si>
  <si>
    <t>RCGM</t>
  </si>
  <si>
    <t>Uummannaq Heliport</t>
  </si>
  <si>
    <t>UMD</t>
  </si>
  <si>
    <t>BGUM</t>
  </si>
  <si>
    <t>Civitavecchia</t>
  </si>
  <si>
    <t>Bayannur</t>
  </si>
  <si>
    <t>RLK</t>
  </si>
  <si>
    <t>Frankfort</t>
  </si>
  <si>
    <t>FFT</t>
  </si>
  <si>
    <t>KFFT</t>
  </si>
  <si>
    <t>Lewiston Maine</t>
  </si>
  <si>
    <t>LEW</t>
  </si>
  <si>
    <t>KLEW</t>
  </si>
  <si>
    <t>Inowroclaw Inowr Airport</t>
  </si>
  <si>
    <t>Inowroclaw</t>
  </si>
  <si>
    <t>EPIR</t>
  </si>
  <si>
    <t>Pruszcz Gdansk Airport</t>
  </si>
  <si>
    <t>Pruszcz Gdansk</t>
  </si>
  <si>
    <t>EPPR</t>
  </si>
  <si>
    <t>6S2</t>
  </si>
  <si>
    <t>Martin Campbell Field Airport</t>
  </si>
  <si>
    <t>Copperhead</t>
  </si>
  <si>
    <t>1A3</t>
  </si>
  <si>
    <t>Sudkreuz</t>
  </si>
  <si>
    <t>BPAP</t>
  </si>
  <si>
    <t>Naval Air Station</t>
  </si>
  <si>
    <t>NBU</t>
  </si>
  <si>
    <t>KNBU</t>
  </si>
  <si>
    <t>KY72</t>
  </si>
  <si>
    <t>Yongning Air Base</t>
  </si>
  <si>
    <t>CN-0</t>
  </si>
  <si>
    <t>Marco Islands</t>
  </si>
  <si>
    <t>Marco Island Airport</t>
  </si>
  <si>
    <t>MRK</t>
  </si>
  <si>
    <t>KMKY</t>
  </si>
  <si>
    <t>Boipeba</t>
  </si>
  <si>
    <t>Boipeba Island</t>
  </si>
  <si>
    <t>Drummond Island Airport</t>
  </si>
  <si>
    <t>Drummond Island</t>
  </si>
  <si>
    <t>DRM</t>
  </si>
  <si>
    <t>KDRM</t>
  </si>
  <si>
    <t>Garland Airport</t>
  </si>
  <si>
    <t>8M8</t>
  </si>
  <si>
    <t>Gladwin Zettel Memorial Airport</t>
  </si>
  <si>
    <t>Gladwin</t>
  </si>
  <si>
    <t>GDW</t>
  </si>
  <si>
    <t>KGDW</t>
  </si>
  <si>
    <t>Lowell City Airport</t>
  </si>
  <si>
    <t>Lowell</t>
  </si>
  <si>
    <t>24C</t>
  </si>
  <si>
    <t>South Haven Area Regional Airport</t>
  </si>
  <si>
    <t>South Haven</t>
  </si>
  <si>
    <t>LWA</t>
  </si>
  <si>
    <t>KLWA</t>
  </si>
  <si>
    <t>Schaumburg Regional</t>
  </si>
  <si>
    <t>Schaumburg</t>
  </si>
  <si>
    <t>06C</t>
  </si>
  <si>
    <t>Khulna Seaplane Landing Site</t>
  </si>
  <si>
    <t>Khulna</t>
  </si>
  <si>
    <t>MFI</t>
  </si>
  <si>
    <t>KMFI</t>
  </si>
  <si>
    <t>Alexander Field South Wood County Airport</t>
  </si>
  <si>
    <t>Wisconsin Rapids</t>
  </si>
  <si>
    <t>ISW</t>
  </si>
  <si>
    <t>KISW</t>
  </si>
  <si>
    <t>Clinton Municipal</t>
  </si>
  <si>
    <t>Clinton</t>
  </si>
  <si>
    <t>CWI</t>
  </si>
  <si>
    <t>KCWI</t>
  </si>
  <si>
    <t>Wiescheid</t>
  </si>
  <si>
    <t>Langenfeld</t>
  </si>
  <si>
    <t>Wadi Rum</t>
  </si>
  <si>
    <t>Wadi Rum Desert</t>
  </si>
  <si>
    <t>Beverly Municipal Airport</t>
  </si>
  <si>
    <t>Beverly</t>
  </si>
  <si>
    <t>BVY</t>
  </si>
  <si>
    <t>KBVY</t>
  </si>
  <si>
    <t>Priob\\'e</t>
  </si>
  <si>
    <t>Nagaur Airport</t>
  </si>
  <si>
    <t>Nagaur</t>
  </si>
  <si>
    <t>VI73</t>
  </si>
  <si>
    <t>Ostafyevo International Airport</t>
  </si>
  <si>
    <t>UUMO</t>
  </si>
  <si>
    <t>Oakdale Airport</t>
  </si>
  <si>
    <t>Oakdale</t>
  </si>
  <si>
    <t>O27</t>
  </si>
  <si>
    <t>Trois Rivieres Airport</t>
  </si>
  <si>
    <t>Trois Rivieres</t>
  </si>
  <si>
    <t>YRQ</t>
  </si>
  <si>
    <t>CYRQ</t>
  </si>
  <si>
    <t>Poplar Bluff Municipal Airport</t>
  </si>
  <si>
    <t>Poplar Bluff</t>
  </si>
  <si>
    <t>POF</t>
  </si>
  <si>
    <t>KPOF</t>
  </si>
  <si>
    <t>Somerset Airport</t>
  </si>
  <si>
    <t>Somerville</t>
  </si>
  <si>
    <t>KSMQ</t>
  </si>
  <si>
    <t>Eastport Municipal Airport</t>
  </si>
  <si>
    <t>Eastport</t>
  </si>
  <si>
    <t>EPM</t>
  </si>
  <si>
    <t>KEPM</t>
  </si>
  <si>
    <t>Keokuk Municipal Airport</t>
  </si>
  <si>
    <t>Keokuk</t>
  </si>
  <si>
    <t>EOK</t>
  </si>
  <si>
    <t>KEOK</t>
  </si>
  <si>
    <t>Banks Airport</t>
  </si>
  <si>
    <t>Swans Island</t>
  </si>
  <si>
    <t>ME5</t>
  </si>
  <si>
    <t>Perth Scone Airport</t>
  </si>
  <si>
    <t>PSL</t>
  </si>
  <si>
    <t>EGPT</t>
  </si>
  <si>
    <t>Caernarfon Airport</t>
  </si>
  <si>
    <t>Caernarfon</t>
  </si>
  <si>
    <t>EGCK</t>
  </si>
  <si>
    <t>Grefrath-Niershorst Airport</t>
  </si>
  <si>
    <t>Grefrath</t>
  </si>
  <si>
    <t>EDLF</t>
  </si>
  <si>
    <t>Offenburg</t>
  </si>
  <si>
    <t>Oberwolfach</t>
  </si>
  <si>
    <t>Karlsruhe Hbf</t>
  </si>
  <si>
    <t>Lichtenwalde</t>
  </si>
  <si>
    <t>Holzhau</t>
  </si>
  <si>
    <t>Lisboa-Oriente</t>
  </si>
  <si>
    <t>Bad Herrenalb</t>
  </si>
  <si>
    <t>St. Paul Downtown Airport - Holman Field</t>
  </si>
  <si>
    <t>St. Paul</t>
  </si>
  <si>
    <t>KSTP</t>
  </si>
  <si>
    <t>Soderhamn Airport</t>
  </si>
  <si>
    <t>Soderhamn</t>
  </si>
  <si>
    <t>SOO</t>
  </si>
  <si>
    <t>ESCL</t>
  </si>
  <si>
    <t>Newcastle Airfield</t>
  </si>
  <si>
    <t>EINC</t>
  </si>
  <si>
    <t>Saravane Airport</t>
  </si>
  <si>
    <t>Saravane</t>
  </si>
  <si>
    <t>VNA</t>
  </si>
  <si>
    <t>VLSV</t>
  </si>
  <si>
    <t>Bagdad Airport</t>
  </si>
  <si>
    <t>Bagdad</t>
  </si>
  <si>
    <t>E51</t>
  </si>
  <si>
    <t>Segeletz Airport</t>
  </si>
  <si>
    <t>Segeletz</t>
  </si>
  <si>
    <t>EDAI</t>
  </si>
  <si>
    <t>Fuentemilanos Airport</t>
  </si>
  <si>
    <t>Segovia</t>
  </si>
  <si>
    <t>LEFM</t>
  </si>
  <si>
    <t>Akeno Aero</t>
  </si>
  <si>
    <t>Akeno</t>
  </si>
  <si>
    <t>RJOE</t>
  </si>
  <si>
    <t>Ust Kamchatsk Airport</t>
  </si>
  <si>
    <t>Ust Kamchatsk</t>
  </si>
  <si>
    <t>UHPK</t>
  </si>
  <si>
    <t>Oconomowoc Airport</t>
  </si>
  <si>
    <t>Oconomowoc</t>
  </si>
  <si>
    <t>0WI8</t>
  </si>
  <si>
    <t>Kozyrevsk Airport</t>
  </si>
  <si>
    <t>Kozyrevsk</t>
  </si>
  <si>
    <t>UHPO</t>
  </si>
  <si>
    <t>Dikson Airport</t>
  </si>
  <si>
    <t>Dikson</t>
  </si>
  <si>
    <t>DKS</t>
  </si>
  <si>
    <t>UODD</t>
  </si>
  <si>
    <t>Beverley Airport</t>
  </si>
  <si>
    <t>Mine Site</t>
  </si>
  <si>
    <t>YBEE</t>
  </si>
  <si>
    <t>Bogande Airport</t>
  </si>
  <si>
    <t>Bogande</t>
  </si>
  <si>
    <t>XBG</t>
  </si>
  <si>
    <t>Bantry Aerodrome</t>
  </si>
  <si>
    <t>Bantry</t>
  </si>
  <si>
    <t>BYT</t>
  </si>
  <si>
    <t>EIBN</t>
  </si>
  <si>
    <t>Reeroe Airport</t>
  </si>
  <si>
    <t>Caherciveen</t>
  </si>
  <si>
    <t>CHE</t>
  </si>
  <si>
    <t>Aliwal North</t>
  </si>
  <si>
    <t>FAAN</t>
  </si>
  <si>
    <t>Alkantpan Airport</t>
  </si>
  <si>
    <t>Alkantpan</t>
  </si>
  <si>
    <t>FACO</t>
  </si>
  <si>
    <t>Alldays Airport</t>
  </si>
  <si>
    <t>Alldays</t>
  </si>
  <si>
    <t>ADY</t>
  </si>
  <si>
    <t>FAAL</t>
  </si>
  <si>
    <t>Barberton Airport</t>
  </si>
  <si>
    <t>Barberton</t>
  </si>
  <si>
    <t>FABR</t>
  </si>
  <si>
    <t>Ocean Ridge Airport</t>
  </si>
  <si>
    <t>Gualala</t>
  </si>
  <si>
    <t>E55</t>
  </si>
  <si>
    <t>Kent State Airport</t>
  </si>
  <si>
    <t>Kent</t>
  </si>
  <si>
    <t>1G3</t>
  </si>
  <si>
    <t>Bulter County Regional Airport</t>
  </si>
  <si>
    <t>KHAO</t>
  </si>
  <si>
    <t>Bungoma Airport</t>
  </si>
  <si>
    <t>Bungoma</t>
  </si>
  <si>
    <t>HKBU</t>
  </si>
  <si>
    <t>Bura East</t>
  </si>
  <si>
    <t>Bura</t>
  </si>
  <si>
    <t>HKBR</t>
  </si>
  <si>
    <t>Busia</t>
  </si>
  <si>
    <t>HKBA</t>
  </si>
  <si>
    <t>Embu</t>
  </si>
  <si>
    <t>HKEM</t>
  </si>
  <si>
    <t>Garba Tula</t>
  </si>
  <si>
    <t>HKGT</t>
  </si>
  <si>
    <t>Garissa</t>
  </si>
  <si>
    <t>GAS</t>
  </si>
  <si>
    <t>HKGA</t>
  </si>
  <si>
    <t>Hola</t>
  </si>
  <si>
    <t>HOA</t>
  </si>
  <si>
    <t>HKHO</t>
  </si>
  <si>
    <t>Homa Bay</t>
  </si>
  <si>
    <t>HKHB</t>
  </si>
  <si>
    <t>Isiolo</t>
  </si>
  <si>
    <t>HKIS</t>
  </si>
  <si>
    <t>Kalokol</t>
  </si>
  <si>
    <t>KLK</t>
  </si>
  <si>
    <t>HYFG</t>
  </si>
  <si>
    <t>Kericho</t>
  </si>
  <si>
    <t>KEY</t>
  </si>
  <si>
    <t>HKKR</t>
  </si>
  <si>
    <t>Kilaguni</t>
  </si>
  <si>
    <t>ILU</t>
  </si>
  <si>
    <t>HKKL</t>
  </si>
  <si>
    <t>Kerio Valley</t>
  </si>
  <si>
    <t>Kimwarer</t>
  </si>
  <si>
    <t>KRV</t>
  </si>
  <si>
    <t>Andavadoaka</t>
  </si>
  <si>
    <t>DVD</t>
  </si>
  <si>
    <t>Antsirabe</t>
  </si>
  <si>
    <t>ATJ</t>
  </si>
  <si>
    <t>FMME</t>
  </si>
  <si>
    <t>Bekily</t>
  </si>
  <si>
    <t>OVA</t>
  </si>
  <si>
    <t>FMSL</t>
  </si>
  <si>
    <t>Ust-Tsylma</t>
  </si>
  <si>
    <t>UUYX</t>
  </si>
  <si>
    <t>Atlantic City Rail Terminal</t>
  </si>
  <si>
    <t>Atlantic City NJ</t>
  </si>
  <si>
    <t>ZRA</t>
  </si>
  <si>
    <t>Springfield Amtrak Station</t>
  </si>
  <si>
    <t>Springfield MA</t>
  </si>
  <si>
    <t>ZSF</t>
  </si>
  <si>
    <t>Amherst Amtrak Station AMM</t>
  </si>
  <si>
    <t>Amherst MA</t>
  </si>
  <si>
    <t>XZK</t>
  </si>
  <si>
    <t>Cape May Ferry Terminal</t>
  </si>
  <si>
    <t>Cape May NJ</t>
  </si>
  <si>
    <t>Lewes Ferry Terminal</t>
  </si>
  <si>
    <t>Lewes DE</t>
  </si>
  <si>
    <t>Bar Harbor Yarmouth Ferry Terminal</t>
  </si>
  <si>
    <t>Bar Harbor ME</t>
  </si>
  <si>
    <t>Yarmouth Ferry Terminal</t>
  </si>
  <si>
    <t>Yarmouth NS</t>
  </si>
  <si>
    <t>Gare de Montreux Railway Station</t>
  </si>
  <si>
    <t>Montreux</t>
  </si>
  <si>
    <t>London - Kings Cross</t>
  </si>
  <si>
    <t>QQK</t>
  </si>
  <si>
    <t>Stevenage Railway Station</t>
  </si>
  <si>
    <t>Stevenage</t>
  </si>
  <si>
    <t>XVJ</t>
  </si>
  <si>
    <t>Peterborough Railway Station</t>
  </si>
  <si>
    <t>XVH</t>
  </si>
  <si>
    <t>Pomalaa</t>
  </si>
  <si>
    <t>PUM</t>
  </si>
  <si>
    <t>St. Ignace Ferry Dock</t>
  </si>
  <si>
    <t>St. Ignace MI</t>
  </si>
  <si>
    <t>Mackinac Island Dock</t>
  </si>
  <si>
    <t>Mackinac Island MI</t>
  </si>
  <si>
    <t>YUR'EVETS</t>
  </si>
  <si>
    <t>UUIC</t>
  </si>
  <si>
    <t>Whittlesford Parkway Rail Station</t>
  </si>
  <si>
    <t>Whittlesford</t>
  </si>
  <si>
    <t>WLF</t>
  </si>
  <si>
    <t>Gorno-Altaysk Airport</t>
  </si>
  <si>
    <t>Gorno-Altaysk</t>
  </si>
  <si>
    <t>RGK</t>
  </si>
  <si>
    <t>UNBG</t>
  </si>
  <si>
    <t>Gryzliny - Lansk</t>
  </si>
  <si>
    <t>Gryzliny</t>
  </si>
  <si>
    <t>EPGR</t>
  </si>
  <si>
    <t>Fond Du Lac County Airport</t>
  </si>
  <si>
    <t>Fond du Lac</t>
  </si>
  <si>
    <t>FLD</t>
  </si>
  <si>
    <t>KFLD</t>
  </si>
  <si>
    <t>Waupaca Municipal Airport</t>
  </si>
  <si>
    <t>Waupaca</t>
  </si>
  <si>
    <t>PCZ</t>
  </si>
  <si>
    <t>KPCZ</t>
  </si>
  <si>
    <t>Stevens Point Municipal Airport</t>
  </si>
  <si>
    <t>Stevens Point</t>
  </si>
  <si>
    <t>STE</t>
  </si>
  <si>
    <t>KSTE</t>
  </si>
  <si>
    <t>Mys Shmidta Airport</t>
  </si>
  <si>
    <t>Mys Shmidta</t>
  </si>
  <si>
    <t>UHMI</t>
  </si>
  <si>
    <t>Moma Airport</t>
  </si>
  <si>
    <t>Honuu</t>
  </si>
  <si>
    <t>UEMA</t>
  </si>
  <si>
    <t>Luce County Airport</t>
  </si>
  <si>
    <t>Newberry</t>
  </si>
  <si>
    <t>ERY</t>
  </si>
  <si>
    <t>KERY</t>
  </si>
  <si>
    <t>Forest Lake Airport</t>
  </si>
  <si>
    <t>Forest Lake</t>
  </si>
  <si>
    <t>25D</t>
  </si>
  <si>
    <t>Hannover Messe-Heliport</t>
  </si>
  <si>
    <t>ZVM</t>
  </si>
  <si>
    <t>Peenemunde Airfield</t>
  </si>
  <si>
    <t>Peenemunde</t>
  </si>
  <si>
    <t>PEF</t>
  </si>
  <si>
    <t>EDCP</t>
  </si>
  <si>
    <t>Goraszka</t>
  </si>
  <si>
    <t>EPGO</t>
  </si>
  <si>
    <t>Pangandaran-Java Island-Nusawiru Airport</t>
  </si>
  <si>
    <t>Nusawiru</t>
  </si>
  <si>
    <t>WI1A</t>
  </si>
  <si>
    <t>Pom Pom Camp</t>
  </si>
  <si>
    <t>Pom Pom</t>
  </si>
  <si>
    <t>Moremi Crossing</t>
  </si>
  <si>
    <t>Moremi</t>
  </si>
  <si>
    <t>New Delhi Train Station</t>
  </si>
  <si>
    <t>New Delhi</t>
  </si>
  <si>
    <t>Agra Cantonment Railway Station</t>
  </si>
  <si>
    <t>Urumqi Railway Station</t>
  </si>
  <si>
    <t>Turpan Railway Station</t>
  </si>
  <si>
    <t>Turpan</t>
  </si>
  <si>
    <t>Galion Municipal Airport</t>
  </si>
  <si>
    <t>Galion</t>
  </si>
  <si>
    <t>GQQ</t>
  </si>
  <si>
    <t>KGQQ</t>
  </si>
  <si>
    <t>Musiara Airstrip</t>
  </si>
  <si>
    <t>Musiara</t>
  </si>
  <si>
    <t>HKMZ</t>
  </si>
  <si>
    <t>Tiputini</t>
  </si>
  <si>
    <t>TPN</t>
  </si>
  <si>
    <t>SETI</t>
  </si>
  <si>
    <t>Shell Mera</t>
  </si>
  <si>
    <t>Pastaza</t>
  </si>
  <si>
    <t>PTZ</t>
  </si>
  <si>
    <t>SESM</t>
  </si>
  <si>
    <t>Clarksville-Montgomery County Regional Airport</t>
  </si>
  <si>
    <t>Clarksville</t>
  </si>
  <si>
    <t>CKV</t>
  </si>
  <si>
    <t>KCKV</t>
  </si>
  <si>
    <t>Oban Rail Station</t>
  </si>
  <si>
    <t>Oban</t>
  </si>
  <si>
    <t>Memmingen Rail Station</t>
  </si>
  <si>
    <t>Ulm Railway Station</t>
  </si>
  <si>
    <t>Ulm</t>
  </si>
  <si>
    <t>Aachen HBF</t>
  </si>
  <si>
    <t>Liege-Guillemins Railway Station</t>
  </si>
  <si>
    <t>XHN</t>
  </si>
  <si>
    <t>Bruxelles-Central</t>
  </si>
  <si>
    <t>FBCL</t>
  </si>
  <si>
    <t>Wyk auf Foehr</t>
  </si>
  <si>
    <t>Wyk</t>
  </si>
  <si>
    <t>OHR</t>
  </si>
  <si>
    <t>Lompoc Airport</t>
  </si>
  <si>
    <t>LPC</t>
  </si>
  <si>
    <t>KLPC</t>
  </si>
  <si>
    <t>Chester County G O Carlson Airport</t>
  </si>
  <si>
    <t>Coatesville</t>
  </si>
  <si>
    <t>CTH</t>
  </si>
  <si>
    <t>KMQS</t>
  </si>
  <si>
    <t>Bost Airport</t>
  </si>
  <si>
    <t>Lashkar Gah</t>
  </si>
  <si>
    <t>BST</t>
  </si>
  <si>
    <t>OABT</t>
  </si>
  <si>
    <t>Lankaran International Airport</t>
  </si>
  <si>
    <t>Lankaran</t>
  </si>
  <si>
    <t>LLK</t>
  </si>
  <si>
    <t>UBBL</t>
  </si>
  <si>
    <t>Qabala Airport</t>
  </si>
  <si>
    <t>Qabala</t>
  </si>
  <si>
    <t>GBB</t>
  </si>
  <si>
    <t>UBBQ</t>
  </si>
  <si>
    <t>Zaqatala International Airport</t>
  </si>
  <si>
    <t>Zaqatala</t>
  </si>
  <si>
    <t>ZTU</t>
  </si>
  <si>
    <t>UBBY</t>
  </si>
  <si>
    <t>Lake Placid Airport</t>
  </si>
  <si>
    <t>Lake Placid</t>
  </si>
  <si>
    <t>LKP</t>
  </si>
  <si>
    <t>KLKP</t>
  </si>
  <si>
    <t>Long Lake</t>
  </si>
  <si>
    <t>NY9</t>
  </si>
  <si>
    <t>Tyopliy Klyuch</t>
  </si>
  <si>
    <t>Khandyga</t>
  </si>
  <si>
    <t>UEMH</t>
  </si>
  <si>
    <t>Magan</t>
  </si>
  <si>
    <t>UEMM</t>
  </si>
  <si>
    <t>Zhoubai</t>
  </si>
  <si>
    <t>Qianjiang</t>
  </si>
  <si>
    <t>JIQ</t>
  </si>
  <si>
    <t>Mendeleevo</t>
  </si>
  <si>
    <t>Yuzhno-Kurilsk</t>
  </si>
  <si>
    <t>DEE</t>
  </si>
  <si>
    <t>YXCM</t>
  </si>
  <si>
    <t>Wishram Amtrak Station</t>
  </si>
  <si>
    <t>WIH</t>
  </si>
  <si>
    <t>Lima Allen County Airport</t>
  </si>
  <si>
    <t>AOH</t>
  </si>
  <si>
    <t>KAOH</t>
  </si>
  <si>
    <t>Sondok Airport</t>
  </si>
  <si>
    <t>Hamhung</t>
  </si>
  <si>
    <t>DSO</t>
  </si>
  <si>
    <t>Samjiyon Airport</t>
  </si>
  <si>
    <t>YJS</t>
  </si>
  <si>
    <t>Geiranger Fjord</t>
  </si>
  <si>
    <t>Gangtok Helipad</t>
  </si>
  <si>
    <t>Gangtok</t>
  </si>
  <si>
    <t>McKinnon Airport</t>
  </si>
  <si>
    <t>SSI</t>
  </si>
  <si>
    <t>KSSI</t>
  </si>
  <si>
    <t>Beaver Falls</t>
  </si>
  <si>
    <t>BFP</t>
  </si>
  <si>
    <t>KBFP</t>
  </si>
  <si>
    <t>Winterhaven</t>
  </si>
  <si>
    <t>F57</t>
  </si>
  <si>
    <t>Georgetown County Airport</t>
  </si>
  <si>
    <t>GGE</t>
  </si>
  <si>
    <t>KGGE</t>
  </si>
  <si>
    <t>Hardwick Field Airport</t>
  </si>
  <si>
    <t>HDI</t>
  </si>
  <si>
    <t>KHDI</t>
  </si>
  <si>
    <t>Mark Anton Airport</t>
  </si>
  <si>
    <t>2A0</t>
  </si>
  <si>
    <t>Jefferson County Airpark</t>
  </si>
  <si>
    <t>Steubenville</t>
  </si>
  <si>
    <t>2G2</t>
  </si>
  <si>
    <t>Renton</t>
  </si>
  <si>
    <t>RNT</t>
  </si>
  <si>
    <t>KRNT</t>
  </si>
  <si>
    <t>State College</t>
  </si>
  <si>
    <t>Brackett Field</t>
  </si>
  <si>
    <t>La Verne</t>
  </si>
  <si>
    <t>POC</t>
  </si>
  <si>
    <t>KPOC</t>
  </si>
  <si>
    <t>Jekyll Island Airport</t>
  </si>
  <si>
    <t>Jekyll Island</t>
  </si>
  <si>
    <t>09J</t>
  </si>
  <si>
    <t>CedarKey</t>
  </si>
  <si>
    <t>Cedar Key</t>
  </si>
  <si>
    <t>CDK</t>
  </si>
  <si>
    <t>KCDK</t>
  </si>
  <si>
    <t>Cross City</t>
  </si>
  <si>
    <t>CTY</t>
  </si>
  <si>
    <t>KCTY</t>
  </si>
  <si>
    <t>Clemson</t>
  </si>
  <si>
    <t>CEU</t>
  </si>
  <si>
    <t>KCEU</t>
  </si>
  <si>
    <t>Heber City Municipal Airport</t>
  </si>
  <si>
    <t>Heber</t>
  </si>
  <si>
    <t>36U</t>
  </si>
  <si>
    <t>Beech Factory Airport</t>
  </si>
  <si>
    <t>BEC</t>
  </si>
  <si>
    <t>KBEC</t>
  </si>
  <si>
    <t>47A</t>
  </si>
  <si>
    <t>Fernandina Beach Municipal Airport</t>
  </si>
  <si>
    <t>Fernandina Beach</t>
  </si>
  <si>
    <t>55J</t>
  </si>
  <si>
    <t>Padang Tabing</t>
  </si>
  <si>
    <t>WIMG</t>
  </si>
  <si>
    <t>Tom B. David Field Airport</t>
  </si>
  <si>
    <t>Calhoun</t>
  </si>
  <si>
    <t>KCZL</t>
  </si>
  <si>
    <t>Habersham County Airport</t>
  </si>
  <si>
    <t>Cornelia</t>
  </si>
  <si>
    <t>KAJR</t>
  </si>
  <si>
    <t>Hamburg Hbf</t>
  </si>
  <si>
    <t>ZMB</t>
  </si>
  <si>
    <t>Georgetown Municipal Airport</t>
  </si>
  <si>
    <t>GTU</t>
  </si>
  <si>
    <t>KGTU</t>
  </si>
  <si>
    <t>Old Rhinebeck Airport</t>
  </si>
  <si>
    <t>Rhinebeck</t>
  </si>
  <si>
    <t>NY94</t>
  </si>
  <si>
    <t>Duxford Aerodrome</t>
  </si>
  <si>
    <t>Duxford</t>
  </si>
  <si>
    <t>QFO</t>
  </si>
  <si>
    <t>EGSU</t>
  </si>
  <si>
    <t>BLABU</t>
  </si>
  <si>
    <t>Blankenburg</t>
  </si>
  <si>
    <t>Sidney Muni Airport</t>
  </si>
  <si>
    <t>SNY</t>
  </si>
  <si>
    <t>KSNY</t>
  </si>
  <si>
    <t xml:space="preserve">Manantali Bengassi Airport </t>
  </si>
  <si>
    <t>Bengassi</t>
  </si>
  <si>
    <t>GA46</t>
  </si>
  <si>
    <t>Schofields Aerodrome</t>
  </si>
  <si>
    <t>Schofields</t>
  </si>
  <si>
    <t>Luray Caverns Airport</t>
  </si>
  <si>
    <t>Luray</t>
  </si>
  <si>
    <t>KLUA</t>
  </si>
  <si>
    <t>Eagle's Nest Airport</t>
  </si>
  <si>
    <t>Waynesboro</t>
  </si>
  <si>
    <t>W13</t>
  </si>
  <si>
    <t>Great Keppel Island</t>
  </si>
  <si>
    <t>GKL</t>
  </si>
  <si>
    <t>YGKL</t>
  </si>
  <si>
    <t>Roper Bar</t>
  </si>
  <si>
    <t>RPB</t>
  </si>
  <si>
    <t>YRRB</t>
  </si>
  <si>
    <t>Mount Garnet</t>
  </si>
  <si>
    <t>YMRT</t>
  </si>
  <si>
    <t>Innisfail</t>
  </si>
  <si>
    <t>IFL</t>
  </si>
  <si>
    <t>YIFL</t>
  </si>
  <si>
    <t>Kalaeloa</t>
  </si>
  <si>
    <t>Kapolei</t>
  </si>
  <si>
    <t>PHJR</t>
  </si>
  <si>
    <t>Bamyan Airport</t>
  </si>
  <si>
    <t>Bamyan</t>
  </si>
  <si>
    <t>BIN</t>
  </si>
  <si>
    <t>OABN</t>
  </si>
  <si>
    <t>Changbaishan Airport</t>
  </si>
  <si>
    <t>Baishan</t>
  </si>
  <si>
    <t>NBS</t>
  </si>
  <si>
    <t>SFO Helicopter</t>
  </si>
  <si>
    <t>Sausalito</t>
  </si>
  <si>
    <t>Lewa Downs</t>
  </si>
  <si>
    <t>Huaorani Ecolodge</t>
  </si>
  <si>
    <t>Huaorani</t>
  </si>
  <si>
    <t>RGO</t>
  </si>
  <si>
    <t>ZZ07</t>
  </si>
  <si>
    <t>Moomba</t>
  </si>
  <si>
    <t>MOO</t>
  </si>
  <si>
    <t>YOOM</t>
  </si>
  <si>
    <t>Lublin</t>
  </si>
  <si>
    <t>LUZ</t>
  </si>
  <si>
    <t>EPLB</t>
  </si>
  <si>
    <t>Madison County Executive Airport</t>
  </si>
  <si>
    <t>KMDQ</t>
  </si>
  <si>
    <t>Leesburg Executive Airport</t>
  </si>
  <si>
    <t>Leesburg</t>
  </si>
  <si>
    <t>JYO</t>
  </si>
  <si>
    <t>KJYO</t>
  </si>
  <si>
    <t>CNC4</t>
  </si>
  <si>
    <t>Guelph</t>
  </si>
  <si>
    <t>Geulph</t>
  </si>
  <si>
    <t>Robinson Crusoe Airport</t>
  </si>
  <si>
    <t>San Juan Bautista</t>
  </si>
  <si>
    <t>SCIR</t>
  </si>
  <si>
    <t>Maamigili Airport</t>
  </si>
  <si>
    <t>Maamigili</t>
  </si>
  <si>
    <t>VAM</t>
  </si>
  <si>
    <t>VRMV</t>
  </si>
  <si>
    <t>Hilton Iru fushi</t>
  </si>
  <si>
    <t>Maldives Hilton Iru fushi</t>
  </si>
  <si>
    <t>IRU</t>
  </si>
  <si>
    <t>IRUF</t>
  </si>
  <si>
    <t>Dhigurah Centara Grand Maldives</t>
  </si>
  <si>
    <t>Dhigurah</t>
  </si>
  <si>
    <t>DHG</t>
  </si>
  <si>
    <t>DHGU</t>
  </si>
  <si>
    <t>Beijing Railway Station</t>
  </si>
  <si>
    <t>Chengde Railway Station</t>
  </si>
  <si>
    <t>Chengde</t>
  </si>
  <si>
    <t>f</t>
  </si>
  <si>
    <t>a</t>
  </si>
  <si>
    <t>Gesamtdistanz (km):</t>
  </si>
  <si>
    <t>G</t>
  </si>
  <si>
    <t>l</t>
  </si>
  <si>
    <t>B</t>
  </si>
  <si>
    <t>w</t>
  </si>
  <si>
    <t>D</t>
  </si>
  <si>
    <t>Q</t>
  </si>
  <si>
    <t>H1</t>
  </si>
  <si>
    <t>H2</t>
  </si>
  <si>
    <t>Primärenergiefaktorenliste, verwendete Primärenergiefaktoren zur Berechnung des Primärenergieverbrauchs von Events</t>
  </si>
  <si>
    <t>Flüge</t>
  </si>
  <si>
    <t>Strom - Mix zertifizierte Stromprodukte CH</t>
  </si>
  <si>
    <t>Personenwagen</t>
  </si>
  <si>
    <t>ÖV (50 % Tram % 50 % Trolleybus)</t>
  </si>
  <si>
    <t>Passagierflugzeug</t>
  </si>
  <si>
    <t>KBOB Liste 2014</t>
  </si>
  <si>
    <t>Systemgrenzen</t>
  </si>
  <si>
    <t>Herstellung</t>
  </si>
  <si>
    <t>Plastik - Polyethylen (PE)</t>
  </si>
  <si>
    <t>Glas - Flachglas unbeschichtet</t>
  </si>
  <si>
    <t>Betrieb, Fahrzeug und Infrastruktur</t>
  </si>
  <si>
    <t>Ecoinvent 3.3: Market for packaging glass, white</t>
  </si>
  <si>
    <t>Tee</t>
  </si>
  <si>
    <t>Transport, Distribution, Verpackung, Anbau, Kochen</t>
  </si>
  <si>
    <t>Doublet, Jungbluth (2010): ESU-Services: Life cycle assessment of drinking Darjeeling tea, S. 10 (Tasse à 250 ml):Angabe für 250 ml = 0.875 MJ-eq: entsprechend hochgerechnet</t>
  </si>
  <si>
    <t>Doublet, Jungbluth (2010): ESU-Services: Life cycle assessment of drinking Darjeeling tea, S. 12 (Tasse à 125 ml): Angabe für 125 ml = 1.62 MJ-eq: entsprechend hochgerechnet</t>
  </si>
  <si>
    <t>Textilien - Baumwolle</t>
  </si>
  <si>
    <t>Ecoinvent (v3.3) market for textile, woven cotton, GLO</t>
  </si>
  <si>
    <t>Probas: Trinkwasser Deutschland 2010</t>
  </si>
  <si>
    <t>Serviette</t>
  </si>
  <si>
    <t>Plastikgabel (PS=Polystyrol), Einweg</t>
  </si>
  <si>
    <t>Plastikmesser (PS), Einweg</t>
  </si>
  <si>
    <t>Plastiklöffel (PS), Einweg</t>
  </si>
  <si>
    <t>Teller (Pappe), Einweg</t>
  </si>
  <si>
    <t>Wird ein Teil oder 100 % der Produktions- und Baustellenabfälle und des Verschnitts eines Bauproduktes rezykliert und in der Herstellung ebendieses Bauproduktes wieder eingesetzt, so werden dem rezyklierten Anteil die Aufwendungen für das Recycling (Logistik, Reinigung und Aufbereitung) angerechnet., https://www.eco-bau.ch/resources/uploads/Oekobilanzdaten/Plattform_OeDB_Memo_Produktspezifische%20Regeln_v3%200.pdf: S.9</t>
  </si>
  <si>
    <t>Trinkwasser/ Frischwasser</t>
  </si>
  <si>
    <t>Abwasser</t>
  </si>
  <si>
    <t>Ecoinvent (V3.3), treatment of municipal solid waste, incineration, CH, KEA</t>
  </si>
  <si>
    <t>Ecoinvent (V3.3), treatment of wastewater, unpolluted, from residence, capacity 1.1E10l/year, CH, KEA</t>
  </si>
  <si>
    <t xml:space="preserve">Serviette - Frischfaserpapier </t>
  </si>
  <si>
    <t>Ecoinvent (V3.3 2016), paper production, woodfree, uncoated, at integrated mill, RER, Excel inkl. Transport; KEA</t>
  </si>
  <si>
    <t>Polystyrol</t>
  </si>
  <si>
    <t>Pappe - Kraftpapier</t>
  </si>
  <si>
    <t>Papier - Frischfaserpapier</t>
  </si>
  <si>
    <t xml:space="preserve">Umrechnungsfaktor </t>
  </si>
  <si>
    <t>1 MJ</t>
  </si>
  <si>
    <t>Phys. Konst.</t>
  </si>
  <si>
    <t>Plastikgabel, Mehrweg (SAN = Styrol-Acrylnitril-Copolymere)</t>
  </si>
  <si>
    <t>Plastikmesser, Mehrweg (SAN)</t>
  </si>
  <si>
    <t>Plastiklöffel, Mehrweg (SAN)</t>
  </si>
  <si>
    <t>Teller, Mehrweg (PP)</t>
  </si>
  <si>
    <t>Gläser/ Becher Einweg (PS oder PET)</t>
  </si>
  <si>
    <t>Polypropylen (PP)</t>
  </si>
  <si>
    <t>kWh/ kg</t>
  </si>
  <si>
    <t>Polystyrol (PS)</t>
  </si>
  <si>
    <t>Gläser/ Becher Einweg (PS oder PET) - Gewicht</t>
  </si>
  <si>
    <t>Gläser/ Becher Mehrweg (PP) - Gewicht</t>
  </si>
  <si>
    <t>NurNil Plastik: http://www.plastikgabel.com/plastik_messer.html</t>
  </si>
  <si>
    <t>Tedeco-Gizeh: http://www.tedeco-gizeh.de/de/shop/Essen/Teller/; Teller liegt zwischen 8 und 22 g, wobei Pappe leichter ist als Plastik</t>
  </si>
  <si>
    <t>IKEA: http://www.ikea.com/de/de/catalog/products/20236262/</t>
  </si>
  <si>
    <t>Frehner Kunststoff: https://www.frehner-kunststoffe.ch/teller-krüge-schüsseln/besteck/ + Anruf; Annahme PP</t>
  </si>
  <si>
    <t>Kumulierter Energieaufwand</t>
  </si>
  <si>
    <t>Jam-Schweiz: https://www.jam-schweiz.org/wp-content/uploads/2015/04/Mehrweggeschirr_JAM-Schweiz_ökobilanz-e1428392505955.jpg</t>
  </si>
  <si>
    <t>Gläser/ Becher Mehrweg (PP)</t>
  </si>
  <si>
    <t>1. Gebäude und Infrastruktur</t>
  </si>
  <si>
    <t>2. Mobilität</t>
  </si>
  <si>
    <t>3. Gastronomie</t>
  </si>
  <si>
    <t>4. Give-Aways</t>
  </si>
  <si>
    <t>5. Übernachtungen</t>
  </si>
  <si>
    <t>7. Entsorgung und Recycling</t>
  </si>
  <si>
    <t>8. Wasser</t>
  </si>
  <si>
    <t>Kühlung</t>
  </si>
  <si>
    <t>Heizungsverbrauch</t>
  </si>
  <si>
    <t>Kühlungsverbrauch</t>
  </si>
  <si>
    <t>Erdgas</t>
  </si>
  <si>
    <t xml:space="preserve">Heizarten </t>
  </si>
  <si>
    <t>Biomasse - Holz Schnitzel</t>
  </si>
  <si>
    <t>Sicherheitsmarge</t>
  </si>
  <si>
    <t>mittlere</t>
  </si>
  <si>
    <t>tiefe</t>
  </si>
  <si>
    <t>hohe</t>
  </si>
  <si>
    <t>Für das Fachtsheet</t>
  </si>
  <si>
    <t>[Bitte formulieren Sie Ihre Gesamtstrategie im Umgang mit Primärenergie bei diesem Event]</t>
  </si>
  <si>
    <t>Die drei wichtigsten Massnahmen</t>
  </si>
  <si>
    <r>
      <t xml:space="preserve">3) </t>
    </r>
    <r>
      <rPr>
        <i/>
        <sz val="10"/>
        <rFont val="Arial"/>
        <family val="2"/>
      </rPr>
      <t>Bitte Beschreibung einfüllen</t>
    </r>
  </si>
  <si>
    <r>
      <t xml:space="preserve">2) </t>
    </r>
    <r>
      <rPr>
        <i/>
        <sz val="10"/>
        <rFont val="Arial"/>
        <family val="2"/>
      </rPr>
      <t>Bitte Beschreibung einfüllen</t>
    </r>
  </si>
  <si>
    <r>
      <t xml:space="preserve">1) </t>
    </r>
    <r>
      <rPr>
        <i/>
        <sz val="10"/>
        <rFont val="Arial"/>
        <family val="2"/>
      </rPr>
      <t>Bitte Beschreibung einfüllen</t>
    </r>
  </si>
  <si>
    <t>Anzahl Personen mit diesem Flug</t>
  </si>
  <si>
    <t>Trinkwasserproduktion</t>
  </si>
  <si>
    <t>Total Wasser (Produktion und Reinigung) CO2e</t>
  </si>
  <si>
    <t>Ecoinvent (V3.3), berechnet aus obigen Quellen</t>
  </si>
  <si>
    <t>Ecoinvent (V3.3), market for tap water, CH, KEA</t>
  </si>
  <si>
    <t>Metall (90 % Stahl &amp; 10 % Aluminium)</t>
  </si>
  <si>
    <t>Gesamtdistanz (km) für alle Personen mit diesem Flug</t>
  </si>
  <si>
    <t>Distanz (km) eine Strecke</t>
  </si>
  <si>
    <t>Frischwasser/ Abwasser</t>
  </si>
  <si>
    <t>Wärmepumpe - Strom - Elektrowärmepumpe Luft / Wasser (JAZ 2.8)</t>
  </si>
  <si>
    <t>KBOB Liste 2014; Annahme, dass die meisten Wärmepumpen Elektrowärmepumpen Luft / Wasser sind.</t>
  </si>
  <si>
    <t>Strom -  CH-Verbrauchermix</t>
  </si>
  <si>
    <t>Wärmepumpe - Luft/ Wasser</t>
  </si>
  <si>
    <t>kWh/pkm</t>
  </si>
  <si>
    <t>Glas, weiss</t>
  </si>
  <si>
    <t>kWh/ Übernachtung</t>
  </si>
  <si>
    <t>Berechnet basierend auf Rohdaten von bestehenden Hotelkunden von Swiss Climate und Hotelbau Studie (https://www.hotelbau.de/download/downloadarchiv/hotel+energie2015.pdf): enthalten sind Heizöl, Strom (Mix), Abfall, Wasser, Frühstück; Gesamtemissionen wurden durch die Anzahl der Logiernächte geteilt um die benötigte Primärenergie auf eine Übernachtung herunter zu brechen</t>
  </si>
  <si>
    <t xml:space="preserve">Transport - Lieferwagen bis 3.5 t </t>
  </si>
  <si>
    <t>kWh/ tkm</t>
  </si>
  <si>
    <t>Berechnet aus unteren Angaben  + Transport Annahme 30 km (Hälfte des Transportweges wie bei Mehrweg)</t>
  </si>
  <si>
    <t>Gesamtausgewiesener Energiebedarf Coca-Cola/ Anzahl verkaufte Liter * 1.23, da vorherige Angabe nur Endenergie berücksichtigt wird die Zahl noch mit dem Primärenergiefaktor von Heizöl multipliziert : https://ch.coca-colahellenic.com/media/2812/de_csr_fullreport.pdf + Primärenergiebedarf Verpackung pro Liter - Norwegen 6.646 MJ/Liter (S.31); Schweden: 6.361 MJ/ Liter (S.46)</t>
  </si>
  <si>
    <t>Annahme Verpackung und Vermarktung (Distribution) gleich wie bei Wein; https://books.google.ch/books?id=ezezBgAAQBAJ&amp;pg=PA305&amp;lpg=PA305&amp;dq=bier+prim%C3%A4renergie&amp;source=bl&amp;ots=qhx2b6da08&amp;sig=biOV6p2Y0FbCb-caDYR0ZaaXrhg&amp;hl=de&amp;sa=X&amp;ved=0ahUKEwjnlbu9u87VAhUBLsAKHbCfA-gQ6AEIMjAD#v=onepage&amp;q=bier%20prim%C3%A4renergie&amp;f=false: Inhalt 1.55 - 2.4 MJ/ Liter</t>
  </si>
  <si>
    <t>Total mit Sicherheitsmarge</t>
  </si>
  <si>
    <r>
      <t>m</t>
    </r>
    <r>
      <rPr>
        <vertAlign val="superscript"/>
        <sz val="10"/>
        <color theme="1"/>
        <rFont val="Arial"/>
        <family val="2"/>
      </rPr>
      <t>2</t>
    </r>
  </si>
  <si>
    <r>
      <t>A4 Papier: 50% 80g/m</t>
    </r>
    <r>
      <rPr>
        <vertAlign val="superscript"/>
        <sz val="10"/>
        <color theme="1"/>
        <rFont val="Arial"/>
        <family val="2"/>
      </rPr>
      <t xml:space="preserve">2 </t>
    </r>
    <r>
      <rPr>
        <sz val="10"/>
        <color theme="1"/>
        <rFont val="Arial"/>
        <family val="2"/>
      </rPr>
      <t>für Drucksachen und 50% 100g/m</t>
    </r>
    <r>
      <rPr>
        <vertAlign val="superscript"/>
        <sz val="10"/>
        <color theme="1"/>
        <rFont val="Arial"/>
        <family val="2"/>
      </rPr>
      <t xml:space="preserve">2 </t>
    </r>
    <r>
      <rPr>
        <sz val="10"/>
        <color theme="1"/>
        <rFont val="Arial"/>
        <family val="2"/>
      </rPr>
      <t>für Flyer</t>
    </r>
  </si>
  <si>
    <t>Energiebereitstellung (nicht in Scope A enthaltener energiebezogener Primärenergieverbrauch)</t>
  </si>
  <si>
    <t>Auf Basis von Daten von Probas berechnet; verwendete Zutaten ähnlich wie bei Stucki, Jungbluth, Flury, ESU-services (2011), Ökobilanz von Mahlzeiten: Zutaten für Gemüselasagne</t>
  </si>
  <si>
    <t>Auf Basis von Daten von Probas berechnet; verwendete Zutaten ähnlich wie bei Stucki, Jungbluth, Flury, ESU-services (2011), Ökobilanz von Mahlzeiten: Zutaten für Zürcher Geschnetzeltes</t>
  </si>
  <si>
    <t>Auf Basis von Daten von Probas berechnet; verwendete Zutaten ähnlich wie bei Stucki, Jungbluth, Flury, ESU-services (2011), Ökobilanz von Mahlzeiten: Zutaten für Gemüselasagne, ohne Energieverbrauch für die Zubereitung</t>
  </si>
  <si>
    <t>Auf Basis von Daten von Probas berechnet; verwendete Zutaten ähnlich wie bei Stucki, Jungbluth, Flury, ESU-services (2011), Ökobilanz von Mahlzeiten: Zutaten für Zürcher Geschnetzeltes, ohne Energieverbrauch für die Zubereitung</t>
  </si>
  <si>
    <t>Berechnet aus unteren Angaben, Annahme 50 Mal wiederverwendet, Transport Annahme 60 km, Annahme Reinigung 2 Liter Wasser</t>
  </si>
  <si>
    <r>
      <t>https://spuernasen-wein.de/wp-content/uploads/2015/05/Studie-Bag-in-Box.pdf; 75 cl Wein in Glasflasche; Norwegen 11.646 MJ/Liter; Schweden: 11.760 MJ/ Liter + 30 % (da vorherige Zahl nur Verpackung beinhaltet). 30 % werden angenommen, das dies bei CO</t>
    </r>
    <r>
      <rPr>
        <vertAlign val="subscript"/>
        <sz val="10"/>
        <rFont val="Arial"/>
        <family val="2"/>
      </rPr>
      <t>2</t>
    </r>
    <r>
      <rPr>
        <sz val="10"/>
        <rFont val="Arial"/>
        <family val="2"/>
      </rPr>
      <t xml:space="preserve"> der zusätzliche Anteil für den Inhalt und den Verkauf ist</t>
    </r>
  </si>
  <si>
    <t>Berechnet aus unteren Angaben, Annahme 41 Mal wiederverwendet (gemäss Studie: Vergleichende Ökobilanz verschiedener Bechersysteme beim Getränkeausschank an Veranstaltungen, S. 57) + Transport Annahme 60 km + Reinigung Annahme 1 Liter Wasser</t>
  </si>
  <si>
    <t>Holz - Massivholz Buche / Eiche, luftgetrocknet, rau</t>
  </si>
  <si>
    <t>Willkommen</t>
  </si>
  <si>
    <t xml:space="preserve">Willkommen im Eventenergiebilanzierungs-Tool. </t>
  </si>
  <si>
    <r>
      <t>kW/m</t>
    </r>
    <r>
      <rPr>
        <vertAlign val="superscript"/>
        <sz val="10"/>
        <color theme="1"/>
        <rFont val="Arial"/>
        <family val="2"/>
      </rPr>
      <t>2</t>
    </r>
  </si>
  <si>
    <t>Auslastung</t>
  </si>
  <si>
    <t>Strom (Rauminfrastruktur: Beleuchtung, Lüftung, Geräte)</t>
  </si>
  <si>
    <t>Passagierflugzeug, Europa/ Kurzstrecke</t>
  </si>
  <si>
    <t>Passagierflugzeug, interkontinental/ Langstrecke</t>
  </si>
  <si>
    <t>Flug Kurz- oder Langstrecke</t>
  </si>
  <si>
    <t>Gesamtdistanz (km) Langstrecke (über 500 km Entfernung)</t>
  </si>
  <si>
    <t>Gesamtdistanz (km) Kurzstrecke (bis 500 km Entfernung)</t>
  </si>
  <si>
    <t>kW</t>
  </si>
  <si>
    <t>pkm</t>
  </si>
  <si>
    <t>Strom Infrastruktur</t>
  </si>
  <si>
    <t>Strom weitere</t>
  </si>
  <si>
    <t>Strom Total</t>
  </si>
  <si>
    <t>Übersicht für Gesamtqualität pro Kategorie</t>
  </si>
  <si>
    <t>Berechnet aus unteren Angaben, Transport Annahme 30 km</t>
  </si>
  <si>
    <t>Ecoinvent (V3.3 2016), Graphic paper production, 100% recycled, RER, Excel inkl. Transport, KEA</t>
  </si>
  <si>
    <t>Papier - Recyclingpapier</t>
  </si>
  <si>
    <t>Reisebus</t>
  </si>
  <si>
    <t>Zug, Tram und Bus werden zusammengefasst, da die zugehörigen Primärenergie-faktoren fast identisch sind.</t>
  </si>
  <si>
    <t>Strecke mit Reisecar</t>
  </si>
  <si>
    <t>Anzahl Personen Reisecar</t>
  </si>
  <si>
    <t>Durchschnittsdistanz Reisecar Hin- und Rückweg</t>
  </si>
  <si>
    <t>Anfahrtsweg mit Reisecar</t>
  </si>
  <si>
    <t>keine Angabe</t>
  </si>
  <si>
    <t xml:space="preserve">Heizart: </t>
  </si>
  <si>
    <t xml:space="preserve">Anteil Recycling: </t>
  </si>
  <si>
    <t>6. Drucksachen, Flyer, etc.</t>
  </si>
  <si>
    <t>Drucksachen, Flyer, etc.</t>
  </si>
  <si>
    <t>Total Wasserverbrauch</t>
  </si>
  <si>
    <t>Wasserverbrauch pro Person</t>
  </si>
  <si>
    <t>Frischwasser/Abwasser</t>
  </si>
  <si>
    <t>Anfahrtsweg mit dem Flugzeug 
 Total (Option 1) oder Kurzstrecke (Option 2)</t>
  </si>
  <si>
    <t>Anfahrtsweg mit dem Flugzeug 
 Langstrecke (Option 2)</t>
  </si>
  <si>
    <r>
      <t xml:space="preserve">Anfahrtsweg mit dem Flugzeug 
</t>
    </r>
    <r>
      <rPr>
        <u/>
        <sz val="10"/>
        <color theme="1"/>
        <rFont val="Arial"/>
        <family val="2"/>
      </rPr>
      <t>Option 2</t>
    </r>
    <r>
      <rPr>
        <sz val="10"/>
        <color theme="1"/>
        <rFont val="Arial"/>
        <family val="2"/>
      </rPr>
      <t xml:space="preserve"> (genau ausgewertet): </t>
    </r>
    <r>
      <rPr>
        <u/>
        <sz val="10"/>
        <color theme="1"/>
        <rFont val="Arial"/>
        <family val="2"/>
      </rPr>
      <t>Kurzstrecke</t>
    </r>
  </si>
  <si>
    <r>
      <t xml:space="preserve">Anfahrtsweg mit dem Flugzeug 
</t>
    </r>
    <r>
      <rPr>
        <u/>
        <sz val="10"/>
        <color theme="1"/>
        <rFont val="Arial"/>
        <family val="2"/>
      </rPr>
      <t>Option 2</t>
    </r>
    <r>
      <rPr>
        <sz val="10"/>
        <color theme="1"/>
        <rFont val="Arial"/>
        <family val="2"/>
      </rPr>
      <t xml:space="preserve"> (genau ausgewertet):</t>
    </r>
    <r>
      <rPr>
        <b/>
        <sz val="10"/>
        <color theme="1"/>
        <rFont val="Arial"/>
        <family val="2"/>
      </rPr>
      <t xml:space="preserve"> </t>
    </r>
    <r>
      <rPr>
        <u/>
        <sz val="10"/>
        <color theme="1"/>
        <rFont val="Arial"/>
        <family val="2"/>
      </rPr>
      <t>Langstrecke</t>
    </r>
  </si>
  <si>
    <r>
      <t xml:space="preserve">Anfahrtsweg mit dem Flugzeug 
</t>
    </r>
    <r>
      <rPr>
        <u/>
        <sz val="10"/>
        <color theme="1"/>
        <rFont val="Arial"/>
        <family val="2"/>
      </rPr>
      <t>Option 1</t>
    </r>
    <r>
      <rPr>
        <sz val="10"/>
        <color theme="1"/>
        <rFont val="Arial"/>
        <family val="2"/>
      </rPr>
      <t xml:space="preserve"> (vereinfacht berechnet)</t>
    </r>
  </si>
  <si>
    <t>Anzahl warme Mahlzeiten - vegetarisch</t>
  </si>
  <si>
    <t>Anzahl warme Mahlzeiten - mit Fleisch</t>
  </si>
  <si>
    <t>Anzahl kalte Mahlzeiten - vegetarisch</t>
  </si>
  <si>
    <t>Anzahl kalte Mahlzeiten - mit Fleisch</t>
  </si>
  <si>
    <t>Geschirr Mehrweg - warme Mahlzeiten</t>
  </si>
  <si>
    <t>Geschirr Einweg - warme Mahlzeiten</t>
  </si>
  <si>
    <t>Geschirr Mehrweg - kalte Mahlzeiten</t>
  </si>
  <si>
    <t>Geschirr Einweg  kalte Mahlzeiten</t>
  </si>
  <si>
    <t xml:space="preserve">Zeitdauer Nutzung Gebäude-/Rauminfrastruktur (h) </t>
  </si>
  <si>
    <r>
      <t xml:space="preserve">Primärenergiebilanz nach dem Energieprotokoll
</t>
    </r>
    <r>
      <rPr>
        <sz val="10"/>
        <color theme="1"/>
        <rFont val="Arial"/>
        <family val="2"/>
      </rPr>
      <t>(die Berechnung umfasst standardmässig die Scopes A, B und C)</t>
    </r>
  </si>
  <si>
    <t>Kontakt für Fragen zum Tool</t>
  </si>
  <si>
    <t>Molkenstrasse 21</t>
  </si>
  <si>
    <t>8004 Zürich</t>
  </si>
  <si>
    <t>T: +41 44 213 10 21</t>
  </si>
  <si>
    <t>VUE Verein für umweltgerechte Energie</t>
  </si>
  <si>
    <t>Swiss Climate AG</t>
  </si>
  <si>
    <t>Taubenstrasse 32</t>
  </si>
  <si>
    <t>3011 Bern</t>
  </si>
  <si>
    <t>Sarah Klink</t>
  </si>
  <si>
    <t>Wenden Sie sich anschliessend an einen Lieferanten, um naturemade efficiency Effizienzzertifikate für die zu kompensierende Menge an Primärenergie zu beschaffen. Eine Liste der Lieferanten finden Sie unter:</t>
  </si>
  <si>
    <t>http://efficiency.naturemade.ch/de/zertifikate-kaufen.html</t>
  </si>
  <si>
    <t>Anfahrtsweg mit ÖV (Zug, Tram, Bus)</t>
  </si>
  <si>
    <t>Entwicklung des Tools</t>
  </si>
  <si>
    <t>www.effizienzmarkt.ch</t>
  </si>
  <si>
    <t>Bescheinigung der Kompensationsberechnung</t>
  </si>
  <si>
    <t>Die Angaben und Berechnungen werden bescheinigt durch:</t>
  </si>
  <si>
    <t>Bitte Namen des Lieferanten eingeben</t>
  </si>
  <si>
    <t>Eine zusätzliche unabhängige Bescheinigung erfolgt durch den VUE innerhalb der nächsten 12 Monate.</t>
  </si>
  <si>
    <t>Annahme 1 Spülung à 10 Liter pro Person</t>
  </si>
  <si>
    <t>Gebäude und Infrastruktur</t>
  </si>
  <si>
    <t>Kompensation Energieverbrauch</t>
  </si>
  <si>
    <t>Das Einfüllen der Daten zu Abfall und Entsorgung ist für kleine Events nicht zwingend erforderlich.</t>
  </si>
  <si>
    <t>Verbräuche können entweder direkt eingeben oder durch die Angaben in den grünen Feldern berechnet lassen werden. Solange die Felder zur Erfassung der Verbräuche nicht befüllt sind, erscheinen diese rot markiert.</t>
  </si>
  <si>
    <t xml:space="preserve">Je nach Eventtyp muss nur der Stromverbrauch der Rauminfrastruktur (Zeilen 34-40) oder noch weiterer Stromverbrauch (Zeilen 41-47) erfasst werden. Beispielsweise wird für Workshops nur der infrastrukturbedingte Stromverbrauch benötigt, wohingegen bei Konzerten zusätzlich noch der Stromverbrauch der Eventtechnik angegeben werden muss. </t>
  </si>
  <si>
    <t>(PE-Verbrauch)</t>
  </si>
  <si>
    <t xml:space="preserve">Bitte machen Sie ihre Angaben im Tab "Rohdaten" um anschliessend die Ergebnisse im Tab "Factsheet" ablesen zu können. Ergänzen sie hier noch Angaben zur Strategie und Massnahmen um das Factsheet fertig zu stellen. </t>
  </si>
  <si>
    <t>Flugreisen können entweder vereinfacht berechnet werden (Anzahl Personen, die per Flugzeug anreisen und durchschnittliche Flugreisedistanz) ODER über den detaillierten Flugrechner auf dem Tabellenblatt "Flugrechner"</t>
  </si>
  <si>
    <t>Berechnungstool zur Bestimmung des zu kompensierenden Energieverbrauchs von Veranstaltungen</t>
  </si>
  <si>
    <t>Dieser Erfassungsbogen dient zur Erstellung der Energiebilanz Ihres Events. Nach Berechnung kann der Gesamtprimärenergiebedarf des Events im Tabellenblatt "Berechnungen" und "Factsheet" abgelesen werden. Für diesen Primärenergieverbrauch können anschliessend naturemade efficiency Zertifikate erworben werden um den Energieverbrauch zu kompensieren und den Event "energieneutral" durchzuführen.</t>
  </si>
  <si>
    <t xml:space="preserve">Jeweils den IATA Code für den Flughafen eingeben (Abkürzung bestehend aus 3 Buchstraben: z.B. Zürich = ZRH)
</t>
  </si>
  <si>
    <t>Website für die Suche nach Codes:
http://www.iata.org/publications/Pages/code-search.aspx</t>
  </si>
  <si>
    <t>Kontrollspalte
(nur für interne Zwecke)</t>
  </si>
  <si>
    <t>Bitte aktivieren Sie die Makros, um sämtliche Funktionen des Tools nutzen zu können.</t>
  </si>
  <si>
    <t>Für Legende - nicht löschen. Mitsortieren, falls vordere Angaben für den Grafen sortiert werden.</t>
  </si>
  <si>
    <t>Leistungsbedarf pro Fläche</t>
  </si>
  <si>
    <t>Defaultwert für "Leistungsbedarf pro Fläche" ist abhängig vom Datum der Veranstaltung und basiert auf  SIA Merkblatt 2024:2015, Tabellen 7 und 15 (Gebäudekategorie Versammlungslokal)</t>
  </si>
  <si>
    <t>Formel Berechnung Leistungsbedarf pro Fläche:</t>
  </si>
  <si>
    <t>Version 1.1</t>
  </si>
  <si>
    <t>Gläser/Becher à je 0.25 Liter. Falls PET-Flaschen abgegeben werden, ist hier keine weitere Eingabe erforderlich.</t>
  </si>
  <si>
    <t>Annahme: pro Mahlzeit je 1 x Teller, Gabel, Messer und Serviette. Falls mehr Geschirr pro Mahlzeit gebraucht wird, entsprechend multiplizieren.</t>
  </si>
  <si>
    <t>Defaultwert für "Leistungsbedarf pro Fläche" basiert auf  SIA Merkblatt 2024:2015, Tabellen 7 und 15 (Gebäudekategorie Versammlungslokal)</t>
  </si>
  <si>
    <t>Stromart</t>
  </si>
  <si>
    <t xml:space="preserve">Stromprodukt: </t>
  </si>
  <si>
    <t>Erneuerbare zertifizierte Stromprodukte CH</t>
  </si>
  <si>
    <t>Verbrauchermix CH</t>
  </si>
  <si>
    <t>relevant</t>
  </si>
  <si>
    <t>nicht relevant</t>
  </si>
  <si>
    <t>Strom (zusätzlich nur für grosse Stromverbraucher, Konzerte, Eventtechnik)</t>
  </si>
  <si>
    <t>Anschlussleistung über Anzahl Steckdosen ermitteln
Stromprodukt wird von der ersten Kategorie Strom (darüber) übernommen</t>
  </si>
  <si>
    <t>Letzte Aktualisierung: 01.04.2019 (GS VUE/VG)</t>
  </si>
  <si>
    <t>valentin.graf@naturemade.ch</t>
  </si>
  <si>
    <t>km</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</si>
</sst>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000"/>
    <numFmt numFmtId="171" formatCode="0.0000"/>
    <numFmt numFmtId="172" formatCode="#,##0.000"/>
    <numFmt numFmtId="173" formatCode="0.0%"/>
    <numFmt numFmtId="174" formatCode="#,##0&quot; m3&quot;;[Red]#,##0&quot; m3&quot;"/>
    <numFmt numFmtId="175" formatCode="#,##0&quot; km&quot;;[Red]#,##0&quot; km&quot;"/>
    <numFmt numFmtId="176" formatCode="#,##0&quot; kWh&quot;;[Red]#,##0&quot; kWh&quot;"/>
    <numFmt numFmtId="177" formatCode="0.00E+0;[=0]&quot;0&quot;;0.00E+0"/>
    <numFmt numFmtId="178" formatCode="0.0%;[=0]&quot;0%&quot;;0.0%"/>
    <numFmt numFmtId="179" formatCode="#,##0.0&quot; dt&quot;;[Red]#,##0.0&quot; dt&quot;"/>
    <numFmt numFmtId="180" formatCode="#,##0&quot; kg&quot;;[Red]#,##0&quot; kg&quot;"/>
    <numFmt numFmtId="181" formatCode="#,##0&quot; m2a&quot;;[Red]#,##0&quot; m2a&quot;"/>
    <numFmt numFmtId="182" formatCode="#,##0.0&quot; ZKh&quot;;[Red]#,##0.0&quot; ZKh&quot;"/>
    <numFmt numFmtId="183" formatCode="#,##0&quot; m2&quot;;[Red]#,##0&quot; m2&quot;"/>
    <numFmt numFmtId="184" formatCode="#,##0&quot; Liter&quot;;[Red]#,##0&quot; Liter&quot;"/>
    <numFmt numFmtId="185" formatCode="0.00%;[=0]&quot;0&quot;;General"/>
    <numFmt numFmtId="186" formatCode="[=0]&quot;&quot;;General"/>
    <numFmt numFmtId="187" formatCode="0.00E+0;[=0]&quot;-&quot;;0.00E+0"/>
    <numFmt numFmtId="188" formatCode="#,##0&quot; CHF&quot;;[Red]\-#,##0&quot; CHF&quot;"/>
    <numFmt numFmtId="189" formatCode="0.00E+0;[=0]&quot;0&quot;;General"/>
    <numFmt numFmtId="190" formatCode="#,##0&quot; t FM&quot;;[Red]#,##0&quot; t FM&quot;"/>
    <numFmt numFmtId="191" formatCode="#,##0&quot; tkm&quot;;[Red]#,##0&quot; tkm&quot;"/>
    <numFmt numFmtId="192" formatCode="#,##0&quot; kW&quot;;[Red]#,##0&quot; kW&quot;"/>
    <numFmt numFmtId="193" formatCode="#,##0&quot; $&quot;;[Red]\-#,##0&quot; $&quot;"/>
    <numFmt numFmtId="194" formatCode="dd\.mm\.yyyy;@"/>
  </numFmts>
  <fonts count="51">
    <font>
      <sz val="11"/>
      <color theme="1"/>
      <name val="Calibri"/>
      <family val="2"/>
      <scheme val="minor"/>
    </font>
    <font>
      <b/>
      <sz val="11"/>
      <color theme="1"/>
      <name val="Arial"/>
      <family val="2"/>
    </font>
    <font>
      <b/>
      <sz val="10"/>
      <color indexed="8"/>
      <name val="Arial"/>
      <family val="2"/>
    </font>
    <font>
      <sz val="10"/>
      <color indexed="8"/>
      <name val="Trebuchet MS"/>
      <family val="2"/>
    </font>
    <font>
      <sz val="10"/>
      <color theme="1"/>
      <name val="Arial"/>
      <family val="2"/>
    </font>
    <font>
      <sz val="10"/>
      <color theme="0"/>
      <name val="Arial"/>
      <family val="2"/>
    </font>
    <font>
      <b/>
      <sz val="10"/>
      <color rgb="FF025984"/>
      <name val="Arial"/>
      <family val="2"/>
    </font>
    <font>
      <sz val="10"/>
      <color indexed="8"/>
      <name val="Arial"/>
      <family val="2"/>
    </font>
    <font>
      <b/>
      <sz val="10"/>
      <name val="Arial"/>
      <family val="2"/>
    </font>
    <font>
      <sz val="10"/>
      <name val="Arial"/>
      <family val="2"/>
    </font>
    <font>
      <b/>
      <sz val="10"/>
      <color theme="1"/>
      <name val="Arial"/>
      <family val="2"/>
    </font>
    <font>
      <b/>
      <sz val="10"/>
      <color theme="0"/>
      <name val="Arial"/>
      <family val="2"/>
    </font>
    <font>
      <i/>
      <sz val="10"/>
      <color theme="1"/>
      <name val="Arial"/>
      <family val="2"/>
    </font>
    <font>
      <i/>
      <sz val="10"/>
      <name val="Calibri"/>
      <family val="2"/>
    </font>
    <font>
      <i/>
      <sz val="10"/>
      <name val="Arial"/>
      <family val="2"/>
    </font>
    <font>
      <b/>
      <sz val="9"/>
      <name val="Arial"/>
      <family val="2"/>
    </font>
    <font>
      <sz val="9"/>
      <name val="Arial"/>
      <family val="2"/>
    </font>
    <font>
      <sz val="10"/>
      <color rgb="FFFF0000"/>
      <name val="Arial"/>
      <family val="2"/>
    </font>
    <font>
      <sz val="9"/>
      <color indexed="9"/>
      <name val="Arial"/>
      <family val="2"/>
    </font>
    <font>
      <b/>
      <sz val="9"/>
      <color indexed="8"/>
      <name val="Arial"/>
      <family val="2"/>
    </font>
    <font>
      <sz val="11"/>
      <color rgb="FF9C0006"/>
      <name val="Calibri"/>
      <family val="2"/>
      <scheme val="minor"/>
    </font>
    <font>
      <b/>
      <sz val="10"/>
      <color rgb="FFFF0000"/>
      <name val="Arial"/>
      <family val="2"/>
    </font>
    <font>
      <i/>
      <sz val="10"/>
      <color rgb="FFFF0000"/>
      <name val="Arial"/>
      <family val="2"/>
    </font>
    <font>
      <i/>
      <sz val="10"/>
      <color rgb="FFFF0000"/>
      <name val="Calibri"/>
      <family val="2"/>
    </font>
    <font>
      <vertAlign val="superscript"/>
      <sz val="10"/>
      <color theme="1"/>
      <name val="Arial"/>
      <family val="2"/>
    </font>
    <font>
      <b/>
      <sz val="16"/>
      <color theme="1"/>
      <name val="Arial"/>
      <family val="2"/>
    </font>
    <font>
      <b/>
      <sz val="9.5"/>
      <color theme="0"/>
      <name val="Arial"/>
      <family val="2"/>
    </font>
    <font>
      <sz val="9"/>
      <color indexed="81"/>
      <name val="Segoe UI"/>
      <family val="2"/>
    </font>
    <font>
      <b/>
      <sz val="9"/>
      <color indexed="81"/>
      <name val="Segoe UI"/>
      <family val="2"/>
    </font>
    <font>
      <vertAlign val="subscript"/>
      <sz val="10"/>
      <name val="Arial"/>
      <family val="2"/>
    </font>
    <font>
      <u/>
      <sz val="10"/>
      <color theme="1"/>
      <name val="Arial"/>
      <family val="2"/>
    </font>
    <font>
      <sz val="8"/>
      <color indexed="81"/>
      <name val="Tahoma"/>
      <family val="2"/>
    </font>
    <font>
      <b/>
      <sz val="8"/>
      <color indexed="81"/>
      <name val="Tahoma"/>
      <family val="2"/>
    </font>
    <font>
      <sz val="9"/>
      <name val="Helvetica"/>
      <family val="2"/>
    </font>
    <font>
      <u/>
      <sz val="10"/>
      <color indexed="12"/>
      <name val="Arial"/>
      <family val="2"/>
    </font>
    <font>
      <sz val="10"/>
      <name val="Helv"/>
    </font>
    <font>
      <sz val="9"/>
      <name val="Times New Roman"/>
      <family val="1"/>
    </font>
    <font>
      <b/>
      <sz val="9"/>
      <name val="Times New Roman"/>
      <family val="1"/>
    </font>
    <font>
      <sz val="10"/>
      <color indexed="8"/>
      <name val="MS Sans Serif"/>
      <family val="2"/>
    </font>
    <font>
      <sz val="9"/>
      <name val="Helv"/>
    </font>
    <font>
      <b/>
      <sz val="12"/>
      <name val="Times New Roman"/>
      <family val="1"/>
    </font>
    <font>
      <sz val="8"/>
      <name val="Helvetica"/>
      <family val="2"/>
    </font>
    <font>
      <sz val="7"/>
      <name val="Helv"/>
      <family val="2"/>
    </font>
    <font>
      <sz val="9"/>
      <name val="Helv"/>
      <family val="2"/>
    </font>
    <font>
      <sz val="10"/>
      <name val="Geneva"/>
    </font>
    <font>
      <sz val="10"/>
      <name val="Trebuchet MS"/>
      <family val="2"/>
    </font>
    <font>
      <sz val="11"/>
      <color indexed="8"/>
      <name val="Calibri"/>
      <family val="2"/>
    </font>
    <font>
      <sz val="11"/>
      <color theme="1"/>
      <name val="Tahoma"/>
      <family val="2"/>
    </font>
    <font>
      <u/>
      <sz val="11"/>
      <color theme="10"/>
      <name val="Calibri"/>
      <family val="2"/>
      <scheme val="minor"/>
    </font>
    <font>
      <u/>
      <sz val="10"/>
      <color theme="10"/>
      <name val="Arial"/>
      <family val="2"/>
    </font>
    <font>
      <sz val="10"/>
      <color rgb="FF9C0006"/>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rgb="FF025984"/>
        <bgColor indexed="64"/>
      </patternFill>
    </fill>
    <fill>
      <patternFill patternType="solid">
        <fgColor theme="1" tint="0.499984740745262"/>
        <bgColor indexed="64"/>
      </patternFill>
    </fill>
    <fill>
      <patternFill patternType="solid">
        <fgColor rgb="FFF2F2F2"/>
        <bgColor indexed="64"/>
      </patternFill>
    </fill>
    <fill>
      <patternFill patternType="solid">
        <fgColor rgb="FFFFC7CE"/>
      </patternFill>
    </fill>
    <fill>
      <patternFill patternType="solid">
        <fgColor theme="9" tint="0.59999389629810485"/>
        <bgColor indexed="64"/>
      </patternFill>
    </fill>
    <fill>
      <patternFill patternType="solid">
        <fgColor rgb="FFFFC000"/>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7" tint="0.79998168889431442"/>
        <bgColor indexed="64"/>
      </patternFill>
    </fill>
    <fill>
      <patternFill patternType="solid">
        <fgColor theme="7" tint="-0.249977111117893"/>
        <bgColor indexed="64"/>
      </patternFill>
    </fill>
  </fills>
  <borders count="39">
    <border>
      <left/>
      <right/>
      <top/>
      <bottom/>
      <diagonal/>
    </border>
    <border>
      <left/>
      <right/>
      <top/>
      <bottom style="medium">
        <color theme="0"/>
      </bottom>
      <diagonal/>
    </border>
    <border>
      <left/>
      <right/>
      <top style="medium">
        <color theme="0"/>
      </top>
      <bottom style="medium">
        <color theme="0"/>
      </bottom>
      <diagonal/>
    </border>
    <border>
      <left/>
      <right/>
      <top style="thin">
        <color rgb="FF02598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thin">
        <color auto="1"/>
      </top>
      <bottom style="medium">
        <color rgb="FFFFFFFF"/>
      </bottom>
      <diagonal/>
    </border>
    <border>
      <left style="medium">
        <color indexed="64"/>
      </left>
      <right/>
      <top style="medium">
        <color indexed="64"/>
      </top>
      <bottom/>
      <diagonal/>
    </border>
    <border>
      <left style="thin">
        <color indexed="64"/>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diagonal/>
    </border>
    <border>
      <left/>
      <right/>
      <top style="medium">
        <color theme="0"/>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top style="thin">
        <color theme="0" tint="-0.249977111117893"/>
      </top>
      <bottom/>
      <diagonal/>
    </border>
  </borders>
  <cellStyleXfs count="76">
    <xf numFmtId="0" fontId="0" fillId="0" borderId="0"/>
    <xf numFmtId="0" fontId="3" fillId="7" borderId="0"/>
    <xf numFmtId="0" fontId="20" fillId="11" borderId="0" applyNumberFormat="0" applyBorder="0" applyAlignment="0" applyProtection="0"/>
    <xf numFmtId="0" fontId="9" fillId="0" borderId="0"/>
    <xf numFmtId="49" fontId="36" fillId="0" borderId="14" applyNumberFormat="0" applyFont="0" applyFill="0" applyBorder="0" applyProtection="0">
      <alignment horizontal="left" vertical="center" indent="2"/>
    </xf>
    <xf numFmtId="49" fontId="36" fillId="0" borderId="33" applyNumberFormat="0" applyFont="0" applyFill="0" applyBorder="0" applyProtection="0">
      <alignment horizontal="left" vertical="center" indent="5"/>
    </xf>
    <xf numFmtId="0" fontId="33" fillId="14" borderId="0">
      <alignment horizontal="left" vertical="center"/>
    </xf>
    <xf numFmtId="4" fontId="37" fillId="0" borderId="34" applyFill="0" applyBorder="0" applyProtection="0">
      <alignment horizontal="right" vertical="center"/>
    </xf>
    <xf numFmtId="188" fontId="9" fillId="0" borderId="0">
      <alignment vertical="center"/>
      <protection locked="0"/>
    </xf>
    <xf numFmtId="165" fontId="38" fillId="0" borderId="0" applyFont="0" applyFill="0" applyBorder="0" applyAlignment="0" applyProtection="0"/>
    <xf numFmtId="167" fontId="38" fillId="0" borderId="0" applyFont="0" applyFill="0" applyBorder="0" applyAlignment="0" applyProtection="0"/>
    <xf numFmtId="0" fontId="42" fillId="0" borderId="0">
      <alignment vertical="center"/>
    </xf>
    <xf numFmtId="164" fontId="38" fillId="0" borderId="0" applyFont="0" applyFill="0" applyBorder="0" applyAlignment="0" applyProtection="0"/>
    <xf numFmtId="166" fontId="38" fillId="0" borderId="0" applyFont="0" applyFill="0" applyBorder="0" applyAlignment="0" applyProtection="0"/>
    <xf numFmtId="43" fontId="9" fillId="0" borderId="0" applyFont="0" applyFill="0" applyBorder="0" applyAlignment="0" applyProtection="0"/>
    <xf numFmtId="179" fontId="39" fillId="0" borderId="0"/>
    <xf numFmtId="0" fontId="33" fillId="15" borderId="0">
      <alignment horizontal="center" vertical="center" wrapText="1"/>
    </xf>
    <xf numFmtId="187" fontId="43" fillId="16" borderId="0">
      <alignment horizontal="center" vertical="center"/>
    </xf>
    <xf numFmtId="0" fontId="16" fillId="0" borderId="0" applyFont="0" applyFill="0" applyBorder="0" applyAlignment="0" applyProtection="0">
      <alignment vertical="center"/>
    </xf>
    <xf numFmtId="0" fontId="40" fillId="0" borderId="0" applyNumberFormat="0" applyFill="0" applyBorder="0" applyAlignment="0" applyProtection="0"/>
    <xf numFmtId="0" fontId="34" fillId="0" borderId="0" applyNumberFormat="0" applyFill="0" applyBorder="0" applyAlignment="0" applyProtection="0">
      <alignment vertical="top"/>
      <protection locked="0"/>
    </xf>
    <xf numFmtId="180" fontId="9" fillId="0" borderId="0"/>
    <xf numFmtId="175" fontId="9" fillId="0" borderId="0">
      <alignment vertical="center"/>
      <protection locked="0"/>
    </xf>
    <xf numFmtId="176" fontId="9" fillId="0" borderId="0">
      <alignment vertical="center"/>
    </xf>
    <xf numFmtId="184" fontId="35" fillId="0" borderId="0"/>
    <xf numFmtId="0" fontId="33" fillId="16" borderId="0">
      <alignment horizontal="left" vertical="center"/>
    </xf>
    <xf numFmtId="183" fontId="35" fillId="0" borderId="0"/>
    <xf numFmtId="181" fontId="39" fillId="0" borderId="0"/>
    <xf numFmtId="174" fontId="9" fillId="0" borderId="0">
      <alignment vertical="center"/>
    </xf>
    <xf numFmtId="177" fontId="16" fillId="0" borderId="0">
      <alignment horizontal="center" vertical="center" wrapText="1"/>
    </xf>
    <xf numFmtId="185" fontId="39" fillId="0" borderId="0"/>
    <xf numFmtId="189" fontId="39" fillId="0" borderId="0"/>
    <xf numFmtId="4" fontId="36" fillId="0" borderId="14" applyFill="0" applyBorder="0" applyProtection="0">
      <alignment horizontal="right" vertical="center"/>
    </xf>
    <xf numFmtId="49" fontId="37" fillId="0" borderId="14" applyNumberFormat="0" applyFill="0" applyBorder="0" applyProtection="0">
      <alignment horizontal="left" vertical="center"/>
    </xf>
    <xf numFmtId="0" fontId="36" fillId="0" borderId="14" applyNumberFormat="0" applyFill="0" applyAlignment="0" applyProtection="0"/>
    <xf numFmtId="0" fontId="44" fillId="0" borderId="35" applyFont="0" applyFill="0" applyBorder="0" applyProtection="0">
      <alignment horizontal="center"/>
    </xf>
    <xf numFmtId="9" fontId="9" fillId="0" borderId="0" applyFont="0" applyFill="0" applyBorder="0" applyAlignment="0" applyProtection="0"/>
    <xf numFmtId="178" fontId="9" fillId="0" borderId="0"/>
    <xf numFmtId="173" fontId="9" fillId="17" borderId="0">
      <alignment horizontal="center" vertical="center"/>
    </xf>
    <xf numFmtId="190" fontId="9" fillId="0" borderId="0">
      <alignment vertical="center"/>
      <protection locked="0"/>
    </xf>
    <xf numFmtId="186" fontId="33" fillId="0" borderId="0">
      <alignment vertical="center" wrapText="1"/>
    </xf>
    <xf numFmtId="0" fontId="45" fillId="7" borderId="0">
      <alignment vertical="center" wrapText="1"/>
    </xf>
    <xf numFmtId="191" fontId="9" fillId="14" borderId="0">
      <alignment horizontal="right" vertical="center"/>
    </xf>
    <xf numFmtId="186" fontId="41" fillId="0" borderId="0">
      <alignment horizontal="center" vertical="center"/>
    </xf>
    <xf numFmtId="0" fontId="33" fillId="18" borderId="0">
      <alignment horizontal="left" vertical="center"/>
    </xf>
    <xf numFmtId="11" fontId="39" fillId="0" borderId="0"/>
    <xf numFmtId="11" fontId="9" fillId="0" borderId="0">
      <alignment vertical="center" wrapText="1"/>
    </xf>
    <xf numFmtId="177" fontId="9" fillId="0" borderId="0">
      <alignment horizontal="center" vertical="center"/>
    </xf>
    <xf numFmtId="187" fontId="9" fillId="0" borderId="0">
      <alignment horizontal="center" vertical="center"/>
    </xf>
    <xf numFmtId="182" fontId="35" fillId="0" borderId="0"/>
    <xf numFmtId="0" fontId="46" fillId="0" borderId="0"/>
    <xf numFmtId="9" fontId="9" fillId="0" borderId="0" applyFont="0" applyFill="0" applyBorder="0" applyProtection="0">
      <alignment horizontal="center" vertical="center"/>
    </xf>
    <xf numFmtId="176" fontId="9" fillId="0" borderId="0">
      <alignment vertical="center"/>
    </xf>
    <xf numFmtId="188" fontId="9" fillId="0" borderId="0">
      <alignment vertical="center"/>
      <protection locked="0"/>
    </xf>
    <xf numFmtId="192" fontId="9" fillId="0" borderId="0">
      <alignment vertical="center"/>
      <protection locked="0"/>
    </xf>
    <xf numFmtId="190" fontId="9" fillId="0" borderId="0">
      <alignment vertical="center"/>
      <protection locked="0"/>
    </xf>
    <xf numFmtId="43" fontId="9" fillId="0" borderId="0" applyFont="0" applyFill="0" applyBorder="0" applyAlignment="0" applyProtection="0"/>
    <xf numFmtId="0" fontId="34" fillId="0" borderId="0" applyNumberFormat="0" applyFill="0" applyBorder="0" applyAlignment="0" applyProtection="0">
      <alignment vertical="top"/>
      <protection locked="0"/>
    </xf>
    <xf numFmtId="180" fontId="9" fillId="0" borderId="0"/>
    <xf numFmtId="175" fontId="9" fillId="0" borderId="0">
      <alignment vertical="center"/>
      <protection locked="0"/>
    </xf>
    <xf numFmtId="174" fontId="9" fillId="0" borderId="0">
      <alignment vertical="center"/>
    </xf>
    <xf numFmtId="9" fontId="9" fillId="0" borderId="0" applyFont="0" applyFill="0" applyBorder="0" applyAlignment="0" applyProtection="0"/>
    <xf numFmtId="178" fontId="9" fillId="0" borderId="0"/>
    <xf numFmtId="173" fontId="9" fillId="17" borderId="0">
      <alignment horizontal="center" vertical="center"/>
    </xf>
    <xf numFmtId="191" fontId="9" fillId="14" borderId="0">
      <alignment horizontal="right" vertical="center"/>
    </xf>
    <xf numFmtId="11" fontId="9" fillId="0" borderId="0">
      <alignment vertical="center" wrapText="1"/>
    </xf>
    <xf numFmtId="177" fontId="9" fillId="0" borderId="0">
      <alignment horizontal="center" vertical="center"/>
    </xf>
    <xf numFmtId="187" fontId="9" fillId="0" borderId="0">
      <alignment horizontal="center" vertical="center"/>
    </xf>
    <xf numFmtId="0" fontId="33" fillId="0" borderId="0">
      <alignment vertical="center"/>
    </xf>
    <xf numFmtId="43" fontId="9" fillId="0" borderId="0" applyFont="0" applyFill="0" applyBorder="0" applyAlignment="0" applyProtection="0"/>
    <xf numFmtId="9" fontId="9" fillId="0" borderId="0" applyFont="0" applyFill="0" applyBorder="0" applyAlignment="0" applyProtection="0"/>
    <xf numFmtId="0" fontId="38" fillId="0" borderId="0"/>
    <xf numFmtId="11" fontId="44" fillId="0" borderId="0" applyFont="0" applyFill="0" applyBorder="0" applyAlignment="0" applyProtection="0"/>
    <xf numFmtId="193" fontId="9" fillId="14" borderId="0">
      <alignment vertical="center"/>
    </xf>
    <xf numFmtId="0" fontId="47" fillId="0" borderId="0"/>
    <xf numFmtId="0" fontId="48" fillId="0" borderId="0" applyNumberFormat="0" applyFill="0" applyBorder="0" applyAlignment="0" applyProtection="0"/>
  </cellStyleXfs>
  <cellXfs count="417">
    <xf numFmtId="0" fontId="0" fillId="0" borderId="0" xfId="0"/>
    <xf numFmtId="0" fontId="4" fillId="0" borderId="0" xfId="0" applyFont="1"/>
    <xf numFmtId="0" fontId="4" fillId="0" borderId="0" xfId="0" applyFont="1" applyFill="1"/>
    <xf numFmtId="0" fontId="4" fillId="0" borderId="0" xfId="0" applyFont="1" applyAlignment="1">
      <alignment vertical="top" wrapText="1"/>
    </xf>
    <xf numFmtId="0" fontId="4" fillId="0" borderId="9" xfId="0" applyFont="1" applyBorder="1"/>
    <xf numFmtId="0" fontId="4" fillId="0" borderId="0" xfId="0" applyFont="1" applyBorder="1"/>
    <xf numFmtId="0" fontId="10" fillId="0" borderId="0" xfId="0" applyFont="1"/>
    <xf numFmtId="0" fontId="4" fillId="6" borderId="0" xfId="0" applyFont="1" applyFill="1"/>
    <xf numFmtId="0" fontId="9" fillId="6" borderId="0" xfId="0" applyFont="1" applyFill="1" applyAlignment="1">
      <alignment vertical="center"/>
    </xf>
    <xf numFmtId="0" fontId="8" fillId="6" borderId="0" xfId="0" applyFont="1" applyFill="1" applyAlignment="1">
      <alignment vertical="center"/>
    </xf>
    <xf numFmtId="0" fontId="4" fillId="0" borderId="0" xfId="0" applyFont="1" applyAlignment="1">
      <alignment vertical="top"/>
    </xf>
    <xf numFmtId="0" fontId="25" fillId="6" borderId="0" xfId="0" applyFont="1" applyFill="1"/>
    <xf numFmtId="0" fontId="4" fillId="3" borderId="0" xfId="0" applyFont="1" applyFill="1" applyBorder="1"/>
    <xf numFmtId="0" fontId="4" fillId="0" borderId="0" xfId="0" applyFont="1" applyFill="1" applyBorder="1"/>
    <xf numFmtId="0" fontId="4" fillId="0" borderId="0" xfId="0" applyFont="1" applyAlignment="1">
      <alignment wrapText="1"/>
    </xf>
    <xf numFmtId="0" fontId="4" fillId="0" borderId="0" xfId="0" applyFont="1" applyFill="1" applyAlignment="1">
      <alignment wrapText="1"/>
    </xf>
    <xf numFmtId="0" fontId="4" fillId="0" borderId="0" xfId="0" applyFont="1" applyBorder="1" applyAlignment="1">
      <alignment wrapText="1"/>
    </xf>
    <xf numFmtId="0" fontId="4" fillId="4" borderId="0" xfId="0" applyFont="1" applyFill="1" applyBorder="1" applyAlignment="1">
      <alignment wrapText="1"/>
    </xf>
    <xf numFmtId="0" fontId="11" fillId="8" borderId="0" xfId="0" applyFont="1" applyFill="1" applyBorder="1" applyAlignment="1">
      <alignment vertical="top" wrapText="1"/>
    </xf>
    <xf numFmtId="0" fontId="11" fillId="8" borderId="0" xfId="0" applyFont="1" applyFill="1" applyBorder="1" applyAlignment="1">
      <alignment vertical="top"/>
    </xf>
    <xf numFmtId="0" fontId="4" fillId="6" borderId="0" xfId="0" applyFont="1" applyFill="1" applyBorder="1"/>
    <xf numFmtId="0" fontId="10" fillId="3" borderId="0" xfId="0" applyFont="1" applyFill="1" applyBorder="1" applyAlignment="1">
      <alignment horizontal="center" vertical="center" wrapText="1"/>
    </xf>
    <xf numFmtId="0" fontId="10" fillId="6" borderId="0" xfId="0" applyFont="1" applyFill="1" applyBorder="1"/>
    <xf numFmtId="3" fontId="4" fillId="6" borderId="0" xfId="0" applyNumberFormat="1" applyFont="1" applyFill="1" applyBorder="1"/>
    <xf numFmtId="0" fontId="10" fillId="3" borderId="0" xfId="0" applyFont="1" applyFill="1" applyBorder="1" applyAlignment="1">
      <alignment horizontal="center" wrapText="1"/>
    </xf>
    <xf numFmtId="0" fontId="4" fillId="3" borderId="0" xfId="0" applyFont="1" applyFill="1" applyBorder="1" applyAlignment="1">
      <alignment horizontal="center" wrapText="1"/>
    </xf>
    <xf numFmtId="0" fontId="4" fillId="3" borderId="0" xfId="0" applyFont="1" applyFill="1" applyBorder="1" applyAlignment="1">
      <alignment horizontal="center" vertical="center" wrapText="1"/>
    </xf>
    <xf numFmtId="0" fontId="4" fillId="4" borderId="0" xfId="0" applyFont="1" applyFill="1" applyBorder="1"/>
    <xf numFmtId="0" fontId="4" fillId="4" borderId="0" xfId="0" applyFont="1" applyFill="1" applyBorder="1" applyAlignment="1">
      <alignment horizontal="center" wrapText="1"/>
    </xf>
    <xf numFmtId="0" fontId="4" fillId="3" borderId="0" xfId="0" applyFont="1" applyFill="1" applyBorder="1" applyAlignment="1">
      <alignment wrapText="1"/>
    </xf>
    <xf numFmtId="0" fontId="12" fillId="3" borderId="0" xfId="0" applyFont="1" applyFill="1" applyBorder="1" applyAlignment="1">
      <alignment wrapText="1"/>
    </xf>
    <xf numFmtId="0" fontId="9" fillId="4" borderId="0" xfId="0" applyFont="1" applyFill="1" applyBorder="1" applyAlignment="1">
      <alignment wrapText="1"/>
    </xf>
    <xf numFmtId="0" fontId="4" fillId="4" borderId="0" xfId="0" applyFont="1" applyFill="1" applyBorder="1" applyAlignment="1">
      <alignment horizontal="center" vertical="center" wrapText="1"/>
    </xf>
    <xf numFmtId="0" fontId="4" fillId="0" borderId="0" xfId="0" applyFont="1" applyFill="1" applyBorder="1" applyAlignment="1">
      <alignment wrapText="1"/>
    </xf>
    <xf numFmtId="9" fontId="4" fillId="0" borderId="0" xfId="0" applyNumberFormat="1" applyFont="1"/>
    <xf numFmtId="0" fontId="4" fillId="6" borderId="0" xfId="0" applyFont="1" applyFill="1" applyBorder="1" applyAlignment="1">
      <alignment vertical="top"/>
    </xf>
    <xf numFmtId="0" fontId="4" fillId="3" borderId="0" xfId="0" applyFont="1" applyFill="1" applyBorder="1" applyAlignment="1">
      <alignment vertical="top" wrapText="1"/>
    </xf>
    <xf numFmtId="4" fontId="4" fillId="6" borderId="0" xfId="0" applyNumberFormat="1" applyFont="1" applyFill="1" applyBorder="1"/>
    <xf numFmtId="168" fontId="4" fillId="6" borderId="0" xfId="0" applyNumberFormat="1" applyFont="1" applyFill="1" applyBorder="1"/>
    <xf numFmtId="14" fontId="4" fillId="6" borderId="0" xfId="0" applyNumberFormat="1" applyFont="1" applyFill="1" applyAlignment="1">
      <alignment horizontal="left"/>
    </xf>
    <xf numFmtId="0" fontId="10" fillId="0" borderId="0" xfId="0" applyFont="1" applyFill="1" applyBorder="1"/>
    <xf numFmtId="0" fontId="10" fillId="0" borderId="0" xfId="0" applyFont="1" applyFill="1" applyBorder="1" applyAlignment="1">
      <alignment vertical="top"/>
    </xf>
    <xf numFmtId="0" fontId="4" fillId="0" borderId="0" xfId="0" applyFont="1" applyFill="1" applyBorder="1" applyAlignment="1">
      <alignment vertical="top"/>
    </xf>
    <xf numFmtId="0" fontId="4" fillId="0" borderId="7" xfId="0" applyFont="1" applyBorder="1"/>
    <xf numFmtId="3" fontId="18" fillId="8" borderId="0" xfId="0" applyNumberFormat="1" applyFont="1" applyFill="1" applyBorder="1" applyAlignment="1" applyProtection="1">
      <alignment horizontal="left" vertical="center"/>
      <protection locked="0"/>
    </xf>
    <xf numFmtId="168" fontId="18" fillId="8" borderId="0" xfId="0" applyNumberFormat="1" applyFont="1" applyFill="1" applyBorder="1" applyAlignment="1" applyProtection="1">
      <alignment horizontal="left" vertical="center" wrapText="1"/>
      <protection locked="0"/>
    </xf>
    <xf numFmtId="0" fontId="18" fillId="8" borderId="0" xfId="0" applyNumberFormat="1" applyFont="1" applyFill="1" applyBorder="1" applyAlignment="1" applyProtection="1">
      <alignment horizontal="left" vertical="center"/>
      <protection locked="0"/>
    </xf>
    <xf numFmtId="0" fontId="16" fillId="10" borderId="18" xfId="0" applyNumberFormat="1" applyFont="1" applyFill="1" applyBorder="1" applyAlignment="1" applyProtection="1">
      <alignment vertical="center" wrapText="1"/>
      <protection locked="0"/>
    </xf>
    <xf numFmtId="168" fontId="16" fillId="10" borderId="18" xfId="0" applyNumberFormat="1" applyFont="1" applyFill="1" applyBorder="1" applyAlignment="1" applyProtection="1">
      <alignment horizontal="right" vertical="center" wrapText="1"/>
      <protection locked="0"/>
    </xf>
    <xf numFmtId="9" fontId="16" fillId="10" borderId="19" xfId="0" applyNumberFormat="1" applyFont="1" applyFill="1" applyBorder="1" applyAlignment="1" applyProtection="1">
      <alignment horizontal="right" vertical="center" wrapText="1"/>
      <protection locked="0"/>
    </xf>
    <xf numFmtId="0" fontId="16" fillId="10" borderId="20" xfId="0" applyNumberFormat="1" applyFont="1" applyFill="1" applyBorder="1" applyAlignment="1" applyProtection="1">
      <alignment vertical="center" wrapText="1"/>
      <protection locked="0"/>
    </xf>
    <xf numFmtId="168" fontId="16" fillId="10" borderId="20" xfId="0" applyNumberFormat="1" applyFont="1" applyFill="1" applyBorder="1" applyAlignment="1" applyProtection="1">
      <alignment horizontal="right" vertical="center" wrapText="1"/>
      <protection locked="0"/>
    </xf>
    <xf numFmtId="0" fontId="15" fillId="10" borderId="21" xfId="0" applyNumberFormat="1" applyFont="1" applyFill="1" applyBorder="1" applyAlignment="1" applyProtection="1">
      <alignment vertical="center" wrapText="1"/>
      <protection locked="0"/>
    </xf>
    <xf numFmtId="168" fontId="19" fillId="10" borderId="21" xfId="0" applyNumberFormat="1" applyFont="1" applyFill="1" applyBorder="1" applyAlignment="1" applyProtection="1">
      <alignment horizontal="right" vertical="center"/>
      <protection locked="0"/>
    </xf>
    <xf numFmtId="9" fontId="19" fillId="10" borderId="21" xfId="0" applyNumberFormat="1" applyFont="1" applyFill="1" applyBorder="1" applyAlignment="1" applyProtection="1">
      <alignment horizontal="right" vertical="center"/>
      <protection locked="0"/>
    </xf>
    <xf numFmtId="0" fontId="4" fillId="0" borderId="0" xfId="0" applyFont="1" applyProtection="1">
      <protection locked="0"/>
    </xf>
    <xf numFmtId="3" fontId="4" fillId="6" borderId="0" xfId="0" applyNumberFormat="1" applyFont="1" applyFill="1" applyBorder="1" applyProtection="1">
      <protection locked="0"/>
    </xf>
    <xf numFmtId="168" fontId="4" fillId="6" borderId="0" xfId="0" applyNumberFormat="1" applyFont="1" applyFill="1" applyBorder="1" applyProtection="1">
      <protection locked="0"/>
    </xf>
    <xf numFmtId="9" fontId="4" fillId="12" borderId="0" xfId="0" applyNumberFormat="1" applyFont="1" applyFill="1" applyBorder="1" applyProtection="1">
      <protection locked="0"/>
    </xf>
    <xf numFmtId="3" fontId="4" fillId="12" borderId="0" xfId="0" applyNumberFormat="1" applyFont="1" applyFill="1" applyBorder="1" applyProtection="1">
      <protection locked="0"/>
    </xf>
    <xf numFmtId="4" fontId="4" fillId="12" borderId="0" xfId="0" applyNumberFormat="1" applyFont="1" applyFill="1" applyBorder="1" applyProtection="1">
      <protection locked="0"/>
    </xf>
    <xf numFmtId="0" fontId="4" fillId="3" borderId="0" xfId="0" applyFont="1" applyFill="1" applyBorder="1" applyProtection="1">
      <protection locked="0"/>
    </xf>
    <xf numFmtId="0" fontId="4" fillId="3" borderId="0" xfId="0" applyFont="1" applyFill="1" applyBorder="1" applyAlignment="1" applyProtection="1">
      <alignment vertical="top"/>
      <protection locked="0"/>
    </xf>
    <xf numFmtId="0" fontId="4" fillId="0" borderId="0" xfId="0" applyFont="1" applyProtection="1"/>
    <xf numFmtId="0" fontId="4" fillId="0" borderId="0" xfId="0" applyFont="1" applyAlignment="1" applyProtection="1">
      <alignment horizontal="left"/>
    </xf>
    <xf numFmtId="0" fontId="4" fillId="0" borderId="0" xfId="0" applyFont="1" applyFill="1" applyBorder="1" applyProtection="1"/>
    <xf numFmtId="0" fontId="4" fillId="0" borderId="0" xfId="0" applyFont="1" applyBorder="1" applyProtection="1"/>
    <xf numFmtId="0" fontId="4" fillId="0" borderId="0" xfId="0" applyFont="1" applyBorder="1" applyAlignment="1" applyProtection="1">
      <alignment horizontal="left"/>
    </xf>
    <xf numFmtId="0" fontId="1" fillId="0" borderId="0" xfId="0" applyFont="1" applyFill="1" applyBorder="1" applyProtection="1"/>
    <xf numFmtId="0" fontId="5" fillId="8" borderId="0" xfId="1" applyFont="1" applyFill="1" applyBorder="1" applyAlignment="1" applyProtection="1">
      <alignment vertical="center"/>
    </xf>
    <xf numFmtId="0" fontId="5" fillId="8" borderId="0" xfId="1" applyFont="1" applyFill="1" applyBorder="1" applyAlignment="1" applyProtection="1">
      <alignment horizontal="left"/>
    </xf>
    <xf numFmtId="168" fontId="5" fillId="8" borderId="0" xfId="1" applyNumberFormat="1" applyFont="1" applyFill="1" applyBorder="1" applyAlignment="1" applyProtection="1">
      <alignment horizontal="right"/>
    </xf>
    <xf numFmtId="168" fontId="5" fillId="8" borderId="0" xfId="1" applyNumberFormat="1" applyFont="1" applyFill="1" applyBorder="1" applyAlignment="1" applyProtection="1">
      <alignment wrapText="1"/>
    </xf>
    <xf numFmtId="168" fontId="5" fillId="8" borderId="0" xfId="1" applyNumberFormat="1" applyFont="1" applyFill="1" applyBorder="1" applyAlignment="1" applyProtection="1">
      <alignment horizontal="left" wrapText="1"/>
    </xf>
    <xf numFmtId="168" fontId="5" fillId="0" borderId="0" xfId="1" applyNumberFormat="1" applyFont="1" applyFill="1" applyBorder="1" applyAlignment="1" applyProtection="1">
      <alignment wrapText="1"/>
    </xf>
    <xf numFmtId="0" fontId="6" fillId="6" borderId="1" xfId="1" applyFont="1" applyFill="1" applyBorder="1" applyAlignment="1" applyProtection="1">
      <alignment horizontal="center" vertical="center"/>
    </xf>
    <xf numFmtId="168" fontId="6" fillId="6" borderId="1" xfId="1" applyNumberFormat="1" applyFont="1" applyFill="1" applyBorder="1" applyAlignment="1" applyProtection="1">
      <alignment horizontal="right" vertical="center"/>
    </xf>
    <xf numFmtId="168" fontId="6" fillId="6" borderId="1" xfId="1" applyNumberFormat="1" applyFont="1" applyFill="1" applyBorder="1" applyAlignment="1" applyProtection="1">
      <alignment horizontal="right" vertical="center" wrapText="1"/>
    </xf>
    <xf numFmtId="168" fontId="6" fillId="6" borderId="1" xfId="1" applyNumberFormat="1" applyFont="1" applyFill="1" applyBorder="1" applyAlignment="1" applyProtection="1">
      <alignment horizontal="left" vertical="center" wrapText="1"/>
    </xf>
    <xf numFmtId="0" fontId="6" fillId="6" borderId="2" xfId="1" applyFont="1" applyFill="1" applyBorder="1" applyAlignment="1" applyProtection="1">
      <alignment horizontal="left" vertical="center"/>
    </xf>
    <xf numFmtId="0" fontId="6" fillId="6" borderId="2" xfId="1" applyFont="1" applyFill="1" applyBorder="1" applyAlignment="1" applyProtection="1">
      <alignment horizontal="center" vertical="center"/>
    </xf>
    <xf numFmtId="168" fontId="6" fillId="6" borderId="2" xfId="1" applyNumberFormat="1" applyFont="1" applyFill="1" applyBorder="1" applyAlignment="1" applyProtection="1">
      <alignment horizontal="right" vertical="center"/>
    </xf>
    <xf numFmtId="168" fontId="6" fillId="6" borderId="2" xfId="1" applyNumberFormat="1" applyFont="1" applyFill="1" applyBorder="1" applyAlignment="1" applyProtection="1">
      <alignment horizontal="right" vertical="center" wrapText="1"/>
    </xf>
    <xf numFmtId="168" fontId="6" fillId="6" borderId="2" xfId="1" applyNumberFormat="1" applyFont="1" applyFill="1" applyBorder="1" applyAlignment="1" applyProtection="1">
      <alignment horizontal="left" vertical="center" wrapText="1"/>
    </xf>
    <xf numFmtId="0" fontId="7" fillId="6" borderId="0" xfId="1" applyFont="1" applyFill="1" applyBorder="1" applyAlignment="1" applyProtection="1">
      <alignment horizontal="left" vertical="center"/>
    </xf>
    <xf numFmtId="0" fontId="7" fillId="6" borderId="0" xfId="1" applyFont="1" applyFill="1" applyBorder="1" applyAlignment="1" applyProtection="1">
      <alignment horizontal="center" vertical="center"/>
    </xf>
    <xf numFmtId="168" fontId="7" fillId="6" borderId="3" xfId="1" applyNumberFormat="1" applyFont="1" applyFill="1" applyBorder="1" applyAlignment="1" applyProtection="1">
      <alignment horizontal="right" vertical="center"/>
    </xf>
    <xf numFmtId="168" fontId="7" fillId="6" borderId="3" xfId="1" applyNumberFormat="1" applyFont="1" applyFill="1" applyBorder="1" applyAlignment="1" applyProtection="1">
      <alignment horizontal="right" vertical="center" wrapText="1"/>
    </xf>
    <xf numFmtId="168" fontId="7" fillId="6" borderId="3" xfId="1" applyNumberFormat="1" applyFont="1" applyFill="1" applyBorder="1" applyAlignment="1" applyProtection="1">
      <alignment horizontal="left" vertical="center" wrapText="1"/>
    </xf>
    <xf numFmtId="168" fontId="7" fillId="6" borderId="0" xfId="1" applyNumberFormat="1" applyFont="1" applyFill="1" applyBorder="1" applyAlignment="1" applyProtection="1">
      <alignment horizontal="right" vertical="center"/>
    </xf>
    <xf numFmtId="168" fontId="7" fillId="6" borderId="0" xfId="1" applyNumberFormat="1" applyFont="1" applyFill="1" applyBorder="1" applyAlignment="1" applyProtection="1">
      <alignment horizontal="right" vertical="center" wrapText="1"/>
    </xf>
    <xf numFmtId="168" fontId="7" fillId="6" borderId="0" xfId="1" applyNumberFormat="1" applyFont="1" applyFill="1" applyBorder="1" applyAlignment="1" applyProtection="1">
      <alignment horizontal="left" vertical="center" wrapText="1"/>
    </xf>
    <xf numFmtId="0" fontId="2" fillId="6" borderId="1" xfId="1" applyFont="1" applyFill="1" applyBorder="1" applyAlignment="1" applyProtection="1">
      <alignment horizontal="left" vertical="center"/>
    </xf>
    <xf numFmtId="0" fontId="2" fillId="6" borderId="1" xfId="1" applyFont="1" applyFill="1" applyBorder="1" applyAlignment="1" applyProtection="1">
      <alignment horizontal="left" vertical="center" wrapText="1"/>
    </xf>
    <xf numFmtId="0" fontId="8" fillId="6" borderId="1" xfId="1" applyFont="1" applyFill="1" applyBorder="1" applyAlignment="1" applyProtection="1">
      <alignment horizontal="center" vertical="center"/>
    </xf>
    <xf numFmtId="168" fontId="8" fillId="6" borderId="1" xfId="1" applyNumberFormat="1" applyFont="1" applyFill="1" applyBorder="1" applyAlignment="1" applyProtection="1">
      <alignment horizontal="right" vertical="center"/>
    </xf>
    <xf numFmtId="168" fontId="2" fillId="6" borderId="1" xfId="1" applyNumberFormat="1" applyFont="1" applyFill="1" applyBorder="1" applyAlignment="1" applyProtection="1">
      <alignment horizontal="right" vertical="center"/>
    </xf>
    <xf numFmtId="168" fontId="2" fillId="6" borderId="1" xfId="1" applyNumberFormat="1"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2" xfId="1" applyFont="1" applyFill="1" applyBorder="1" applyAlignment="1" applyProtection="1">
      <alignment horizontal="left" vertical="center"/>
    </xf>
    <xf numFmtId="168" fontId="2" fillId="2" borderId="2" xfId="1" applyNumberFormat="1" applyFont="1" applyFill="1" applyBorder="1" applyAlignment="1" applyProtection="1">
      <alignment horizontal="right" vertical="center"/>
    </xf>
    <xf numFmtId="168" fontId="2" fillId="2" borderId="2" xfId="1" applyNumberFormat="1" applyFont="1" applyFill="1" applyBorder="1" applyAlignment="1" applyProtection="1">
      <alignment horizontal="left" vertical="center"/>
    </xf>
    <xf numFmtId="0" fontId="7" fillId="6" borderId="3" xfId="1" applyFont="1" applyFill="1" applyBorder="1" applyAlignment="1" applyProtection="1">
      <alignment horizontal="left" vertical="center"/>
    </xf>
    <xf numFmtId="0" fontId="7" fillId="6" borderId="3" xfId="1" applyFont="1" applyFill="1" applyBorder="1" applyAlignment="1" applyProtection="1">
      <alignment horizontal="center" vertical="center"/>
    </xf>
    <xf numFmtId="168" fontId="7" fillId="6" borderId="3" xfId="1" applyNumberFormat="1" applyFont="1" applyFill="1" applyBorder="1" applyAlignment="1" applyProtection="1">
      <alignment vertical="center" wrapText="1"/>
    </xf>
    <xf numFmtId="168" fontId="7" fillId="6" borderId="0" xfId="1" applyNumberFormat="1" applyFont="1" applyFill="1" applyBorder="1" applyAlignment="1" applyProtection="1">
      <alignment vertical="center" wrapText="1"/>
    </xf>
    <xf numFmtId="0" fontId="7" fillId="6" borderId="0" xfId="1" applyFont="1" applyFill="1" applyBorder="1" applyAlignment="1" applyProtection="1">
      <alignment vertical="center" wrapText="1"/>
    </xf>
    <xf numFmtId="168" fontId="9" fillId="6" borderId="0" xfId="1" applyNumberFormat="1" applyFont="1" applyFill="1" applyBorder="1" applyAlignment="1" applyProtection="1">
      <alignment horizontal="left" vertical="center" wrapText="1"/>
    </xf>
    <xf numFmtId="0" fontId="7" fillId="6" borderId="2" xfId="1" applyFont="1" applyFill="1" applyBorder="1" applyAlignment="1" applyProtection="1">
      <alignment horizontal="left" vertical="center" wrapText="1"/>
    </xf>
    <xf numFmtId="0" fontId="9" fillId="6" borderId="2" xfId="1" applyFont="1" applyFill="1" applyBorder="1" applyAlignment="1" applyProtection="1">
      <alignment horizontal="center" vertical="center"/>
    </xf>
    <xf numFmtId="168" fontId="9" fillId="6" borderId="2" xfId="1" applyNumberFormat="1" applyFont="1" applyFill="1" applyBorder="1" applyAlignment="1" applyProtection="1">
      <alignment horizontal="right" vertical="center"/>
    </xf>
    <xf numFmtId="168" fontId="7" fillId="6" borderId="2" xfId="1" applyNumberFormat="1" applyFont="1" applyFill="1" applyBorder="1" applyAlignment="1" applyProtection="1">
      <alignment horizontal="right" vertical="center"/>
    </xf>
    <xf numFmtId="168" fontId="7" fillId="6" borderId="2" xfId="1" applyNumberFormat="1" applyFont="1" applyFill="1" applyBorder="1" applyAlignment="1" applyProtection="1">
      <alignment horizontal="left" vertical="center"/>
    </xf>
    <xf numFmtId="168" fontId="7" fillId="6" borderId="0" xfId="1" applyNumberFormat="1" applyFont="1" applyFill="1" applyBorder="1" applyAlignment="1" applyProtection="1">
      <alignment horizontal="left" vertical="center"/>
    </xf>
    <xf numFmtId="0" fontId="4" fillId="0" borderId="0" xfId="0" applyFont="1" applyFill="1" applyProtection="1"/>
    <xf numFmtId="0" fontId="4" fillId="0" borderId="0" xfId="0" applyFont="1" applyAlignment="1" applyProtection="1">
      <alignment horizontal="center" vertical="top"/>
    </xf>
    <xf numFmtId="169" fontId="4" fillId="0" borderId="0" xfId="0" applyNumberFormat="1" applyFont="1" applyProtection="1"/>
    <xf numFmtId="169" fontId="4" fillId="0" borderId="0" xfId="0" applyNumberFormat="1" applyFont="1" applyAlignment="1" applyProtection="1">
      <alignment horizontal="left"/>
    </xf>
    <xf numFmtId="0" fontId="10" fillId="0" borderId="0" xfId="0" applyFont="1" applyProtection="1"/>
    <xf numFmtId="0" fontId="10" fillId="0" borderId="0" xfId="0" applyFont="1" applyAlignment="1" applyProtection="1">
      <alignment vertical="top"/>
    </xf>
    <xf numFmtId="0" fontId="4" fillId="0" borderId="0" xfId="0" applyFont="1" applyAlignment="1" applyProtection="1">
      <alignment horizontal="center"/>
    </xf>
    <xf numFmtId="0" fontId="0" fillId="0" borderId="0" xfId="0" applyProtection="1"/>
    <xf numFmtId="0" fontId="4" fillId="0" borderId="0" xfId="0" applyFont="1" applyAlignment="1" applyProtection="1"/>
    <xf numFmtId="0" fontId="11" fillId="9" borderId="14" xfId="0" applyFont="1" applyFill="1" applyBorder="1" applyAlignment="1" applyProtection="1">
      <alignment horizontal="left" vertical="center" wrapText="1"/>
    </xf>
    <xf numFmtId="0" fontId="11" fillId="9" borderId="14"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0" fillId="5" borderId="15" xfId="0" applyFont="1" applyFill="1" applyBorder="1" applyAlignment="1" applyProtection="1"/>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14" xfId="0" applyFont="1" applyFill="1" applyBorder="1" applyAlignment="1" applyProtection="1">
      <alignment horizontal="center"/>
    </xf>
    <xf numFmtId="0" fontId="9" fillId="0" borderId="14" xfId="0" applyFont="1" applyFill="1" applyBorder="1" applyAlignment="1" applyProtection="1">
      <alignment horizontal="left" vertical="top"/>
    </xf>
    <xf numFmtId="171" fontId="9" fillId="0" borderId="14" xfId="0" applyNumberFormat="1" applyFont="1" applyFill="1" applyBorder="1" applyAlignment="1" applyProtection="1">
      <alignment horizontal="center" vertical="top" wrapText="1"/>
    </xf>
    <xf numFmtId="171" fontId="9" fillId="0" borderId="14" xfId="0" applyNumberFormat="1" applyFont="1" applyFill="1" applyBorder="1" applyAlignment="1" applyProtection="1">
      <alignment horizontal="left" vertical="top" wrapText="1"/>
    </xf>
    <xf numFmtId="171" fontId="9" fillId="0" borderId="14" xfId="0" applyNumberFormat="1" applyFont="1" applyFill="1" applyBorder="1" applyAlignment="1" applyProtection="1">
      <alignment vertical="top" wrapText="1"/>
    </xf>
    <xf numFmtId="171" fontId="9" fillId="0" borderId="15" xfId="0" applyNumberFormat="1" applyFont="1" applyFill="1" applyBorder="1" applyAlignment="1" applyProtection="1">
      <alignment horizontal="center" vertical="top" wrapText="1"/>
    </xf>
    <xf numFmtId="0" fontId="9" fillId="3" borderId="15" xfId="0" applyFont="1" applyFill="1" applyBorder="1" applyAlignment="1" applyProtection="1">
      <alignment horizontal="left" vertical="top"/>
    </xf>
    <xf numFmtId="171" fontId="4" fillId="3" borderId="14" xfId="0" applyNumberFormat="1" applyFont="1" applyFill="1" applyBorder="1" applyAlignment="1" applyProtection="1">
      <alignment horizontal="left" vertical="top"/>
    </xf>
    <xf numFmtId="0" fontId="9" fillId="3" borderId="14" xfId="0" applyFont="1" applyFill="1" applyBorder="1" applyAlignment="1" applyProtection="1">
      <alignment horizontal="left" vertical="top"/>
    </xf>
    <xf numFmtId="171" fontId="9" fillId="0" borderId="0" xfId="0" applyNumberFormat="1" applyFont="1" applyFill="1" applyBorder="1" applyAlignment="1" applyProtection="1">
      <alignment horizontal="left" vertical="top" wrapText="1"/>
    </xf>
    <xf numFmtId="171" fontId="4" fillId="3" borderId="0" xfId="0" applyNumberFormat="1" applyFont="1" applyFill="1" applyBorder="1" applyAlignment="1" applyProtection="1">
      <alignment horizontal="right" vertical="top"/>
    </xf>
    <xf numFmtId="0" fontId="9" fillId="0" borderId="15" xfId="0" applyFont="1" applyFill="1" applyBorder="1" applyAlignment="1" applyProtection="1">
      <alignment horizontal="left" vertical="top"/>
    </xf>
    <xf numFmtId="170" fontId="9" fillId="0" borderId="15" xfId="0" applyNumberFormat="1" applyFont="1" applyFill="1" applyBorder="1" applyAlignment="1" applyProtection="1">
      <alignment horizontal="left" vertical="top" wrapText="1"/>
    </xf>
    <xf numFmtId="1" fontId="9" fillId="0" borderId="14" xfId="3" applyNumberFormat="1" applyFont="1" applyFill="1" applyBorder="1" applyAlignment="1" applyProtection="1">
      <alignment vertical="center" wrapText="1"/>
    </xf>
    <xf numFmtId="0" fontId="4" fillId="0" borderId="14" xfId="0" applyFont="1" applyBorder="1" applyAlignment="1" applyProtection="1"/>
    <xf numFmtId="0" fontId="26" fillId="9" borderId="14" xfId="0" applyFont="1" applyFill="1" applyBorder="1" applyAlignment="1" applyProtection="1">
      <alignment horizontal="center" vertical="center" wrapText="1"/>
    </xf>
    <xf numFmtId="0" fontId="26" fillId="9" borderId="14" xfId="0" applyFont="1" applyFill="1" applyBorder="1" applyAlignment="1" applyProtection="1">
      <alignment horizontal="left" vertical="center" wrapText="1"/>
    </xf>
    <xf numFmtId="171" fontId="9" fillId="0" borderId="14" xfId="0" applyNumberFormat="1" applyFont="1" applyFill="1" applyBorder="1" applyAlignment="1" applyProtection="1">
      <alignment horizontal="right" vertical="top" wrapText="1"/>
    </xf>
    <xf numFmtId="3" fontId="4" fillId="0" borderId="0" xfId="0" applyNumberFormat="1" applyFont="1" applyBorder="1" applyProtection="1"/>
    <xf numFmtId="0" fontId="6" fillId="0" borderId="16" xfId="1" applyFont="1" applyFill="1" applyBorder="1" applyAlignment="1" applyProtection="1">
      <alignment horizontal="left" vertical="center"/>
    </xf>
    <xf numFmtId="1" fontId="6" fillId="0" borderId="16" xfId="1" applyNumberFormat="1" applyFont="1" applyFill="1" applyBorder="1" applyAlignment="1" applyProtection="1">
      <alignment horizontal="left" vertical="center" wrapText="1"/>
    </xf>
    <xf numFmtId="0" fontId="11" fillId="8" borderId="16" xfId="0" applyFont="1" applyFill="1" applyBorder="1" applyAlignment="1" applyProtection="1">
      <alignment vertical="top"/>
    </xf>
    <xf numFmtId="0" fontId="6" fillId="6" borderId="16" xfId="1" applyFont="1" applyFill="1" applyBorder="1" applyAlignment="1" applyProtection="1">
      <alignment vertical="center"/>
    </xf>
    <xf numFmtId="0" fontId="6" fillId="6" borderId="15" xfId="1" applyFont="1" applyFill="1" applyBorder="1" applyAlignment="1" applyProtection="1">
      <alignment vertical="center"/>
    </xf>
    <xf numFmtId="0" fontId="4" fillId="3" borderId="0" xfId="0" applyFont="1" applyFill="1" applyBorder="1" applyProtection="1"/>
    <xf numFmtId="0" fontId="4" fillId="0" borderId="23" xfId="0" applyFont="1" applyBorder="1" applyProtection="1"/>
    <xf numFmtId="0" fontId="4" fillId="6" borderId="24" xfId="0" applyFont="1" applyFill="1" applyBorder="1"/>
    <xf numFmtId="0" fontId="10" fillId="3" borderId="24" xfId="0" applyFont="1" applyFill="1" applyBorder="1" applyAlignment="1">
      <alignment horizontal="center" vertical="center" wrapText="1"/>
    </xf>
    <xf numFmtId="0" fontId="4" fillId="3" borderId="24" xfId="0" applyFont="1" applyFill="1" applyBorder="1"/>
    <xf numFmtId="0" fontId="4" fillId="3" borderId="24" xfId="0" applyFont="1" applyFill="1" applyBorder="1" applyAlignment="1">
      <alignment horizontal="center" vertical="center" wrapText="1"/>
    </xf>
    <xf numFmtId="3" fontId="4" fillId="6" borderId="24" xfId="0" applyNumberFormat="1" applyFont="1" applyFill="1" applyBorder="1"/>
    <xf numFmtId="0" fontId="4" fillId="4" borderId="25" xfId="0" applyFont="1" applyFill="1" applyBorder="1" applyAlignment="1">
      <alignment wrapText="1"/>
    </xf>
    <xf numFmtId="0" fontId="4" fillId="6" borderId="25" xfId="0" applyFont="1" applyFill="1" applyBorder="1"/>
    <xf numFmtId="0" fontId="8" fillId="4" borderId="25" xfId="0" applyFont="1" applyFill="1" applyBorder="1" applyAlignment="1">
      <alignment horizontal="center" vertical="center" wrapText="1"/>
    </xf>
    <xf numFmtId="0" fontId="4" fillId="4" borderId="25" xfId="0" applyFont="1" applyFill="1" applyBorder="1"/>
    <xf numFmtId="168" fontId="4" fillId="6" borderId="24" xfId="0" applyNumberFormat="1" applyFont="1" applyFill="1" applyBorder="1"/>
    <xf numFmtId="168" fontId="4" fillId="12" borderId="24" xfId="0" applyNumberFormat="1" applyFont="1" applyFill="1" applyBorder="1" applyProtection="1">
      <protection locked="0"/>
    </xf>
    <xf numFmtId="0" fontId="4" fillId="4" borderId="24" xfId="0" applyFont="1" applyFill="1" applyBorder="1" applyAlignment="1">
      <alignment horizontal="center" wrapText="1"/>
    </xf>
    <xf numFmtId="0" fontId="4" fillId="4" borderId="24" xfId="0" applyFont="1" applyFill="1" applyBorder="1"/>
    <xf numFmtId="0" fontId="8" fillId="3" borderId="24" xfId="0" applyFont="1" applyFill="1" applyBorder="1" applyAlignment="1">
      <alignment horizontal="center" vertical="center" wrapText="1"/>
    </xf>
    <xf numFmtId="3" fontId="4" fillId="6" borderId="24" xfId="0" applyNumberFormat="1" applyFont="1" applyFill="1" applyBorder="1" applyProtection="1">
      <protection locked="0"/>
    </xf>
    <xf numFmtId="0" fontId="4" fillId="3" borderId="24" xfId="0" applyFont="1" applyFill="1" applyBorder="1" applyAlignment="1">
      <alignment wrapText="1"/>
    </xf>
    <xf numFmtId="0" fontId="4" fillId="3" borderId="24" xfId="0" applyFont="1" applyFill="1" applyBorder="1" applyProtection="1">
      <protection locked="0"/>
    </xf>
    <xf numFmtId="0" fontId="12" fillId="3" borderId="24" xfId="0" applyFont="1" applyFill="1" applyBorder="1" applyAlignment="1">
      <alignment wrapText="1"/>
    </xf>
    <xf numFmtId="0" fontId="17" fillId="3" borderId="24" xfId="0" applyFont="1" applyFill="1" applyBorder="1" applyAlignment="1">
      <alignment wrapText="1"/>
    </xf>
    <xf numFmtId="0" fontId="9" fillId="4" borderId="25" xfId="0" applyFont="1" applyFill="1" applyBorder="1" applyAlignment="1">
      <alignment wrapText="1"/>
    </xf>
    <xf numFmtId="3" fontId="4" fillId="6" borderId="25" xfId="0" applyNumberFormat="1" applyFont="1" applyFill="1" applyBorder="1"/>
    <xf numFmtId="0" fontId="10" fillId="4" borderId="25" xfId="0" applyFont="1" applyFill="1" applyBorder="1" applyAlignment="1">
      <alignment horizontal="center" vertical="center" wrapText="1"/>
    </xf>
    <xf numFmtId="0" fontId="9" fillId="4" borderId="24" xfId="0" applyFont="1" applyFill="1" applyBorder="1" applyAlignment="1">
      <alignment wrapText="1"/>
    </xf>
    <xf numFmtId="0" fontId="4" fillId="4" borderId="24" xfId="0" applyFont="1" applyFill="1" applyBorder="1" applyAlignment="1">
      <alignment horizontal="center" vertical="center" wrapText="1"/>
    </xf>
    <xf numFmtId="0" fontId="9" fillId="0" borderId="25" xfId="0" applyFont="1" applyFill="1" applyBorder="1" applyAlignment="1">
      <alignment wrapText="1"/>
    </xf>
    <xf numFmtId="0" fontId="4" fillId="0" borderId="25" xfId="0" applyFont="1" applyFill="1" applyBorder="1" applyAlignment="1">
      <alignment wrapText="1"/>
    </xf>
    <xf numFmtId="0" fontId="4" fillId="0" borderId="25" xfId="0" applyFont="1" applyFill="1" applyBorder="1"/>
    <xf numFmtId="0" fontId="9" fillId="0" borderId="24" xfId="0" applyFont="1" applyFill="1" applyBorder="1" applyAlignment="1">
      <alignment wrapText="1"/>
    </xf>
    <xf numFmtId="0" fontId="4" fillId="0" borderId="24" xfId="0" applyFont="1" applyFill="1" applyBorder="1" applyAlignment="1">
      <alignment wrapText="1"/>
    </xf>
    <xf numFmtId="0" fontId="4" fillId="0" borderId="24" xfId="0" applyFont="1" applyFill="1" applyBorder="1" applyProtection="1">
      <protection locked="0"/>
    </xf>
    <xf numFmtId="0" fontId="9" fillId="4" borderId="25" xfId="0" applyFont="1" applyFill="1" applyBorder="1" applyAlignment="1">
      <alignment vertical="top" wrapText="1"/>
    </xf>
    <xf numFmtId="168" fontId="10" fillId="6" borderId="24" xfId="0" applyNumberFormat="1" applyFont="1" applyFill="1" applyBorder="1"/>
    <xf numFmtId="168" fontId="4" fillId="6" borderId="24" xfId="0" applyNumberFormat="1" applyFont="1" applyFill="1" applyBorder="1" applyProtection="1"/>
    <xf numFmtId="0" fontId="8" fillId="4" borderId="24" xfId="0" applyFont="1" applyFill="1" applyBorder="1" applyAlignment="1">
      <alignment horizontal="center" wrapText="1"/>
    </xf>
    <xf numFmtId="0" fontId="4" fillId="4" borderId="24" xfId="0" applyFont="1" applyFill="1" applyBorder="1" applyProtection="1">
      <protection locked="0"/>
    </xf>
    <xf numFmtId="0" fontId="4" fillId="6" borderId="0" xfId="0" applyFont="1" applyFill="1" applyBorder="1" applyProtection="1">
      <protection locked="0"/>
    </xf>
    <xf numFmtId="0" fontId="4" fillId="6" borderId="26" xfId="0" applyFont="1" applyFill="1" applyBorder="1" applyProtection="1">
      <protection locked="0"/>
    </xf>
    <xf numFmtId="0" fontId="4" fillId="6" borderId="24" xfId="0" applyFont="1" applyFill="1" applyBorder="1" applyProtection="1">
      <protection locked="0"/>
    </xf>
    <xf numFmtId="0" fontId="17" fillId="0" borderId="0" xfId="0" applyFont="1" applyFill="1" applyBorder="1"/>
    <xf numFmtId="0" fontId="4" fillId="13" borderId="0" xfId="0" applyFont="1" applyFill="1" applyProtection="1"/>
    <xf numFmtId="0" fontId="4" fillId="0" borderId="14" xfId="0" applyFont="1" applyFill="1" applyBorder="1" applyProtection="1"/>
    <xf numFmtId="0" fontId="11" fillId="8" borderId="22" xfId="0" applyFont="1" applyFill="1" applyBorder="1" applyAlignment="1">
      <alignment vertical="top"/>
    </xf>
    <xf numFmtId="0" fontId="11" fillId="8" borderId="9" xfId="0" applyFont="1" applyFill="1" applyBorder="1"/>
    <xf numFmtId="0" fontId="4" fillId="0" borderId="10" xfId="0" applyFont="1" applyBorder="1" applyAlignment="1">
      <alignment wrapText="1"/>
    </xf>
    <xf numFmtId="0" fontId="10" fillId="4" borderId="27" xfId="0" applyFont="1" applyFill="1" applyBorder="1" applyAlignment="1">
      <alignment vertical="top"/>
    </xf>
    <xf numFmtId="0" fontId="4" fillId="4" borderId="28" xfId="0" applyFont="1" applyFill="1" applyBorder="1" applyAlignment="1">
      <alignment wrapText="1"/>
    </xf>
    <xf numFmtId="0" fontId="10" fillId="4" borderId="9" xfId="0" applyFont="1" applyFill="1" applyBorder="1" applyAlignment="1">
      <alignment vertical="top"/>
    </xf>
    <xf numFmtId="0" fontId="4" fillId="4" borderId="10" xfId="0" applyFont="1" applyFill="1" applyBorder="1" applyAlignment="1">
      <alignment wrapText="1"/>
    </xf>
    <xf numFmtId="0" fontId="11" fillId="8" borderId="9" xfId="0" applyFont="1" applyFill="1" applyBorder="1" applyAlignment="1">
      <alignment vertical="top"/>
    </xf>
    <xf numFmtId="0" fontId="11" fillId="8" borderId="10" xfId="0" applyFont="1" applyFill="1" applyBorder="1" applyAlignment="1">
      <alignment vertical="top" wrapText="1"/>
    </xf>
    <xf numFmtId="0" fontId="8" fillId="3" borderId="27" xfId="0" applyFont="1" applyFill="1" applyBorder="1"/>
    <xf numFmtId="0" fontId="4" fillId="3" borderId="28" xfId="0" applyFont="1" applyFill="1" applyBorder="1" applyAlignment="1">
      <alignment wrapText="1"/>
    </xf>
    <xf numFmtId="0" fontId="4" fillId="3" borderId="10" xfId="0" applyFont="1" applyFill="1" applyBorder="1" applyAlignment="1">
      <alignment wrapText="1"/>
    </xf>
    <xf numFmtId="0" fontId="8" fillId="3" borderId="9" xfId="0" applyFont="1" applyFill="1" applyBorder="1"/>
    <xf numFmtId="0" fontId="23" fillId="3" borderId="9" xfId="0" applyFont="1" applyFill="1" applyBorder="1" applyAlignment="1">
      <alignment vertical="center" wrapText="1"/>
    </xf>
    <xf numFmtId="0" fontId="13" fillId="3" borderId="9"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0" fillId="4" borderId="29" xfId="0" applyFont="1" applyFill="1" applyBorder="1" applyAlignment="1">
      <alignment vertical="top"/>
    </xf>
    <xf numFmtId="0" fontId="4" fillId="4" borderId="30" xfId="0" applyFont="1" applyFill="1" applyBorder="1" applyAlignment="1">
      <alignment wrapText="1"/>
    </xf>
    <xf numFmtId="0" fontId="10" fillId="4" borderId="9" xfId="0" applyFont="1" applyFill="1" applyBorder="1"/>
    <xf numFmtId="0" fontId="10" fillId="4" borderId="27" xfId="0" applyFont="1" applyFill="1" applyBorder="1"/>
    <xf numFmtId="0" fontId="8" fillId="3" borderId="9" xfId="0" applyFont="1" applyFill="1" applyBorder="1" applyAlignment="1">
      <alignment vertical="top"/>
    </xf>
    <xf numFmtId="0" fontId="4" fillId="3" borderId="10" xfId="0" applyFont="1" applyFill="1" applyBorder="1" applyAlignment="1">
      <alignment vertical="top" wrapText="1"/>
    </xf>
    <xf numFmtId="0" fontId="13" fillId="3" borderId="9" xfId="0" applyFont="1" applyFill="1" applyBorder="1"/>
    <xf numFmtId="0" fontId="13" fillId="3" borderId="27" xfId="0" applyFont="1" applyFill="1" applyBorder="1"/>
    <xf numFmtId="0" fontId="8" fillId="4" borderId="29" xfId="0" applyFont="1" applyFill="1" applyBorder="1"/>
    <xf numFmtId="0" fontId="8" fillId="4" borderId="9" xfId="0" applyFont="1" applyFill="1" applyBorder="1"/>
    <xf numFmtId="0" fontId="8" fillId="4" borderId="27" xfId="0" applyFont="1" applyFill="1" applyBorder="1"/>
    <xf numFmtId="0" fontId="8" fillId="0" borderId="29" xfId="0" applyFont="1" applyFill="1" applyBorder="1"/>
    <xf numFmtId="0" fontId="4" fillId="0" borderId="30" xfId="0" applyFont="1" applyFill="1" applyBorder="1" applyAlignment="1">
      <alignment wrapText="1"/>
    </xf>
    <xf numFmtId="0" fontId="8" fillId="0" borderId="27" xfId="0" applyFont="1" applyFill="1" applyBorder="1"/>
    <xf numFmtId="0" fontId="4" fillId="0" borderId="28" xfId="0" applyFont="1" applyFill="1" applyBorder="1" applyAlignment="1">
      <alignment wrapText="1"/>
    </xf>
    <xf numFmtId="0" fontId="8" fillId="4" borderId="29" xfId="0" applyFont="1" applyFill="1" applyBorder="1" applyAlignment="1">
      <alignment vertical="top"/>
    </xf>
    <xf numFmtId="0" fontId="4" fillId="4" borderId="30" xfId="0" applyFont="1" applyFill="1" applyBorder="1" applyAlignment="1">
      <alignment vertical="center" wrapText="1"/>
    </xf>
    <xf numFmtId="0" fontId="9" fillId="4" borderId="9" xfId="0" applyFont="1" applyFill="1" applyBorder="1" applyAlignment="1">
      <alignment vertical="top" wrapText="1"/>
    </xf>
    <xf numFmtId="0" fontId="9" fillId="4" borderId="11" xfId="0" applyFont="1" applyFill="1" applyBorder="1" applyAlignment="1">
      <alignment vertical="top" wrapText="1"/>
    </xf>
    <xf numFmtId="0" fontId="4" fillId="6" borderId="12" xfId="0" applyFont="1" applyFill="1" applyBorder="1"/>
    <xf numFmtId="172" fontId="4" fillId="6" borderId="0" xfId="0" applyNumberFormat="1" applyFont="1" applyFill="1" applyBorder="1" applyProtection="1">
      <protection locked="0"/>
    </xf>
    <xf numFmtId="0" fontId="4" fillId="4" borderId="0" xfId="0" applyFont="1" applyFill="1" applyBorder="1" applyAlignment="1">
      <alignment horizontal="left" vertical="center"/>
    </xf>
    <xf numFmtId="0" fontId="4" fillId="4" borderId="12" xfId="0" applyFont="1" applyFill="1" applyBorder="1" applyAlignment="1">
      <alignment horizontal="left" vertical="center"/>
    </xf>
    <xf numFmtId="0" fontId="9" fillId="6" borderId="26" xfId="0" applyFont="1" applyFill="1" applyBorder="1" applyAlignment="1" applyProtection="1">
      <alignment wrapText="1"/>
      <protection locked="0"/>
    </xf>
    <xf numFmtId="0" fontId="9" fillId="6" borderId="0" xfId="0" applyFont="1" applyFill="1" applyBorder="1" applyAlignment="1">
      <alignment horizontal="right" wrapText="1"/>
    </xf>
    <xf numFmtId="169" fontId="7" fillId="6" borderId="0" xfId="1" applyNumberFormat="1" applyFont="1" applyFill="1" applyBorder="1" applyAlignment="1" applyProtection="1">
      <alignment horizontal="right" vertical="center"/>
    </xf>
    <xf numFmtId="0" fontId="7" fillId="6" borderId="32" xfId="1" applyFont="1" applyFill="1" applyBorder="1" applyAlignment="1" applyProtection="1">
      <alignment vertical="center" wrapText="1"/>
    </xf>
    <xf numFmtId="0" fontId="7" fillId="6" borderId="0" xfId="1" applyFont="1" applyFill="1" applyBorder="1" applyAlignment="1" applyProtection="1">
      <alignment horizontal="left" vertical="center" wrapText="1"/>
    </xf>
    <xf numFmtId="0" fontId="4" fillId="4" borderId="12" xfId="0" applyFont="1" applyFill="1" applyBorder="1" applyAlignment="1">
      <alignment horizontal="center" wrapText="1"/>
    </xf>
    <xf numFmtId="2" fontId="4" fillId="0" borderId="0" xfId="0" applyNumberFormat="1" applyFont="1" applyProtection="1"/>
    <xf numFmtId="2" fontId="4" fillId="13" borderId="0" xfId="0" applyNumberFormat="1" applyFont="1" applyFill="1" applyProtection="1"/>
    <xf numFmtId="169" fontId="4" fillId="0" borderId="0" xfId="0" applyNumberFormat="1" applyFont="1" applyAlignment="1" applyProtection="1">
      <alignment vertical="center"/>
    </xf>
    <xf numFmtId="0" fontId="4" fillId="0" borderId="0" xfId="0" applyFont="1" applyAlignment="1" applyProtection="1">
      <alignment vertical="center"/>
    </xf>
    <xf numFmtId="2" fontId="10" fillId="0" borderId="0" xfId="0" applyNumberFormat="1" applyFont="1" applyProtection="1"/>
    <xf numFmtId="0" fontId="34" fillId="3" borderId="0" xfId="20" applyFill="1" applyBorder="1" applyAlignment="1" applyProtection="1"/>
    <xf numFmtId="0" fontId="22" fillId="6" borderId="0" xfId="0" applyFont="1" applyFill="1" applyAlignment="1" applyProtection="1">
      <alignment horizontal="right" vertical="center"/>
      <protection locked="0"/>
    </xf>
    <xf numFmtId="168" fontId="4" fillId="19" borderId="24" xfId="0" applyNumberFormat="1" applyFont="1" applyFill="1" applyBorder="1" applyProtection="1"/>
    <xf numFmtId="0" fontId="4" fillId="19" borderId="24" xfId="0" applyFont="1" applyFill="1" applyBorder="1" applyAlignment="1">
      <alignment horizontal="left"/>
    </xf>
    <xf numFmtId="0" fontId="4" fillId="19" borderId="0" xfId="0" applyFont="1" applyFill="1" applyBorder="1" applyAlignment="1" applyProtection="1">
      <alignment horizontal="left"/>
      <protection locked="0"/>
    </xf>
    <xf numFmtId="0" fontId="10" fillId="6" borderId="0" xfId="0" applyFont="1" applyFill="1"/>
    <xf numFmtId="0" fontId="15" fillId="10" borderId="20" xfId="0" applyNumberFormat="1" applyFont="1" applyFill="1" applyBorder="1" applyAlignment="1" applyProtection="1">
      <alignment vertical="center" wrapText="1"/>
      <protection locked="0"/>
    </xf>
    <xf numFmtId="168" fontId="15" fillId="10" borderId="20" xfId="0" applyNumberFormat="1" applyFont="1" applyFill="1" applyBorder="1" applyAlignment="1" applyProtection="1">
      <alignment horizontal="right" vertical="center" wrapText="1"/>
      <protection locked="0"/>
    </xf>
    <xf numFmtId="0" fontId="1" fillId="6" borderId="0" xfId="0" applyFont="1" applyFill="1"/>
    <xf numFmtId="168" fontId="4" fillId="0" borderId="0" xfId="0" applyNumberFormat="1" applyFont="1" applyProtection="1"/>
    <xf numFmtId="0" fontId="9" fillId="6" borderId="3" xfId="1" applyFont="1" applyFill="1" applyBorder="1" applyAlignment="1" applyProtection="1">
      <alignment horizontal="center" vertical="center"/>
    </xf>
    <xf numFmtId="0" fontId="9" fillId="6" borderId="0" xfId="1" applyFont="1" applyFill="1" applyBorder="1" applyAlignment="1" applyProtection="1">
      <alignment horizontal="center" vertical="center"/>
    </xf>
    <xf numFmtId="1" fontId="4" fillId="0" borderId="0" xfId="0" applyNumberFormat="1" applyFont="1"/>
    <xf numFmtId="0" fontId="1" fillId="0" borderId="0" xfId="0" applyFont="1" applyAlignment="1" applyProtection="1"/>
    <xf numFmtId="0" fontId="4" fillId="0" borderId="22" xfId="0" applyFont="1" applyBorder="1" applyProtection="1"/>
    <xf numFmtId="0" fontId="4" fillId="0" borderId="7" xfId="0" applyFont="1" applyBorder="1" applyProtection="1"/>
    <xf numFmtId="0" fontId="4" fillId="0" borderId="8" xfId="0" applyFont="1" applyBorder="1" applyProtection="1"/>
    <xf numFmtId="0" fontId="10" fillId="0" borderId="9" xfId="0" applyFont="1" applyBorder="1" applyProtection="1"/>
    <xf numFmtId="0" fontId="4" fillId="0" borderId="9" xfId="0" applyFont="1" applyBorder="1" applyProtection="1"/>
    <xf numFmtId="0" fontId="4" fillId="0" borderId="11" xfId="0" applyFont="1" applyBorder="1" applyProtection="1"/>
    <xf numFmtId="0" fontId="4" fillId="0" borderId="12" xfId="0" applyFont="1" applyBorder="1" applyProtection="1"/>
    <xf numFmtId="0" fontId="4" fillId="0" borderId="13" xfId="0" applyFont="1" applyBorder="1" applyProtection="1"/>
    <xf numFmtId="0" fontId="10" fillId="3" borderId="0" xfId="0" applyFont="1" applyFill="1" applyBorder="1" applyProtection="1"/>
    <xf numFmtId="0" fontId="9" fillId="3" borderId="0" xfId="3" applyFont="1" applyFill="1" applyBorder="1" applyProtection="1"/>
    <xf numFmtId="0" fontId="4" fillId="0" borderId="36" xfId="0" applyFont="1" applyBorder="1" applyProtection="1"/>
    <xf numFmtId="0" fontId="11" fillId="8" borderId="16" xfId="0" applyFont="1" applyFill="1" applyBorder="1" applyAlignment="1" applyProtection="1">
      <alignment vertical="top" wrapText="1"/>
    </xf>
    <xf numFmtId="0" fontId="8" fillId="3" borderId="38" xfId="0" applyFont="1" applyFill="1" applyBorder="1"/>
    <xf numFmtId="0" fontId="10" fillId="6" borderId="26" xfId="0" applyFont="1" applyFill="1" applyBorder="1"/>
    <xf numFmtId="168" fontId="4" fillId="6" borderId="26" xfId="0" applyNumberFormat="1" applyFont="1" applyFill="1" applyBorder="1" applyProtection="1">
      <protection locked="0"/>
    </xf>
    <xf numFmtId="0" fontId="10" fillId="3" borderId="26" xfId="0" applyFont="1" applyFill="1" applyBorder="1" applyAlignment="1">
      <alignment horizontal="center" wrapText="1"/>
    </xf>
    <xf numFmtId="0" fontId="4" fillId="3" borderId="26" xfId="0" applyFont="1" applyFill="1" applyBorder="1" applyProtection="1">
      <protection locked="0"/>
    </xf>
    <xf numFmtId="0" fontId="4" fillId="3" borderId="26" xfId="0" applyFont="1" applyFill="1" applyBorder="1"/>
    <xf numFmtId="0" fontId="9" fillId="3" borderId="38" xfId="0" applyFont="1" applyFill="1" applyBorder="1"/>
    <xf numFmtId="0" fontId="10" fillId="3" borderId="26" xfId="0" applyFont="1" applyFill="1" applyBorder="1" applyAlignment="1">
      <alignment horizontal="center" vertical="center" wrapText="1"/>
    </xf>
    <xf numFmtId="0" fontId="10" fillId="4" borderId="38" xfId="0" applyFont="1" applyFill="1" applyBorder="1"/>
    <xf numFmtId="168" fontId="10" fillId="6" borderId="26" xfId="0" applyNumberFormat="1" applyFont="1" applyFill="1" applyBorder="1"/>
    <xf numFmtId="0" fontId="10" fillId="4" borderId="26" xfId="0" applyFont="1" applyFill="1" applyBorder="1" applyAlignment="1">
      <alignment horizontal="center" wrapText="1"/>
    </xf>
    <xf numFmtId="0" fontId="4" fillId="4" borderId="26" xfId="0" applyFont="1" applyFill="1" applyBorder="1" applyProtection="1">
      <protection locked="0"/>
    </xf>
    <xf numFmtId="0" fontId="4" fillId="4" borderId="31" xfId="0" applyFont="1" applyFill="1" applyBorder="1" applyAlignment="1">
      <alignment wrapText="1"/>
    </xf>
    <xf numFmtId="168" fontId="4" fillId="6" borderId="26" xfId="0" applyNumberFormat="1" applyFont="1" applyFill="1" applyBorder="1" applyProtection="1"/>
    <xf numFmtId="0" fontId="8" fillId="4" borderId="26" xfId="0" applyFont="1" applyFill="1" applyBorder="1" applyAlignment="1">
      <alignment horizontal="center" wrapText="1"/>
    </xf>
    <xf numFmtId="0" fontId="4" fillId="6" borderId="26" xfId="0" applyFont="1" applyFill="1" applyBorder="1"/>
    <xf numFmtId="3" fontId="4" fillId="6" borderId="26" xfId="0" applyNumberFormat="1" applyFont="1" applyFill="1" applyBorder="1" applyProtection="1">
      <protection locked="0"/>
    </xf>
    <xf numFmtId="0" fontId="4" fillId="3" borderId="26" xfId="0" applyFont="1" applyFill="1" applyBorder="1" applyAlignment="1">
      <alignment wrapText="1"/>
    </xf>
    <xf numFmtId="0" fontId="4" fillId="3" borderId="31" xfId="0" applyFont="1" applyFill="1" applyBorder="1" applyAlignment="1">
      <alignment wrapText="1"/>
    </xf>
    <xf numFmtId="0" fontId="4" fillId="0" borderId="38" xfId="0" applyFont="1" applyBorder="1"/>
    <xf numFmtId="0" fontId="12" fillId="3" borderId="26" xfId="0" applyFont="1" applyFill="1" applyBorder="1" applyAlignment="1">
      <alignment wrapText="1"/>
    </xf>
    <xf numFmtId="0" fontId="13" fillId="3" borderId="38" xfId="0" applyFont="1" applyFill="1" applyBorder="1"/>
    <xf numFmtId="0" fontId="21" fillId="3" borderId="26" xfId="0" applyFont="1" applyFill="1" applyBorder="1" applyAlignment="1">
      <alignment horizontal="center" vertical="center" wrapText="1"/>
    </xf>
    <xf numFmtId="0" fontId="4" fillId="0" borderId="27" xfId="0" applyFont="1" applyBorder="1"/>
    <xf numFmtId="0" fontId="8" fillId="4" borderId="38" xfId="0" applyFont="1" applyFill="1" applyBorder="1"/>
    <xf numFmtId="4" fontId="4" fillId="6" borderId="26" xfId="0" applyNumberFormat="1" applyFont="1" applyFill="1" applyBorder="1" applyProtection="1">
      <protection locked="0"/>
    </xf>
    <xf numFmtId="0" fontId="9" fillId="6" borderId="26" xfId="0" applyFont="1" applyFill="1" applyBorder="1" applyAlignment="1">
      <alignment horizontal="right" wrapText="1"/>
    </xf>
    <xf numFmtId="0" fontId="4" fillId="0" borderId="26" xfId="0" applyFont="1" applyFill="1" applyBorder="1" applyProtection="1">
      <protection locked="0"/>
    </xf>
    <xf numFmtId="0" fontId="8" fillId="0" borderId="38" xfId="0" applyFont="1" applyFill="1" applyBorder="1"/>
    <xf numFmtId="0" fontId="4" fillId="0" borderId="26" xfId="0" applyFont="1" applyFill="1" applyBorder="1" applyAlignment="1">
      <alignment wrapText="1"/>
    </xf>
    <xf numFmtId="0" fontId="4" fillId="0" borderId="31" xfId="0" applyFont="1" applyFill="1" applyBorder="1" applyAlignment="1">
      <alignment wrapText="1"/>
    </xf>
    <xf numFmtId="0" fontId="9" fillId="4" borderId="38" xfId="0" applyFont="1" applyFill="1" applyBorder="1" applyAlignment="1">
      <alignment vertical="top" wrapText="1"/>
    </xf>
    <xf numFmtId="0" fontId="4" fillId="0" borderId="7" xfId="0" applyFont="1" applyBorder="1" applyAlignment="1">
      <alignment wrapText="1"/>
    </xf>
    <xf numFmtId="0" fontId="4" fillId="0" borderId="7" xfId="0" applyFont="1" applyFill="1" applyBorder="1" applyAlignment="1">
      <alignment wrapText="1"/>
    </xf>
    <xf numFmtId="0" fontId="4" fillId="0" borderId="7" xfId="0" applyFont="1" applyFill="1" applyBorder="1"/>
    <xf numFmtId="0" fontId="4" fillId="19" borderId="24" xfId="0" applyFont="1" applyFill="1" applyBorder="1" applyProtection="1"/>
    <xf numFmtId="3" fontId="4" fillId="19" borderId="0" xfId="0" applyNumberFormat="1" applyFont="1" applyFill="1" applyBorder="1" applyProtection="1"/>
    <xf numFmtId="0" fontId="4" fillId="19" borderId="0" xfId="0" applyFont="1" applyFill="1" applyBorder="1" applyProtection="1"/>
    <xf numFmtId="3" fontId="4" fillId="19" borderId="26" xfId="0" applyNumberFormat="1" applyFont="1" applyFill="1" applyBorder="1" applyProtection="1"/>
    <xf numFmtId="0" fontId="4" fillId="19" borderId="25" xfId="0" applyFont="1" applyFill="1" applyBorder="1" applyProtection="1"/>
    <xf numFmtId="168" fontId="4" fillId="19" borderId="0" xfId="0" applyNumberFormat="1" applyFont="1" applyFill="1" applyBorder="1" applyProtection="1"/>
    <xf numFmtId="3" fontId="4" fillId="19" borderId="24" xfId="0" applyNumberFormat="1" applyFont="1" applyFill="1" applyBorder="1" applyProtection="1"/>
    <xf numFmtId="3" fontId="4" fillId="19" borderId="25" xfId="0" applyNumberFormat="1" applyFont="1" applyFill="1" applyBorder="1" applyProtection="1"/>
    <xf numFmtId="4" fontId="4" fillId="19" borderId="0" xfId="0" applyNumberFormat="1" applyFont="1" applyFill="1" applyBorder="1" applyProtection="1"/>
    <xf numFmtId="9" fontId="4" fillId="19" borderId="0" xfId="0" applyNumberFormat="1" applyFont="1" applyFill="1" applyBorder="1" applyProtection="1"/>
    <xf numFmtId="4" fontId="4" fillId="19" borderId="24" xfId="0" applyNumberFormat="1" applyFont="1" applyFill="1" applyBorder="1" applyProtection="1"/>
    <xf numFmtId="172" fontId="4" fillId="19" borderId="0" xfId="0" applyNumberFormat="1" applyFont="1" applyFill="1" applyBorder="1" applyProtection="1"/>
    <xf numFmtId="3" fontId="4" fillId="19" borderId="12" xfId="0" applyNumberFormat="1" applyFont="1" applyFill="1" applyBorder="1" applyProtection="1"/>
    <xf numFmtId="9" fontId="9" fillId="6" borderId="26" xfId="0" applyNumberFormat="1" applyFont="1" applyFill="1" applyBorder="1" applyAlignment="1" applyProtection="1">
      <alignment wrapText="1"/>
      <protection locked="0"/>
    </xf>
    <xf numFmtId="172" fontId="4" fillId="6" borderId="24" xfId="0" applyNumberFormat="1" applyFont="1" applyFill="1" applyBorder="1" applyProtection="1">
      <protection locked="0"/>
    </xf>
    <xf numFmtId="4" fontId="4" fillId="6" borderId="26" xfId="0" applyNumberFormat="1" applyFont="1" applyFill="1" applyBorder="1" applyProtection="1"/>
    <xf numFmtId="3" fontId="4" fillId="6" borderId="12" xfId="0" applyNumberFormat="1" applyFont="1" applyFill="1" applyBorder="1" applyProtection="1"/>
    <xf numFmtId="0" fontId="4" fillId="4" borderId="26" xfId="0" applyFont="1" applyFill="1" applyBorder="1" applyAlignment="1" applyProtection="1">
      <alignment horizontal="left" vertical="center"/>
      <protection locked="0"/>
    </xf>
    <xf numFmtId="0" fontId="11" fillId="20" borderId="0" xfId="0" applyFont="1" applyFill="1" applyBorder="1" applyAlignment="1" applyProtection="1">
      <alignment vertical="top" wrapText="1"/>
    </xf>
    <xf numFmtId="0" fontId="4" fillId="4" borderId="24" xfId="0" applyFont="1" applyFill="1" applyBorder="1" applyAlignment="1">
      <alignment vertical="top" wrapText="1"/>
    </xf>
    <xf numFmtId="0" fontId="10" fillId="0" borderId="9" xfId="0" applyFont="1" applyBorder="1" applyAlignment="1" applyProtection="1">
      <alignment vertical="top"/>
    </xf>
    <xf numFmtId="0" fontId="50" fillId="11" borderId="37" xfId="2" applyFont="1" applyBorder="1" applyProtection="1">
      <protection locked="0"/>
    </xf>
    <xf numFmtId="0" fontId="9" fillId="0" borderId="37" xfId="2" applyFont="1" applyFill="1" applyBorder="1" applyAlignment="1" applyProtection="1">
      <alignment horizontal="center" vertical="top" wrapText="1"/>
    </xf>
    <xf numFmtId="0" fontId="50" fillId="11" borderId="36" xfId="2" applyFont="1" applyBorder="1" applyProtection="1">
      <protection locked="0"/>
    </xf>
    <xf numFmtId="0" fontId="9" fillId="0" borderId="36" xfId="2" applyFont="1" applyFill="1" applyBorder="1" applyAlignment="1" applyProtection="1">
      <alignment horizontal="center" vertical="top" wrapText="1"/>
    </xf>
    <xf numFmtId="0" fontId="9" fillId="0" borderId="36" xfId="2" applyFont="1" applyFill="1" applyBorder="1" applyAlignment="1" applyProtection="1">
      <alignment vertical="top" wrapText="1"/>
    </xf>
    <xf numFmtId="0" fontId="9" fillId="0" borderId="36" xfId="2" applyFont="1" applyFill="1" applyBorder="1" applyAlignment="1" applyProtection="1">
      <alignment horizontal="left" vertical="top" wrapText="1"/>
    </xf>
    <xf numFmtId="0" fontId="0" fillId="0" borderId="0" xfId="0" applyBorder="1"/>
    <xf numFmtId="0" fontId="0" fillId="0" borderId="10" xfId="0" applyBorder="1"/>
    <xf numFmtId="0" fontId="9" fillId="4" borderId="0" xfId="0" applyFont="1" applyFill="1" applyBorder="1" applyAlignment="1">
      <alignment vertical="top" wrapText="1"/>
    </xf>
    <xf numFmtId="0" fontId="9" fillId="4" borderId="26" xfId="0" applyFont="1" applyFill="1" applyBorder="1" applyAlignment="1">
      <alignment wrapText="1"/>
    </xf>
    <xf numFmtId="0" fontId="9" fillId="3" borderId="0" xfId="0" applyFont="1" applyFill="1" applyBorder="1" applyAlignment="1">
      <alignment wrapText="1"/>
    </xf>
    <xf numFmtId="0" fontId="9" fillId="3" borderId="24" xfId="0" applyFont="1" applyFill="1" applyBorder="1" applyAlignment="1">
      <alignment wrapText="1"/>
    </xf>
    <xf numFmtId="0" fontId="9" fillId="3" borderId="26" xfId="0" applyFont="1" applyFill="1" applyBorder="1" applyAlignment="1">
      <alignment wrapText="1"/>
    </xf>
    <xf numFmtId="0" fontId="4" fillId="4" borderId="24" xfId="0" applyFont="1" applyFill="1" applyBorder="1" applyAlignment="1">
      <alignment wrapText="1"/>
    </xf>
    <xf numFmtId="0" fontId="4" fillId="4" borderId="0" xfId="0" applyFont="1" applyFill="1" applyBorder="1" applyAlignment="1">
      <alignment vertical="top" wrapText="1"/>
    </xf>
    <xf numFmtId="0" fontId="10" fillId="4" borderId="25" xfId="0" applyFont="1" applyFill="1" applyBorder="1" applyAlignment="1" applyProtection="1">
      <alignment horizontal="center" vertical="center"/>
      <protection locked="0"/>
    </xf>
    <xf numFmtId="0" fontId="12" fillId="4" borderId="26" xfId="0" applyFont="1" applyFill="1" applyBorder="1" applyProtection="1">
      <protection locked="0"/>
    </xf>
    <xf numFmtId="0" fontId="12" fillId="4" borderId="0" xfId="0" applyFont="1" applyFill="1" applyBorder="1" applyProtection="1">
      <protection locked="0"/>
    </xf>
    <xf numFmtId="0" fontId="12" fillId="4" borderId="24" xfId="0" applyFont="1" applyFill="1" applyBorder="1" applyProtection="1">
      <protection locked="0"/>
    </xf>
    <xf numFmtId="0" fontId="4" fillId="4" borderId="25" xfId="0" applyFont="1" applyFill="1" applyBorder="1" applyProtection="1">
      <protection locked="0"/>
    </xf>
    <xf numFmtId="0" fontId="4" fillId="4" borderId="0" xfId="0" applyFont="1" applyFill="1" applyBorder="1" applyProtection="1">
      <protection locked="0"/>
    </xf>
    <xf numFmtId="0" fontId="4" fillId="0" borderId="25" xfId="0" applyFont="1" applyFill="1" applyBorder="1" applyProtection="1">
      <protection locked="0"/>
    </xf>
    <xf numFmtId="0" fontId="4" fillId="4" borderId="12" xfId="0" applyFont="1" applyFill="1" applyBorder="1" applyProtection="1">
      <protection locked="0"/>
    </xf>
    <xf numFmtId="170" fontId="4" fillId="3" borderId="0" xfId="0" applyNumberFormat="1" applyFont="1" applyFill="1" applyBorder="1" applyProtection="1">
      <protection locked="0"/>
    </xf>
    <xf numFmtId="170" fontId="4" fillId="0" borderId="0" xfId="0" applyNumberFormat="1" applyFont="1"/>
    <xf numFmtId="0" fontId="17" fillId="3" borderId="0" xfId="0" applyFont="1" applyFill="1" applyBorder="1" applyAlignment="1">
      <alignment wrapText="1"/>
    </xf>
    <xf numFmtId="0" fontId="14" fillId="0" borderId="31" xfId="0" applyFont="1" applyFill="1" applyBorder="1" applyAlignment="1">
      <alignment wrapText="1"/>
    </xf>
    <xf numFmtId="0" fontId="14" fillId="0" borderId="10" xfId="0" applyFont="1" applyFill="1" applyBorder="1" applyAlignment="1">
      <alignment wrapText="1"/>
    </xf>
    <xf numFmtId="0" fontId="14" fillId="0" borderId="28" xfId="0" applyFont="1" applyFill="1" applyBorder="1" applyAlignment="1">
      <alignment wrapText="1"/>
    </xf>
    <xf numFmtId="9" fontId="4" fillId="6" borderId="0" xfId="0" applyNumberFormat="1" applyFont="1" applyFill="1" applyBorder="1" applyProtection="1">
      <protection locked="0"/>
    </xf>
    <xf numFmtId="169" fontId="4" fillId="6" borderId="24" xfId="0" applyNumberFormat="1" applyFont="1" applyFill="1" applyBorder="1" applyProtection="1">
      <protection locked="0"/>
    </xf>
    <xf numFmtId="0" fontId="9" fillId="3" borderId="0" xfId="0" applyFont="1" applyFill="1" applyBorder="1" applyAlignment="1"/>
    <xf numFmtId="0" fontId="9" fillId="3" borderId="26" xfId="0" applyFont="1" applyFill="1" applyBorder="1" applyAlignment="1"/>
    <xf numFmtId="0" fontId="9" fillId="3" borderId="26" xfId="0" applyFont="1" applyFill="1" applyBorder="1" applyAlignment="1">
      <alignment horizontal="right"/>
    </xf>
    <xf numFmtId="0" fontId="9" fillId="6" borderId="26" xfId="0" applyFont="1" applyFill="1" applyBorder="1" applyAlignment="1" applyProtection="1">
      <alignment horizontal="left" wrapText="1"/>
      <protection locked="0"/>
    </xf>
    <xf numFmtId="0" fontId="4" fillId="0" borderId="0"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9" fillId="0" borderId="0" xfId="75" applyFont="1" applyBorder="1"/>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0" xfId="0" applyFont="1" applyFill="1" applyBorder="1" applyAlignment="1">
      <alignment horizontal="left" vertical="top" wrapText="1"/>
    </xf>
    <xf numFmtId="0" fontId="4" fillId="6" borderId="0" xfId="0" applyFont="1" applyFill="1" applyBorder="1" applyAlignment="1" applyProtection="1">
      <alignment horizontal="left"/>
      <protection locked="0"/>
    </xf>
    <xf numFmtId="0" fontId="4" fillId="6" borderId="24" xfId="0" applyFont="1" applyFill="1" applyBorder="1" applyAlignment="1">
      <alignment horizontal="left"/>
    </xf>
    <xf numFmtId="0" fontId="4" fillId="4" borderId="26" xfId="0" applyFont="1" applyFill="1" applyBorder="1" applyAlignment="1">
      <alignment vertical="top" wrapText="1"/>
    </xf>
    <xf numFmtId="0" fontId="4" fillId="4" borderId="0" xfId="0" applyFont="1" applyFill="1" applyBorder="1" applyAlignment="1">
      <alignment vertical="top" wrapText="1"/>
    </xf>
    <xf numFmtId="194" fontId="4" fillId="6" borderId="0" xfId="0" applyNumberFormat="1" applyFont="1" applyFill="1" applyBorder="1" applyAlignment="1" applyProtection="1">
      <alignment horizontal="left"/>
      <protection locked="0"/>
    </xf>
    <xf numFmtId="0" fontId="4" fillId="0" borderId="3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9" fillId="4" borderId="31" xfId="0" applyFont="1" applyFill="1" applyBorder="1" applyAlignment="1">
      <alignment vertical="center" wrapText="1"/>
    </xf>
    <xf numFmtId="0" fontId="9" fillId="4" borderId="10" xfId="0" applyFont="1" applyFill="1" applyBorder="1" applyAlignment="1">
      <alignment vertical="center" wrapText="1"/>
    </xf>
    <xf numFmtId="0" fontId="9" fillId="4" borderId="28" xfId="0" applyFont="1" applyFill="1" applyBorder="1" applyAlignment="1">
      <alignment vertical="center" wrapText="1"/>
    </xf>
    <xf numFmtId="0" fontId="4" fillId="3" borderId="3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4" borderId="26" xfId="0" applyFont="1" applyFill="1" applyBorder="1" applyAlignment="1">
      <alignment wrapText="1"/>
    </xf>
    <xf numFmtId="0" fontId="9" fillId="4" borderId="26" xfId="0" applyFont="1" applyFill="1" applyBorder="1" applyAlignment="1">
      <alignment wrapText="1"/>
    </xf>
    <xf numFmtId="0" fontId="9" fillId="3" borderId="26" xfId="0" applyFont="1" applyFill="1" applyBorder="1" applyAlignment="1">
      <alignment horizontal="left" vertical="top" wrapText="1"/>
    </xf>
    <xf numFmtId="0" fontId="9" fillId="3" borderId="0" xfId="0" applyFont="1" applyFill="1" applyBorder="1" applyAlignment="1">
      <alignment horizontal="left" vertical="top" wrapText="1"/>
    </xf>
    <xf numFmtId="0" fontId="4" fillId="4" borderId="24" xfId="0" applyFont="1" applyFill="1" applyBorder="1" applyAlignment="1">
      <alignment wrapText="1"/>
    </xf>
    <xf numFmtId="0" fontId="9" fillId="3" borderId="26" xfId="0" applyFont="1" applyFill="1" applyBorder="1" applyAlignment="1">
      <alignment wrapText="1"/>
    </xf>
    <xf numFmtId="0" fontId="9" fillId="3" borderId="0" xfId="0" applyFont="1" applyFill="1" applyBorder="1" applyAlignment="1">
      <alignment vertical="top" wrapText="1"/>
    </xf>
    <xf numFmtId="0" fontId="9" fillId="3" borderId="0" xfId="0" applyFont="1" applyFill="1" applyBorder="1" applyAlignment="1">
      <alignment wrapText="1"/>
    </xf>
    <xf numFmtId="0" fontId="9" fillId="3" borderId="24" xfId="0" applyFont="1" applyFill="1" applyBorder="1" applyAlignment="1">
      <alignment wrapText="1"/>
    </xf>
    <xf numFmtId="0" fontId="4" fillId="4" borderId="31" xfId="0" applyFont="1" applyFill="1" applyBorder="1" applyAlignment="1">
      <alignment vertical="center" wrapText="1"/>
    </xf>
    <xf numFmtId="0" fontId="4" fillId="4" borderId="10" xfId="0" applyFont="1" applyFill="1" applyBorder="1" applyAlignment="1">
      <alignment vertical="center" wrapText="1"/>
    </xf>
    <xf numFmtId="0" fontId="4" fillId="4" borderId="28" xfId="0" applyFont="1" applyFill="1" applyBorder="1" applyAlignment="1">
      <alignment vertical="center" wrapText="1"/>
    </xf>
    <xf numFmtId="0" fontId="9" fillId="4" borderId="12" xfId="0" applyFont="1" applyFill="1" applyBorder="1" applyAlignment="1">
      <alignment vertical="top" wrapText="1"/>
    </xf>
    <xf numFmtId="0" fontId="9" fillId="0" borderId="26" xfId="0" applyFont="1" applyFill="1" applyBorder="1" applyAlignment="1">
      <alignment wrapText="1"/>
    </xf>
    <xf numFmtId="0" fontId="9" fillId="4" borderId="0" xfId="0" applyFont="1" applyFill="1" applyBorder="1" applyAlignment="1">
      <alignment vertical="top" wrapText="1"/>
    </xf>
    <xf numFmtId="0" fontId="9" fillId="4" borderId="31"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9" fillId="4" borderId="26" xfId="0" applyFont="1" applyFill="1" applyBorder="1" applyAlignment="1">
      <alignment vertical="top" wrapText="1"/>
    </xf>
    <xf numFmtId="0" fontId="9" fillId="0" borderId="37" xfId="2" applyFont="1" applyFill="1" applyBorder="1" applyAlignment="1" applyProtection="1">
      <alignment horizontal="left" vertical="top" wrapText="1"/>
    </xf>
    <xf numFmtId="0" fontId="9" fillId="0" borderId="36" xfId="2" applyFont="1" applyFill="1" applyBorder="1" applyAlignment="1" applyProtection="1">
      <alignment horizontal="left" vertical="top" wrapText="1"/>
    </xf>
    <xf numFmtId="0" fontId="49" fillId="0" borderId="36" xfId="75" applyFont="1" applyFill="1" applyBorder="1" applyAlignment="1" applyProtection="1">
      <alignment horizontal="left" vertical="top" wrapText="1"/>
    </xf>
    <xf numFmtId="0" fontId="14" fillId="6" borderId="0" xfId="0" applyFont="1" applyFill="1" applyAlignment="1" applyProtection="1">
      <alignment vertical="center"/>
      <protection locked="0"/>
    </xf>
    <xf numFmtId="0" fontId="9"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protection locked="0"/>
    </xf>
    <xf numFmtId="0" fontId="9" fillId="6" borderId="0" xfId="0" applyFont="1" applyFill="1" applyAlignment="1">
      <alignment horizontal="left" vertical="center" wrapText="1"/>
    </xf>
    <xf numFmtId="0" fontId="6" fillId="6" borderId="1" xfId="1" applyFont="1" applyFill="1" applyBorder="1" applyAlignment="1" applyProtection="1">
      <alignment horizontal="left" vertical="center"/>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cellXfs>
  <cellStyles count="76">
    <cellStyle name="2x indented GHG Textfiels" xfId="4"/>
    <cellStyle name="5x indented GHG Textfiels" xfId="5"/>
    <cellStyle name="Boden" xfId="6"/>
    <cellStyle name="Bold GHG Numbers (0.00)" xfId="7"/>
    <cellStyle name="CHF" xfId="8"/>
    <cellStyle name="CHF 2" xfId="53"/>
    <cellStyle name="Comma [0]_CAS Ciba" xfId="9"/>
    <cellStyle name="Comma_CAS Ciba" xfId="10"/>
    <cellStyle name="comment" xfId="11"/>
    <cellStyle name="Currency [0]_CAS Ciba" xfId="12"/>
    <cellStyle name="Currency_CAS Ciba" xfId="13"/>
    <cellStyle name="dt" xfId="15"/>
    <cellStyle name="EcoTitel" xfId="16"/>
    <cellStyle name="EcoZahl" xfId="17"/>
    <cellStyle name="Euro" xfId="18"/>
    <cellStyle name="Excel Built-in Normal" xfId="50"/>
    <cellStyle name="Headline" xfId="19"/>
    <cellStyle name="Hyperlink" xfId="75" builtinId="8"/>
    <cellStyle name="Hyperlink 2" xfId="57"/>
    <cellStyle name="Hyperlink 3" xfId="20"/>
    <cellStyle name="kg" xfId="21"/>
    <cellStyle name="kg 2" xfId="58"/>
    <cellStyle name="km" xfId="22"/>
    <cellStyle name="km 2" xfId="59"/>
    <cellStyle name="Komma 2" xfId="56"/>
    <cellStyle name="Komma 3" xfId="69"/>
    <cellStyle name="Komma 4" xfId="14"/>
    <cellStyle name="kW" xfId="54"/>
    <cellStyle name="kWh" xfId="23"/>
    <cellStyle name="kWh 2" xfId="52"/>
    <cellStyle name="l" xfId="24"/>
    <cellStyle name="Luft" xfId="25"/>
    <cellStyle name="m2" xfId="26"/>
    <cellStyle name="m2a" xfId="27"/>
    <cellStyle name="m3" xfId="28"/>
    <cellStyle name="m3 2" xfId="60"/>
    <cellStyle name="Niels" xfId="29"/>
    <cellStyle name="NielsProz" xfId="30"/>
    <cellStyle name="NielsProzent" xfId="31"/>
    <cellStyle name="Normál 2" xfId="74"/>
    <cellStyle name="Normal 2 3" xfId="1"/>
    <cellStyle name="Normal GHG Numbers (0.00)" xfId="32"/>
    <cellStyle name="Normal GHG Textfiels Bold" xfId="33"/>
    <cellStyle name="Normal GHG whole table" xfId="34"/>
    <cellStyle name="Normal_andere" xfId="71"/>
    <cellStyle name="NormalTabelle" xfId="35"/>
    <cellStyle name="Prozent 2" xfId="51"/>
    <cellStyle name="Prozent 3" xfId="61"/>
    <cellStyle name="Prozent 4" xfId="70"/>
    <cellStyle name="Prozent 5" xfId="36"/>
    <cellStyle name="prozent+" xfId="37"/>
    <cellStyle name="prozent+ 2" xfId="62"/>
    <cellStyle name="Prüfung" xfId="38"/>
    <cellStyle name="Prüfung 2" xfId="63"/>
    <cellStyle name="Schlecht" xfId="2" builtinId="27"/>
    <cellStyle name="Scientific" xfId="72"/>
    <cellStyle name="Standard" xfId="0" builtinId="0"/>
    <cellStyle name="Standard 2" xfId="3"/>
    <cellStyle name="Standard 2 2" xfId="68"/>
    <cellStyle name="t" xfId="39"/>
    <cellStyle name="t 2" xfId="55"/>
    <cellStyle name="text" xfId="40"/>
    <cellStyle name="Text-Manual" xfId="41"/>
    <cellStyle name="tkm" xfId="42"/>
    <cellStyle name="tkm 2" xfId="64"/>
    <cellStyle name="unit" xfId="43"/>
    <cellStyle name="WährungKWM" xfId="73"/>
    <cellStyle name="Wasser" xfId="44"/>
    <cellStyle name="wis" xfId="45"/>
    <cellStyle name="wissenschaft" xfId="46"/>
    <cellStyle name="wissenschaft 2" xfId="65"/>
    <cellStyle name="wissenschaft+" xfId="47"/>
    <cellStyle name="wissenschaft+ 2" xfId="66"/>
    <cellStyle name="wissenschaft-Eingabe" xfId="48"/>
    <cellStyle name="wissenschaft-Eingabe 2" xfId="67"/>
    <cellStyle name="zkh" xfId="49"/>
  </cellStyles>
  <dxfs count="319">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numFmt numFmtId="0" formatCode="General"/>
      <fill>
        <patternFill patternType="solid">
          <fgColor auto="1"/>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C7CE"/>
      <color rgb="FFFF9999"/>
      <color rgb="FFFFC7D6"/>
      <color rgb="FF8EB4E3"/>
      <color rgb="FF0259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72940238302448E-2"/>
          <c:y val="6.9444444444444448E-2"/>
          <c:w val="0.41529060987780803"/>
          <c:h val="0.89814814814814814"/>
        </c:manualLayout>
      </c:layout>
      <c:doughnutChart>
        <c:varyColors val="1"/>
        <c:ser>
          <c:idx val="0"/>
          <c:order val="0"/>
          <c:dPt>
            <c:idx val="0"/>
            <c:bubble3D val="0"/>
            <c:spPr>
              <a:solidFill>
                <a:schemeClr val="accent1">
                  <a:lumMod val="50000"/>
                </a:schemeClr>
              </a:solidFill>
              <a:ln w="19050">
                <a:noFill/>
              </a:ln>
              <a:effectLst/>
            </c:spPr>
            <c:extLst xmlns:c16r2="http://schemas.microsoft.com/office/drawing/2015/06/chart">
              <c:ext xmlns:c16="http://schemas.microsoft.com/office/drawing/2014/chart" uri="{C3380CC4-5D6E-409C-BE32-E72D297353CC}">
                <c16:uniqueId val="{00000005-73DE-4B09-BC9D-32193761A1A5}"/>
              </c:ext>
            </c:extLst>
          </c:dPt>
          <c:dPt>
            <c:idx val="1"/>
            <c:bubble3D val="0"/>
            <c:spPr>
              <a:solidFill>
                <a:schemeClr val="accent1">
                  <a:lumMod val="75000"/>
                </a:schemeClr>
              </a:solidFill>
              <a:ln w="19050">
                <a:noFill/>
              </a:ln>
              <a:effectLst/>
            </c:spPr>
            <c:extLst xmlns:c16r2="http://schemas.microsoft.com/office/drawing/2015/06/chart">
              <c:ext xmlns:c16="http://schemas.microsoft.com/office/drawing/2014/chart" uri="{C3380CC4-5D6E-409C-BE32-E72D297353CC}">
                <c16:uniqueId val="{00000006-73DE-4B09-BC9D-32193761A1A5}"/>
              </c:ext>
            </c:extLst>
          </c:dPt>
          <c:dPt>
            <c:idx val="2"/>
            <c:bubble3D val="0"/>
            <c:spPr>
              <a:solidFill>
                <a:schemeClr val="accent1">
                  <a:lumMod val="40000"/>
                  <a:lumOff val="60000"/>
                </a:schemeClr>
              </a:solidFill>
              <a:ln w="19050">
                <a:noFill/>
              </a:ln>
              <a:effectLst/>
            </c:spPr>
            <c:extLst xmlns:c16r2="http://schemas.microsoft.com/office/drawing/2015/06/chart">
              <c:ext xmlns:c16="http://schemas.microsoft.com/office/drawing/2014/chart" uri="{C3380CC4-5D6E-409C-BE32-E72D297353CC}">
                <c16:uniqueId val="{00000007-73DE-4B09-BC9D-32193761A1A5}"/>
              </c:ext>
            </c:extLst>
          </c:dPt>
          <c:dPt>
            <c:idx val="3"/>
            <c:bubble3D val="0"/>
            <c:spPr>
              <a:solidFill>
                <a:schemeClr val="accent2">
                  <a:lumMod val="75000"/>
                </a:schemeClr>
              </a:solidFill>
              <a:ln w="19050">
                <a:noFill/>
              </a:ln>
              <a:effectLst/>
            </c:spPr>
            <c:extLst xmlns:c16r2="http://schemas.microsoft.com/office/drawing/2015/06/chart">
              <c:ext xmlns:c16="http://schemas.microsoft.com/office/drawing/2014/chart" uri="{C3380CC4-5D6E-409C-BE32-E72D297353CC}">
                <c16:uniqueId val="{00000008-73DE-4B09-BC9D-32193761A1A5}"/>
              </c:ext>
            </c:extLst>
          </c:dPt>
          <c:dPt>
            <c:idx val="4"/>
            <c:bubble3D val="0"/>
            <c:spPr>
              <a:solidFill>
                <a:schemeClr val="accent2">
                  <a:lumMod val="60000"/>
                  <a:lumOff val="40000"/>
                </a:schemeClr>
              </a:solidFill>
              <a:ln w="19050">
                <a:noFill/>
              </a:ln>
              <a:effectLst/>
            </c:spPr>
            <c:extLst xmlns:c16r2="http://schemas.microsoft.com/office/drawing/2015/06/chart">
              <c:ext xmlns:c16="http://schemas.microsoft.com/office/drawing/2014/chart" uri="{C3380CC4-5D6E-409C-BE32-E72D297353CC}">
                <c16:uniqueId val="{00000009-73DE-4B09-BC9D-32193761A1A5}"/>
              </c:ext>
            </c:extLst>
          </c:dPt>
          <c:dPt>
            <c:idx val="5"/>
            <c:bubble3D val="0"/>
            <c:spPr>
              <a:solidFill>
                <a:schemeClr val="accent6">
                  <a:lumMod val="50000"/>
                </a:schemeClr>
              </a:solidFill>
              <a:ln w="19050">
                <a:noFill/>
              </a:ln>
              <a:effectLst/>
            </c:spPr>
            <c:extLst xmlns:c16r2="http://schemas.microsoft.com/office/drawing/2015/06/chart">
              <c:ext xmlns:c16="http://schemas.microsoft.com/office/drawing/2014/chart" uri="{C3380CC4-5D6E-409C-BE32-E72D297353CC}">
                <c16:uniqueId val="{0000000A-73DE-4B09-BC9D-32193761A1A5}"/>
              </c:ext>
            </c:extLst>
          </c:dPt>
          <c:dPt>
            <c:idx val="6"/>
            <c:bubble3D val="0"/>
            <c:spPr>
              <a:solidFill>
                <a:schemeClr val="accent6">
                  <a:lumMod val="75000"/>
                </a:schemeClr>
              </a:solidFill>
              <a:ln w="19050">
                <a:noFill/>
              </a:ln>
              <a:effectLst/>
            </c:spPr>
            <c:extLst xmlns:c16r2="http://schemas.microsoft.com/office/drawing/2015/06/chart">
              <c:ext xmlns:c16="http://schemas.microsoft.com/office/drawing/2014/chart" uri="{C3380CC4-5D6E-409C-BE32-E72D297353CC}">
                <c16:uniqueId val="{0000000B-73DE-4B09-BC9D-32193761A1A5}"/>
              </c:ext>
            </c:extLst>
          </c:dPt>
          <c:dPt>
            <c:idx val="7"/>
            <c:bubble3D val="0"/>
            <c:spPr>
              <a:solidFill>
                <a:schemeClr val="accent6">
                  <a:lumMod val="40000"/>
                  <a:lumOff val="60000"/>
                </a:schemeClr>
              </a:solidFill>
              <a:ln w="19050">
                <a:noFill/>
              </a:ln>
              <a:effectLst/>
            </c:spPr>
            <c:extLst xmlns:c16r2="http://schemas.microsoft.com/office/drawing/2015/06/chart">
              <c:ext xmlns:c16="http://schemas.microsoft.com/office/drawing/2014/chart" uri="{C3380CC4-5D6E-409C-BE32-E72D297353CC}">
                <c16:uniqueId val="{0000000C-73DE-4B09-BC9D-32193761A1A5}"/>
              </c:ext>
            </c:extLst>
          </c:dPt>
          <c:dPt>
            <c:idx val="8"/>
            <c:bubble3D val="0"/>
            <c:spPr>
              <a:solidFill>
                <a:schemeClr val="accent6">
                  <a:lumMod val="50000"/>
                </a:schemeClr>
              </a:solidFill>
              <a:ln w="19050">
                <a:noFill/>
              </a:ln>
              <a:effectLst/>
            </c:spPr>
            <c:extLst xmlns:c16r2="http://schemas.microsoft.com/office/drawing/2015/06/chart">
              <c:ext xmlns:c16="http://schemas.microsoft.com/office/drawing/2014/chart" uri="{C3380CC4-5D6E-409C-BE32-E72D297353CC}">
                <c16:uniqueId val="{0000000D-73DE-4B09-BC9D-32193761A1A5}"/>
              </c:ext>
            </c:extLst>
          </c:dPt>
          <c:dPt>
            <c:idx val="9"/>
            <c:bubble3D val="0"/>
            <c:spPr>
              <a:solidFill>
                <a:schemeClr val="accent6">
                  <a:lumMod val="75000"/>
                </a:schemeClr>
              </a:solidFill>
              <a:ln w="19050">
                <a:noFill/>
              </a:ln>
              <a:effectLst/>
            </c:spPr>
            <c:extLst xmlns:c16r2="http://schemas.microsoft.com/office/drawing/2015/06/chart">
              <c:ext xmlns:c16="http://schemas.microsoft.com/office/drawing/2014/chart" uri="{C3380CC4-5D6E-409C-BE32-E72D297353CC}">
                <c16:uniqueId val="{00000013-9782-44C4-B850-7D4CD0C19A29}"/>
              </c:ext>
            </c:extLst>
          </c:dPt>
          <c:cat>
            <c:strRef>
              <c:f>Factsheet!$G$53:$G$60</c:f>
              <c:strCache>
                <c:ptCount val="8"/>
                <c:pt idx="0">
                  <c:v>Gebäude und Infrastruktur, 0 kWh</c:v>
                </c:pt>
                <c:pt idx="1">
                  <c:v>Mobilität, 0 kWh</c:v>
                </c:pt>
                <c:pt idx="2">
                  <c:v>Gastronomie, 0 kWh</c:v>
                </c:pt>
                <c:pt idx="3">
                  <c:v>Give-Aways, 0 kWh</c:v>
                </c:pt>
                <c:pt idx="4">
                  <c:v>Übernachtungen, 0 kWh</c:v>
                </c:pt>
                <c:pt idx="5">
                  <c:v>Drucksachen, Flyer, etc., 0 kWh</c:v>
                </c:pt>
                <c:pt idx="6">
                  <c:v>Entsorgung und Recycling, 0 kWh</c:v>
                </c:pt>
                <c:pt idx="7">
                  <c:v>Wasser, 0 kWh</c:v>
                </c:pt>
              </c:strCache>
            </c:strRef>
          </c:cat>
          <c:val>
            <c:numRef>
              <c:f>Factsheet!$D$53:$D$60</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73DE-4B09-BC9D-32193761A1A5}"/>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layout>
        <c:manualLayout>
          <c:xMode val="edge"/>
          <c:yMode val="edge"/>
          <c:x val="0.5926458880139982"/>
          <c:y val="0.1241226247924469"/>
          <c:w val="0.39068744531933508"/>
          <c:h val="0.81391901355206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1437904</xdr:colOff>
      <xdr:row>4</xdr:row>
      <xdr:rowOff>22701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1361704" cy="622776"/>
        </a:xfrm>
        <a:prstGeom prst="rect">
          <a:avLst/>
        </a:prstGeom>
      </xdr:spPr>
    </xdr:pic>
    <xdr:clientData/>
  </xdr:twoCellAnchor>
  <xdr:twoCellAnchor editAs="oneCell">
    <xdr:from>
      <xdr:col>0</xdr:col>
      <xdr:colOff>0</xdr:colOff>
      <xdr:row>24</xdr:row>
      <xdr:rowOff>0</xdr:rowOff>
    </xdr:from>
    <xdr:to>
      <xdr:col>1</xdr:col>
      <xdr:colOff>573181</xdr:colOff>
      <xdr:row>25</xdr:row>
      <xdr:rowOff>38100</xdr:rowOff>
    </xdr:to>
    <xdr:pic>
      <xdr:nvPicPr>
        <xdr:cNvPr id="4" name="Grafik 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486275"/>
          <a:ext cx="2087656"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302683</xdr:colOff>
      <xdr:row>14</xdr:row>
      <xdr:rowOff>108250</xdr:rowOff>
    </xdr:from>
    <xdr:to>
      <xdr:col>4</xdr:col>
      <xdr:colOff>2163533</xdr:colOff>
      <xdr:row>31</xdr:row>
      <xdr:rowOff>80129</xdr:rowOff>
    </xdr:to>
    <xdr:graphicFrame macro="">
      <xdr:nvGraphicFramePr>
        <xdr:cNvPr id="2" name="Diagramm 1">
          <a:extLst>
            <a:ext uri="{FF2B5EF4-FFF2-40B4-BE49-F238E27FC236}">
              <a16:creationId xmlns:a16="http://schemas.microsoft.com/office/drawing/2014/main" xmlns="" id="{106D3FD9-5CE8-4D5F-950A-70651727E1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elle1" displayName="Tabelle1" ref="D15:D17" totalsRowShown="0" headerRowDxfId="2" dataDxfId="1">
  <autoFilter ref="D15:D17"/>
  <tableColumns count="1">
    <tableColumn id="1" name="Stroma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fficiency.naturemade.ch/de/zertifikate-kaufen.html" TargetMode="External"/><Relationship Id="rId2" Type="http://schemas.openxmlformats.org/officeDocument/2006/relationships/hyperlink" Target="http://www.effizienzmarkt.ch/" TargetMode="External"/><Relationship Id="rId1" Type="http://schemas.openxmlformats.org/officeDocument/2006/relationships/hyperlink" Target="mailto:valentin.graf@naturemade.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iata.org/publications/Pages/code-search.asp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plastikgabel.com/plastik_messer.html" TargetMode="External"/><Relationship Id="rId7" Type="http://schemas.openxmlformats.org/officeDocument/2006/relationships/hyperlink" Target="https://www.frehner-kunststoffe.ch/teller-kr%C3%BCge-sch%C3%BCsseln/besteck/" TargetMode="External"/><Relationship Id="rId2" Type="http://schemas.openxmlformats.org/officeDocument/2006/relationships/hyperlink" Target="http://www.plastikgabel.com/plastik_messer.html" TargetMode="External"/><Relationship Id="rId1" Type="http://schemas.openxmlformats.org/officeDocument/2006/relationships/printerSettings" Target="../printerSettings/printerSettings9.bin"/><Relationship Id="rId6" Type="http://schemas.openxmlformats.org/officeDocument/2006/relationships/hyperlink" Target="https://www.frehner-kunststoffe.ch/teller-kr%C3%BCge-sch%C3%BCsseln/besteck/" TargetMode="External"/><Relationship Id="rId5" Type="http://schemas.openxmlformats.org/officeDocument/2006/relationships/hyperlink" Target="https://www.frehner-kunststoffe.ch/teller-kr%C3%BCge-sch%C3%BCsseln/freizeit-party-kantine/" TargetMode="External"/><Relationship Id="rId4" Type="http://schemas.openxmlformats.org/officeDocument/2006/relationships/hyperlink" Target="http://www.tedeco-gizeh.de/de/shop/Essen/Teller/"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L32"/>
  <sheetViews>
    <sheetView showGridLines="0" tabSelected="1" zoomScaleNormal="100" zoomScaleSheetLayoutView="100" workbookViewId="0">
      <selection activeCell="A7" sqref="A7"/>
    </sheetView>
  </sheetViews>
  <sheetFormatPr baseColWidth="10" defaultColWidth="10.7109375" defaultRowHeight="12.75"/>
  <cols>
    <col min="1" max="1" width="22.7109375" style="63" customWidth="1"/>
    <col min="2" max="11" width="10.7109375" style="63"/>
    <col min="12" max="12" width="8.7109375" style="63" customWidth="1"/>
    <col min="13" max="16384" width="10.7109375" style="63"/>
  </cols>
  <sheetData>
    <row r="3" spans="1:12" ht="15">
      <c r="B3" s="259" t="s">
        <v>24359</v>
      </c>
    </row>
    <row r="5" spans="1:12" ht="13.5" thickBot="1"/>
    <row r="6" spans="1:12">
      <c r="A6" s="260"/>
      <c r="B6" s="261"/>
      <c r="C6" s="261"/>
      <c r="D6" s="261"/>
      <c r="E6" s="261"/>
      <c r="F6" s="261"/>
      <c r="G6" s="261"/>
      <c r="H6" s="261"/>
      <c r="I6" s="261"/>
      <c r="J6" s="261"/>
      <c r="K6" s="261"/>
      <c r="L6" s="262"/>
    </row>
    <row r="7" spans="1:12" ht="15" customHeight="1">
      <c r="A7" s="327" t="s">
        <v>24284</v>
      </c>
      <c r="B7" s="363" t="s">
        <v>24285</v>
      </c>
      <c r="C7" s="363"/>
      <c r="D7" s="363"/>
      <c r="E7" s="363"/>
      <c r="F7" s="363"/>
      <c r="G7" s="363"/>
      <c r="H7" s="363"/>
      <c r="I7" s="363"/>
      <c r="J7" s="363"/>
      <c r="K7" s="363"/>
      <c r="L7" s="364"/>
    </row>
    <row r="8" spans="1:12" ht="15" customHeight="1">
      <c r="A8" s="263"/>
      <c r="B8" s="363" t="s">
        <v>24364</v>
      </c>
      <c r="C8" s="363"/>
      <c r="D8" s="363"/>
      <c r="E8" s="363"/>
      <c r="F8" s="363"/>
      <c r="G8" s="363"/>
      <c r="H8" s="363"/>
      <c r="I8" s="363"/>
      <c r="J8" s="363"/>
      <c r="K8" s="363"/>
      <c r="L8" s="364"/>
    </row>
    <row r="9" spans="1:12" ht="27" customHeight="1">
      <c r="A9" s="264"/>
      <c r="B9" s="363" t="s">
        <v>24357</v>
      </c>
      <c r="C9" s="363"/>
      <c r="D9" s="363"/>
      <c r="E9" s="363"/>
      <c r="F9" s="363"/>
      <c r="G9" s="363"/>
      <c r="H9" s="363"/>
      <c r="I9" s="363"/>
      <c r="J9" s="363"/>
      <c r="K9" s="363"/>
      <c r="L9" s="364"/>
    </row>
    <row r="10" spans="1:12" ht="26.45" customHeight="1">
      <c r="A10" s="264"/>
      <c r="B10" s="363" t="s">
        <v>24341</v>
      </c>
      <c r="C10" s="363"/>
      <c r="D10" s="363"/>
      <c r="E10" s="363"/>
      <c r="F10" s="363"/>
      <c r="G10" s="363"/>
      <c r="H10" s="363"/>
      <c r="I10" s="363"/>
      <c r="J10" s="363"/>
      <c r="K10" s="363"/>
      <c r="L10" s="364"/>
    </row>
    <row r="11" spans="1:12" ht="12.75" customHeight="1">
      <c r="A11" s="264"/>
      <c r="B11" s="365" t="s">
        <v>24342</v>
      </c>
      <c r="C11" s="365"/>
      <c r="D11" s="365"/>
      <c r="E11" s="365"/>
      <c r="F11" s="365"/>
      <c r="G11" s="334"/>
      <c r="H11" s="334"/>
      <c r="I11" s="334"/>
      <c r="J11" s="334"/>
      <c r="K11" s="334"/>
      <c r="L11" s="335"/>
    </row>
    <row r="12" spans="1:12" ht="13.5" thickBot="1">
      <c r="A12" s="265"/>
      <c r="B12" s="266"/>
      <c r="C12" s="266"/>
      <c r="D12" s="266"/>
      <c r="E12" s="266"/>
      <c r="F12" s="266"/>
      <c r="G12" s="266"/>
      <c r="H12" s="266"/>
      <c r="I12" s="266"/>
      <c r="J12" s="266"/>
      <c r="K12" s="266"/>
      <c r="L12" s="267"/>
    </row>
    <row r="14" spans="1:12">
      <c r="A14" s="153"/>
    </row>
    <row r="15" spans="1:12">
      <c r="A15" s="268" t="s">
        <v>24332</v>
      </c>
    </row>
    <row r="16" spans="1:12">
      <c r="A16" s="269" t="s">
        <v>24336</v>
      </c>
    </row>
    <row r="17" spans="1:1">
      <c r="A17" s="269" t="s">
        <v>24333</v>
      </c>
    </row>
    <row r="18" spans="1:1">
      <c r="A18" s="269" t="s">
        <v>24334</v>
      </c>
    </row>
    <row r="19" spans="1:1">
      <c r="A19" s="269" t="s">
        <v>24335</v>
      </c>
    </row>
    <row r="20" spans="1:1">
      <c r="A20" s="246" t="s">
        <v>24345</v>
      </c>
    </row>
    <row r="21" spans="1:1">
      <c r="A21" s="246" t="s">
        <v>24382</v>
      </c>
    </row>
    <row r="22" spans="1:1">
      <c r="A22" s="153"/>
    </row>
    <row r="23" spans="1:1">
      <c r="A23" s="153"/>
    </row>
    <row r="24" spans="1:1">
      <c r="A24" s="268" t="s">
        <v>24344</v>
      </c>
    </row>
    <row r="25" spans="1:1" ht="45.75" customHeight="1"/>
    <row r="26" spans="1:1">
      <c r="A26" s="153" t="s">
        <v>24337</v>
      </c>
    </row>
    <row r="27" spans="1:1">
      <c r="A27" s="153" t="s">
        <v>24340</v>
      </c>
    </row>
    <row r="28" spans="1:1">
      <c r="A28" s="153" t="s">
        <v>24338</v>
      </c>
    </row>
    <row r="29" spans="1:1">
      <c r="A29" s="153" t="s">
        <v>24339</v>
      </c>
    </row>
    <row r="30" spans="1:1">
      <c r="A30" s="153"/>
    </row>
    <row r="31" spans="1:1">
      <c r="A31" s="153" t="s">
        <v>24369</v>
      </c>
    </row>
    <row r="32" spans="1:1">
      <c r="A32" s="153" t="s">
        <v>24381</v>
      </c>
    </row>
  </sheetData>
  <sheetProtection password="F2B5" sheet="1" objects="1" scenarios="1"/>
  <customSheetViews>
    <customSheetView guid="{4AC5976F-35B3-460A-A140-4FE376F07F35}" showGridLines="0">
      <selection activeCell="B7" sqref="B7:L7"/>
      <pageMargins left="0.7" right="0.7" top="0.78740157499999996" bottom="0.78740157499999996" header="0.3" footer="0.3"/>
    </customSheetView>
  </customSheetViews>
  <mergeCells count="5">
    <mergeCell ref="B9:L9"/>
    <mergeCell ref="B10:L10"/>
    <mergeCell ref="B7:L7"/>
    <mergeCell ref="B11:F11"/>
    <mergeCell ref="B8:L8"/>
  </mergeCells>
  <hyperlinks>
    <hyperlink ref="A21" r:id="rId1"/>
    <hyperlink ref="A20" r:id="rId2"/>
    <hyperlink ref="B11:F11" r:id="rId3" display="http://efficiency.naturemade.ch/de/zertifikate-kaufen.html"/>
  </hyperlinks>
  <pageMargins left="0.7" right="0.7" top="0.78740157499999996" bottom="0.78740157499999996" header="0.3" footer="0.3"/>
  <pageSetup paperSize="9" scale="62"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fitToPage="1"/>
  </sheetPr>
  <dimension ref="A1:P151"/>
  <sheetViews>
    <sheetView showGridLines="0" zoomScaleNormal="100" workbookViewId="0">
      <selection activeCell="E74" sqref="E74"/>
    </sheetView>
  </sheetViews>
  <sheetFormatPr baseColWidth="10" defaultColWidth="11.42578125" defaultRowHeight="12.75" outlineLevelRow="1" outlineLevelCol="1"/>
  <cols>
    <col min="1" max="1" width="14" style="1" customWidth="1"/>
    <col min="2" max="2" width="18.7109375" style="14" customWidth="1"/>
    <col min="3" max="3" width="15.140625" style="14" customWidth="1"/>
    <col min="4" max="4" width="18" style="14" customWidth="1"/>
    <col min="5" max="6" width="11.7109375" style="1" customWidth="1"/>
    <col min="7" max="7" width="37" style="1" hidden="1" customWidth="1" outlineLevel="1"/>
    <col min="8" max="8" width="28.5703125" style="14" customWidth="1" collapsed="1"/>
    <col min="9" max="9" width="14.85546875" style="1" customWidth="1"/>
    <col min="10" max="10" width="17.140625" style="1" customWidth="1"/>
    <col min="11" max="11" width="33.42578125" style="14" customWidth="1"/>
    <col min="12" max="12" width="22" style="1" hidden="1" customWidth="1"/>
    <col min="13" max="13" width="15.7109375" style="1" customWidth="1"/>
    <col min="14" max="14" width="8" style="1" customWidth="1"/>
    <col min="15" max="15" width="1.140625" style="1" customWidth="1"/>
    <col min="16" max="16" width="97.5703125" style="1" customWidth="1"/>
    <col min="17" max="16384" width="11.42578125" style="1"/>
  </cols>
  <sheetData>
    <row r="1" spans="1:11" ht="13.5" thickBot="1">
      <c r="D1" s="15"/>
      <c r="E1" s="15"/>
      <c r="F1" s="15"/>
      <c r="G1" s="15"/>
    </row>
    <row r="2" spans="1:11" ht="39.75" customHeight="1">
      <c r="A2" s="196" t="s">
        <v>27</v>
      </c>
      <c r="B2" s="366" t="s">
        <v>24360</v>
      </c>
      <c r="C2" s="366"/>
      <c r="D2" s="366"/>
      <c r="E2" s="366"/>
      <c r="F2" s="366"/>
      <c r="G2" s="366"/>
      <c r="H2" s="366"/>
      <c r="I2" s="366"/>
      <c r="J2" s="366"/>
      <c r="K2" s="367"/>
    </row>
    <row r="3" spans="1:11" ht="27" customHeight="1">
      <c r="A3" s="197"/>
      <c r="B3" s="368" t="s">
        <v>24354</v>
      </c>
      <c r="C3" s="368"/>
      <c r="D3" s="368"/>
      <c r="E3" s="368"/>
      <c r="F3" s="368"/>
      <c r="G3" s="368"/>
      <c r="H3" s="368"/>
      <c r="I3" s="368"/>
      <c r="J3" s="368"/>
      <c r="K3" s="369"/>
    </row>
    <row r="4" spans="1:11" ht="27.75" customHeight="1">
      <c r="A4" s="197"/>
      <c r="B4" s="368" t="s">
        <v>24355</v>
      </c>
      <c r="C4" s="368"/>
      <c r="D4" s="368"/>
      <c r="E4" s="368"/>
      <c r="F4" s="368"/>
      <c r="G4" s="368"/>
      <c r="H4" s="368"/>
      <c r="I4" s="368"/>
      <c r="J4" s="368"/>
      <c r="K4" s="369"/>
    </row>
    <row r="5" spans="1:11" ht="27" customHeight="1">
      <c r="A5" s="197"/>
      <c r="B5" s="368" t="s">
        <v>24358</v>
      </c>
      <c r="C5" s="368"/>
      <c r="D5" s="368"/>
      <c r="E5" s="368"/>
      <c r="F5" s="368"/>
      <c r="G5" s="368"/>
      <c r="H5" s="368"/>
      <c r="I5" s="368"/>
      <c r="J5" s="368"/>
      <c r="K5" s="369"/>
    </row>
    <row r="6" spans="1:11" ht="12.75" customHeight="1">
      <c r="A6" s="197"/>
      <c r="B6" s="368" t="s">
        <v>24353</v>
      </c>
      <c r="C6" s="368"/>
      <c r="D6" s="368"/>
      <c r="E6" s="368"/>
      <c r="F6" s="368"/>
      <c r="G6" s="368"/>
      <c r="H6" s="368"/>
      <c r="I6" s="368"/>
      <c r="J6" s="368"/>
      <c r="K6" s="369"/>
    </row>
    <row r="7" spans="1:11">
      <c r="A7" s="4"/>
      <c r="B7" s="16"/>
      <c r="C7" s="16"/>
      <c r="D7" s="16"/>
      <c r="E7" s="5"/>
      <c r="F7" s="5"/>
      <c r="G7" s="5"/>
      <c r="H7" s="16"/>
      <c r="I7" s="5"/>
      <c r="J7" s="5"/>
      <c r="K7" s="198"/>
    </row>
    <row r="8" spans="1:11">
      <c r="A8" s="199" t="s">
        <v>23</v>
      </c>
      <c r="B8" s="341"/>
      <c r="C8" s="341"/>
      <c r="D8" s="341"/>
      <c r="E8" s="371"/>
      <c r="F8" s="371"/>
      <c r="G8" s="249"/>
      <c r="H8" s="341"/>
      <c r="I8" s="341"/>
      <c r="J8" s="341"/>
      <c r="K8" s="200"/>
    </row>
    <row r="9" spans="1:11">
      <c r="A9" s="201"/>
      <c r="B9" s="372" t="s">
        <v>24</v>
      </c>
      <c r="C9" s="372"/>
      <c r="D9" s="372"/>
      <c r="E9" s="370" t="s">
        <v>11</v>
      </c>
      <c r="F9" s="370"/>
      <c r="G9" s="250"/>
      <c r="H9" s="17"/>
      <c r="I9" s="17"/>
      <c r="J9" s="17"/>
      <c r="K9" s="202"/>
    </row>
    <row r="10" spans="1:11">
      <c r="A10" s="201"/>
      <c r="B10" s="373" t="s">
        <v>43</v>
      </c>
      <c r="C10" s="373"/>
      <c r="D10" s="373"/>
      <c r="E10" s="374" t="s">
        <v>11</v>
      </c>
      <c r="F10" s="374"/>
      <c r="G10" s="250"/>
      <c r="H10" s="17"/>
      <c r="I10" s="17"/>
      <c r="J10" s="17"/>
      <c r="K10" s="202"/>
    </row>
    <row r="11" spans="1:11">
      <c r="A11" s="201"/>
      <c r="B11" s="373" t="s">
        <v>29</v>
      </c>
      <c r="C11" s="373"/>
      <c r="D11" s="373"/>
      <c r="E11" s="370" t="s">
        <v>11</v>
      </c>
      <c r="F11" s="370"/>
      <c r="G11" s="250"/>
      <c r="H11" s="17"/>
      <c r="I11" s="17"/>
      <c r="J11" s="17"/>
      <c r="K11" s="202"/>
    </row>
    <row r="12" spans="1:11">
      <c r="A12" s="201"/>
      <c r="B12" s="373" t="s">
        <v>44</v>
      </c>
      <c r="C12" s="373"/>
      <c r="D12" s="373"/>
      <c r="E12" s="370" t="s">
        <v>11</v>
      </c>
      <c r="F12" s="370"/>
      <c r="G12" s="250"/>
      <c r="H12" s="17"/>
      <c r="I12" s="17"/>
      <c r="J12" s="17"/>
      <c r="K12" s="202"/>
    </row>
    <row r="13" spans="1:11">
      <c r="A13" s="201"/>
      <c r="B13" s="373" t="s">
        <v>19</v>
      </c>
      <c r="C13" s="373"/>
      <c r="D13" s="373"/>
      <c r="E13" s="370" t="s">
        <v>11</v>
      </c>
      <c r="F13" s="370"/>
      <c r="G13" s="250"/>
      <c r="H13" s="17"/>
      <c r="I13" s="17"/>
      <c r="J13" s="17"/>
      <c r="K13" s="202"/>
    </row>
    <row r="14" spans="1:11" ht="25.5" customHeight="1">
      <c r="A14" s="201"/>
      <c r="B14" s="373" t="s">
        <v>138</v>
      </c>
      <c r="C14" s="373"/>
      <c r="D14" s="373"/>
      <c r="E14" s="370" t="s">
        <v>11</v>
      </c>
      <c r="F14" s="370"/>
      <c r="G14" s="250"/>
      <c r="H14" s="17"/>
      <c r="I14" s="17"/>
      <c r="J14" s="17"/>
      <c r="K14" s="202"/>
    </row>
    <row r="15" spans="1:11">
      <c r="A15" s="201"/>
      <c r="B15" s="373" t="s">
        <v>144</v>
      </c>
      <c r="C15" s="373"/>
      <c r="D15" s="373"/>
      <c r="E15" s="370" t="s">
        <v>11</v>
      </c>
      <c r="F15" s="370"/>
      <c r="G15" s="250"/>
      <c r="H15" s="17"/>
      <c r="I15" s="17"/>
      <c r="J15" s="17"/>
      <c r="K15" s="202"/>
    </row>
    <row r="16" spans="1:11">
      <c r="A16" s="201"/>
      <c r="B16" s="373" t="s">
        <v>24330</v>
      </c>
      <c r="C16" s="373"/>
      <c r="D16" s="373"/>
      <c r="E16" s="370" t="s">
        <v>11</v>
      </c>
      <c r="F16" s="370"/>
      <c r="G16" s="250"/>
      <c r="H16" s="17"/>
      <c r="I16" s="17"/>
      <c r="J16" s="17"/>
      <c r="K16" s="202"/>
    </row>
    <row r="17" spans="1:16">
      <c r="A17" s="4"/>
      <c r="B17" s="16"/>
      <c r="C17" s="16"/>
      <c r="D17" s="16"/>
      <c r="E17" s="5"/>
      <c r="F17" s="5"/>
      <c r="G17" s="5"/>
      <c r="H17" s="16"/>
      <c r="I17" s="5"/>
      <c r="J17" s="5"/>
      <c r="K17" s="198"/>
      <c r="P17" s="55"/>
    </row>
    <row r="18" spans="1:16" s="10" customFormat="1" ht="38.25">
      <c r="A18" s="203"/>
      <c r="B18" s="18"/>
      <c r="C18" s="18"/>
      <c r="D18" s="18"/>
      <c r="E18" s="19" t="s">
        <v>7</v>
      </c>
      <c r="F18" s="19" t="s">
        <v>6</v>
      </c>
      <c r="G18" s="325" t="s">
        <v>24363</v>
      </c>
      <c r="H18" s="18" t="s">
        <v>8</v>
      </c>
      <c r="I18" s="18" t="s">
        <v>99</v>
      </c>
      <c r="J18" s="18" t="s">
        <v>45</v>
      </c>
      <c r="K18" s="204" t="s">
        <v>143</v>
      </c>
      <c r="P18" s="41"/>
    </row>
    <row r="19" spans="1:16">
      <c r="A19" s="205" t="s">
        <v>24227</v>
      </c>
      <c r="B19" s="339"/>
      <c r="C19" s="339"/>
      <c r="D19" s="339"/>
      <c r="E19" s="155"/>
      <c r="F19" s="155"/>
      <c r="G19" s="307"/>
      <c r="H19" s="156"/>
      <c r="I19" s="157"/>
      <c r="J19" s="171"/>
      <c r="K19" s="206"/>
      <c r="P19" s="13"/>
    </row>
    <row r="20" spans="1:16">
      <c r="A20" s="4"/>
      <c r="B20" s="338" t="s">
        <v>73</v>
      </c>
      <c r="C20" s="236" t="s">
        <v>24310</v>
      </c>
      <c r="D20" s="235" t="s">
        <v>49</v>
      </c>
      <c r="E20" s="22" t="s">
        <v>10</v>
      </c>
      <c r="F20" s="57" t="str">
        <f>IF(OR(F22="",F24="",F26=""),"Angabe fehlt",(IF(F22&gt;0,F22*F24*F26,"Angabe fehlt")))</f>
        <v>Angabe fehlt</v>
      </c>
      <c r="G20" s="308" t="str">
        <f>IF(OR(F20="",F20="Angabe fehlt"),"",IF(F20&lt;&gt;F22*F24*F26,"Manuelle Eingabe, Defaultwert wäre "&amp;ROUND(F22*F24*F26,1),""))</f>
        <v/>
      </c>
      <c r="H20" s="24" t="s">
        <v>24235</v>
      </c>
      <c r="I20" s="61" t="s">
        <v>11</v>
      </c>
      <c r="J20" s="61"/>
      <c r="K20" s="375" t="s">
        <v>24367</v>
      </c>
      <c r="P20" s="33"/>
    </row>
    <row r="21" spans="1:16" outlineLevel="1">
      <c r="A21" s="208"/>
      <c r="B21" s="338"/>
      <c r="C21" s="338"/>
      <c r="D21" s="338"/>
      <c r="E21" s="20" t="s">
        <v>106</v>
      </c>
      <c r="F21" s="23"/>
      <c r="G21" s="308"/>
      <c r="H21" s="25" t="s">
        <v>106</v>
      </c>
      <c r="I21" s="12"/>
      <c r="J21" s="61"/>
      <c r="K21" s="376"/>
      <c r="P21" s="33"/>
    </row>
    <row r="22" spans="1:16" ht="14.25" outlineLevel="1">
      <c r="A22" s="208"/>
      <c r="B22" s="338"/>
      <c r="C22" s="338"/>
      <c r="D22" s="338"/>
      <c r="E22" s="20" t="s">
        <v>24273</v>
      </c>
      <c r="F22" s="23" t="str">
        <f>IF(E15="Angabe fehlt","",E15)</f>
        <v/>
      </c>
      <c r="G22" s="308" t="str">
        <f>IF(OR(F22="",F22="Angabe fehlt"),"",IF(F22&lt;&gt;E$15,"Manuelle Eingabe, Defaultwert wäre "&amp;ROUND(E$15,1),""))</f>
        <v/>
      </c>
      <c r="H22" s="26" t="s">
        <v>107</v>
      </c>
      <c r="I22" s="12"/>
      <c r="J22" s="61"/>
      <c r="K22" s="376"/>
      <c r="P22" s="33"/>
    </row>
    <row r="23" spans="1:16" outlineLevel="1">
      <c r="A23" s="208"/>
      <c r="B23" s="338"/>
      <c r="C23" s="338"/>
      <c r="D23" s="338"/>
      <c r="E23" s="20" t="s">
        <v>105</v>
      </c>
      <c r="F23" s="23"/>
      <c r="G23" s="308"/>
      <c r="H23" s="25" t="s">
        <v>105</v>
      </c>
      <c r="I23" s="12"/>
      <c r="J23" s="61"/>
      <c r="K23" s="376"/>
      <c r="P23" s="33"/>
    </row>
    <row r="24" spans="1:16" ht="14.25" outlineLevel="1">
      <c r="A24" s="208"/>
      <c r="B24" s="338"/>
      <c r="C24" s="338"/>
      <c r="D24" s="338"/>
      <c r="E24" s="20" t="s">
        <v>24286</v>
      </c>
      <c r="F24" s="232" t="str">
        <f>IF(E10="Angabe fehlt","",IF(OR(MONTH(E10)=1,MONTH(E10)=12),0.08,IF(OR(MONTH(E10)=2,MONTH(E10)=3,MONTH(E10)=11),0.05,IF(OR(MONTH(E10)=4,MONTH(E10)=10),0.03,0))))</f>
        <v/>
      </c>
      <c r="G24" s="308" t="str">
        <f>IF(F24&lt;&gt;IF(E10="Angabe fehlt","",IF(OR(MONTH(E10)=1,MONTH(E10)=12),0.08,IF(OR(MONTH(E10)=2,MONTH(E10)=3,MONTH(E10)=11),0.05,IF(OR(MONTH(E10)=4,MONTH(E10)=10),0.03,0)))),"Manuelle Eingabe, Defaultwert wäre "&amp;ROUND(IF(OR(MONTH(E10)=1,MONTH(E10)=12),0.08,IF(OR(MONTH(E10)=2,MONTH(E10)=3,MONTH(E10)=11),0.05,IF(OR(MONTH(E10)=4,MONTH(E10)=10),0.03,0))),2),"")</f>
        <v/>
      </c>
      <c r="H24" s="26" t="s">
        <v>24366</v>
      </c>
      <c r="I24" s="12"/>
      <c r="J24" s="351"/>
      <c r="K24" s="376"/>
      <c r="L24" s="1" t="s">
        <v>24368</v>
      </c>
      <c r="P24" s="33"/>
    </row>
    <row r="25" spans="1:16" outlineLevel="1">
      <c r="A25" s="208"/>
      <c r="B25" s="338"/>
      <c r="C25" s="338"/>
      <c r="D25" s="338"/>
      <c r="E25" s="20" t="s">
        <v>105</v>
      </c>
      <c r="F25" s="20"/>
      <c r="G25" s="309"/>
      <c r="H25" s="26" t="s">
        <v>105</v>
      </c>
      <c r="I25" s="12"/>
      <c r="J25" s="351"/>
      <c r="K25" s="376"/>
      <c r="L25" s="352">
        <f>(0.05*57.2+0.2*99.3+0.2*106.1+0.2*106.1+0.2*29.3+0.1*25.8+0.05*136.5)/1000</f>
        <v>8.0424999999999996E-2</v>
      </c>
      <c r="P25" s="33"/>
    </row>
    <row r="26" spans="1:16" outlineLevel="1">
      <c r="A26" s="208"/>
      <c r="B26" s="339"/>
      <c r="C26" s="339"/>
      <c r="D26" s="339"/>
      <c r="E26" s="155" t="s">
        <v>102</v>
      </c>
      <c r="F26" s="192" t="str">
        <f>IF(E16="Angabe fehlt","",E16)</f>
        <v/>
      </c>
      <c r="G26" s="307" t="str">
        <f>IF(OR(F26="",F26="Angabe fehlt"),"",IF(F26&lt;&gt;E$16,"Manuelle Eingabe, Defaultwert wäre "&amp;ROUND(E$16,1),""))</f>
        <v/>
      </c>
      <c r="H26" s="158" t="s">
        <v>26</v>
      </c>
      <c r="I26" s="157"/>
      <c r="J26" s="171"/>
      <c r="K26" s="377"/>
      <c r="P26" s="33"/>
    </row>
    <row r="27" spans="1:16" ht="12.75" customHeight="1">
      <c r="A27" s="272"/>
      <c r="B27" s="340" t="s">
        <v>24234</v>
      </c>
      <c r="C27" s="236" t="s">
        <v>24374</v>
      </c>
      <c r="D27" s="235" t="s">
        <v>24376</v>
      </c>
      <c r="E27" s="273" t="s">
        <v>10</v>
      </c>
      <c r="F27" s="274" t="str">
        <f>IF(OR(F29="",F31="",F33=""),"Angabe fehlt",(IF(F29&gt;0,F29*F31*F33,"Angabe fehlt")))</f>
        <v>Angabe fehlt</v>
      </c>
      <c r="G27" s="310" t="str">
        <f>IF(OR(F27="",F27="Angabe fehlt"),"",IF(F27&lt;&gt;F29*F31*F33,"Manuelle Eingabe, Defaultwert wäre "&amp;ROUND(F29*F31*F33,1),""))</f>
        <v/>
      </c>
      <c r="H27" s="275" t="s">
        <v>24236</v>
      </c>
      <c r="I27" s="276" t="s">
        <v>11</v>
      </c>
      <c r="J27" s="276"/>
      <c r="K27" s="375" t="s">
        <v>24367</v>
      </c>
      <c r="P27" s="33"/>
    </row>
    <row r="28" spans="1:16" ht="12.75" customHeight="1" outlineLevel="1">
      <c r="A28" s="208"/>
      <c r="B28" s="338"/>
      <c r="C28" s="338"/>
      <c r="D28" s="338"/>
      <c r="E28" s="20" t="s">
        <v>106</v>
      </c>
      <c r="F28" s="23"/>
      <c r="G28" s="308"/>
      <c r="H28" s="25" t="s">
        <v>106</v>
      </c>
      <c r="I28" s="12"/>
      <c r="J28" s="61"/>
      <c r="K28" s="376"/>
      <c r="P28" s="33"/>
    </row>
    <row r="29" spans="1:16" ht="14.25" outlineLevel="1">
      <c r="A29" s="208"/>
      <c r="B29" s="338"/>
      <c r="C29" s="338"/>
      <c r="D29" s="338"/>
      <c r="E29" s="20" t="s">
        <v>24273</v>
      </c>
      <c r="F29" s="23" t="str">
        <f>IF(E15="Angabe fehlt","",E15)</f>
        <v/>
      </c>
      <c r="G29" s="308" t="str">
        <f>IF(OR(F29="",F29="Angabe fehlt"),"",IF(F29&lt;&gt;E$15,"Manuelle Eingabe, Defaultwert wäre "&amp;ROUND(E$15,1),""))</f>
        <v/>
      </c>
      <c r="H29" s="26" t="s">
        <v>107</v>
      </c>
      <c r="I29" s="12"/>
      <c r="J29" s="61"/>
      <c r="K29" s="376"/>
      <c r="P29" s="33"/>
    </row>
    <row r="30" spans="1:16" outlineLevel="1">
      <c r="A30" s="208"/>
      <c r="B30" s="338"/>
      <c r="C30" s="338"/>
      <c r="D30" s="338"/>
      <c r="E30" s="20" t="s">
        <v>105</v>
      </c>
      <c r="F30" s="23"/>
      <c r="G30" s="308"/>
      <c r="H30" s="25" t="s">
        <v>105</v>
      </c>
      <c r="I30" s="12"/>
      <c r="J30" s="61"/>
      <c r="K30" s="376"/>
      <c r="P30" s="33"/>
    </row>
    <row r="31" spans="1:16" ht="14.25" outlineLevel="1">
      <c r="A31" s="208"/>
      <c r="B31" s="338"/>
      <c r="C31" s="338"/>
      <c r="D31" s="338"/>
      <c r="E31" s="20" t="s">
        <v>24286</v>
      </c>
      <c r="F31" s="232" t="str">
        <f>IF(E10="Angabe fehlt","",IF(OR(MONTH(E10)=7,MONTH(E10)=8),0.03,IF(MONTH(E10)=6,0.015,0)))</f>
        <v/>
      </c>
      <c r="G31" s="308" t="str">
        <f>IF(F31&lt;&gt;IF(E10="Angabe fehlt","",IF(OR(MONTH(E10)=7,MONTH(E10)=8),0.03,IF(MONTH(E10)=6,0.015,0))),"Manuelle Eingabe, Defaultwert wäre "&amp;ROUND(IF(OR(MONTH(E10)=7,MONTH(E10)=8),0.03,IF(MONTH(E10)=6,0.015,0)),3),"")</f>
        <v/>
      </c>
      <c r="H31" s="26" t="s">
        <v>24366</v>
      </c>
      <c r="I31" s="12"/>
      <c r="J31" s="61"/>
      <c r="K31" s="376"/>
      <c r="L31" s="1" t="s">
        <v>24368</v>
      </c>
      <c r="P31" s="33"/>
    </row>
    <row r="32" spans="1:16" outlineLevel="1">
      <c r="A32" s="208"/>
      <c r="B32" s="338"/>
      <c r="C32" s="338"/>
      <c r="D32" s="338"/>
      <c r="E32" s="20" t="s">
        <v>105</v>
      </c>
      <c r="F32" s="20"/>
      <c r="G32" s="309"/>
      <c r="H32" s="26" t="s">
        <v>105</v>
      </c>
      <c r="I32" s="12"/>
      <c r="J32" s="61"/>
      <c r="K32" s="376"/>
      <c r="L32" s="352">
        <f>(0.05*38+0.2*42+0.2*52+0.2*60+0.2*0+0.1*0+0.05*0)/1000</f>
        <v>3.27E-2</v>
      </c>
      <c r="P32" s="33"/>
    </row>
    <row r="33" spans="1:16" outlineLevel="1">
      <c r="A33" s="205"/>
      <c r="B33" s="339"/>
      <c r="C33" s="339"/>
      <c r="D33" s="339"/>
      <c r="E33" s="155" t="s">
        <v>102</v>
      </c>
      <c r="F33" s="192" t="str">
        <f>IF(E16="Angabe fehlt","",E16)</f>
        <v/>
      </c>
      <c r="G33" s="307" t="str">
        <f>IF(OR(F33="",F33="Angabe fehlt"),"",IF(F33&lt;&gt;E$16,"Manuelle Eingabe, Defaultwert wäre "&amp;ROUND(E$16,1),""))</f>
        <v/>
      </c>
      <c r="H33" s="158" t="s">
        <v>26</v>
      </c>
      <c r="I33" s="157"/>
      <c r="J33" s="171"/>
      <c r="K33" s="377"/>
      <c r="P33" s="33"/>
    </row>
    <row r="34" spans="1:16" ht="12" customHeight="1">
      <c r="A34" s="278"/>
      <c r="B34" s="386" t="s">
        <v>24288</v>
      </c>
      <c r="C34" s="236" t="s">
        <v>24374</v>
      </c>
      <c r="D34" s="362" t="s">
        <v>24376</v>
      </c>
      <c r="E34" s="273" t="s">
        <v>10</v>
      </c>
      <c r="F34" s="274" t="str">
        <f>IF(OR(F36="",F40=""),"Angabe fehlt",(IF(F36&gt;0,F36*F38*F40,"Angabe fehlt")))</f>
        <v>Angabe fehlt</v>
      </c>
      <c r="G34" s="310" t="str">
        <f>IF(OR(F34="",F34="Angabe fehlt"),"",IF(F34&lt;&gt;F36*F38*F40,"Manuelle Eingabe, Defaultwert wäre "&amp;ROUND(F36*F38*F40,1),""))</f>
        <v/>
      </c>
      <c r="H34" s="279" t="s">
        <v>108</v>
      </c>
      <c r="I34" s="276" t="s">
        <v>11</v>
      </c>
      <c r="J34" s="276"/>
      <c r="K34" s="375" t="s">
        <v>24372</v>
      </c>
      <c r="P34" s="33"/>
    </row>
    <row r="35" spans="1:16" outlineLevel="1">
      <c r="A35" s="209"/>
      <c r="B35" s="387"/>
      <c r="C35" s="338"/>
      <c r="D35" s="338"/>
      <c r="E35" s="20" t="s">
        <v>106</v>
      </c>
      <c r="F35" s="23"/>
      <c r="G35" s="308"/>
      <c r="H35" s="25" t="s">
        <v>106</v>
      </c>
      <c r="I35" s="12"/>
      <c r="J35" s="61"/>
      <c r="K35" s="376"/>
      <c r="P35" s="33"/>
    </row>
    <row r="36" spans="1:16" ht="14.25" outlineLevel="1">
      <c r="A36" s="209"/>
      <c r="B36" s="387"/>
      <c r="C36" s="338"/>
      <c r="D36" s="338"/>
      <c r="E36" s="20" t="s">
        <v>24273</v>
      </c>
      <c r="F36" s="23" t="str">
        <f>IF(E15="Angabe fehlt","",E15)</f>
        <v/>
      </c>
      <c r="G36" s="308" t="str">
        <f>IF(OR(F36="",F36="Angabe fehlt"),"",IF(F36&lt;&gt;E$15,"Manuelle Eingabe, Defaultwert wäre "&amp;ROUND(E$15,1),""))</f>
        <v/>
      </c>
      <c r="H36" s="26" t="s">
        <v>107</v>
      </c>
      <c r="I36" s="12"/>
      <c r="J36" s="61"/>
      <c r="K36" s="376"/>
      <c r="P36" s="33"/>
    </row>
    <row r="37" spans="1:16" outlineLevel="1">
      <c r="A37" s="209"/>
      <c r="B37" s="387"/>
      <c r="C37" s="338"/>
      <c r="D37" s="338"/>
      <c r="E37" s="20" t="s">
        <v>105</v>
      </c>
      <c r="F37" s="23"/>
      <c r="G37" s="308"/>
      <c r="H37" s="25" t="s">
        <v>105</v>
      </c>
      <c r="I37" s="12"/>
      <c r="J37" s="61"/>
      <c r="K37" s="376"/>
      <c r="P37" s="33"/>
    </row>
    <row r="38" spans="1:16" ht="14.25" outlineLevel="1">
      <c r="A38" s="209"/>
      <c r="B38" s="338"/>
      <c r="C38" s="338"/>
      <c r="D38" s="338"/>
      <c r="E38" s="20" t="s">
        <v>24286</v>
      </c>
      <c r="F38" s="232">
        <f>(0.05*(15+15.9+2.3)+0.2*(3+10.8+10.9)+0.2*(6+10.8+10.9)+0.2*(15+10.8+10.9)+0.2*7+0.1*6+0.05*(17.2+3.2))/1000</f>
        <v>2.2500000000000003E-2</v>
      </c>
      <c r="G38" s="308" t="str">
        <f>IF(F38&lt;&gt;(0.05*(15+15.9+2.3)+0.2*(3+10.8+10.9)+0.2*(6+10.8+10.9)+0.2*(15+10.8+10.9)+0.2*7+0.1*6+0.05*(17.2+3.2))/1000,"Manuelle Eingabe, Defaultwert wäre "&amp;ROUND((0.05*(15+15.9+2.3)+0.2*(3+10.8+10.9)+0.2*(6+10.8+10.9)+0.2*(15+10.8+10.9)+0.2*7+0.1*6+0.05*(17.2+3.2))/1000,3),"")</f>
        <v/>
      </c>
      <c r="H38" s="26" t="s">
        <v>24366</v>
      </c>
      <c r="I38" s="12"/>
      <c r="J38" s="61"/>
      <c r="K38" s="376"/>
      <c r="L38" s="1" t="s">
        <v>24368</v>
      </c>
      <c r="P38" s="33"/>
    </row>
    <row r="39" spans="1:16" outlineLevel="1">
      <c r="A39" s="208"/>
      <c r="B39" s="338"/>
      <c r="C39" s="338"/>
      <c r="D39" s="338"/>
      <c r="E39" s="20" t="s">
        <v>105</v>
      </c>
      <c r="F39" s="20"/>
      <c r="G39" s="309"/>
      <c r="H39" s="26" t="s">
        <v>105</v>
      </c>
      <c r="I39" s="12"/>
      <c r="J39" s="61"/>
      <c r="K39" s="376"/>
      <c r="L39" s="352">
        <f>(0.05*(15+15.9+2.3)+0.2*(3+10.8+10.9)+0.2*(6+10.8+10.9)+0.2*(15+10.8+10.9)+0.2*7+0.1*6+0.05*(17.2+3.2))/1000</f>
        <v>2.2500000000000003E-2</v>
      </c>
      <c r="P39" s="33"/>
    </row>
    <row r="40" spans="1:16" outlineLevel="1">
      <c r="A40" s="205"/>
      <c r="B40" s="339"/>
      <c r="C40" s="339"/>
      <c r="D40" s="339"/>
      <c r="E40" s="155" t="s">
        <v>102</v>
      </c>
      <c r="F40" s="192" t="str">
        <f>IF(E16="Angabe fehlt","",E16)</f>
        <v/>
      </c>
      <c r="G40" s="307" t="str">
        <f>IF(OR(F40="",F40="Angabe fehlt"),"",IF(F40&lt;&gt;E$16,"Manuelle Eingabe, Defaultwert wäre "&amp;ROUND(E$16,1),""))</f>
        <v/>
      </c>
      <c r="H40" s="158" t="s">
        <v>26</v>
      </c>
      <c r="I40" s="157"/>
      <c r="J40" s="171"/>
      <c r="K40" s="377"/>
      <c r="P40" s="33"/>
    </row>
    <row r="41" spans="1:16" ht="12" customHeight="1">
      <c r="A41" s="235" t="s">
        <v>11</v>
      </c>
      <c r="B41" s="386" t="s">
        <v>24379</v>
      </c>
      <c r="C41" s="361" t="str">
        <f>C34</f>
        <v xml:space="preserve">Stromprodukt: </v>
      </c>
      <c r="D41" s="360" t="str">
        <f>D34</f>
        <v>Verbrauchermix CH</v>
      </c>
      <c r="E41" s="273" t="s">
        <v>10</v>
      </c>
      <c r="F41" s="274" t="str">
        <f>IF(A41="relevant",IF(F47="","Angabe fehlt",IF(F45="","Angabe fehlt",IF(F43="","Angabe fehlt",F43*F45*F47))),"")</f>
        <v/>
      </c>
      <c r="G41" s="310" t="str">
        <f>IF(OR(F41="",F41="Angabe fehlt"),"",IF(F41&lt;&gt;F43*F45*F47,"Manuelle Eingabe, Defaultwert wäre "&amp;ROUND(F43*F45*F47,1),""))</f>
        <v/>
      </c>
      <c r="H41" s="279" t="s">
        <v>108</v>
      </c>
      <c r="I41" s="276" t="s">
        <v>11</v>
      </c>
      <c r="J41" s="276"/>
      <c r="K41" s="381" t="s">
        <v>24380</v>
      </c>
      <c r="P41" s="193"/>
    </row>
    <row r="42" spans="1:16" ht="12.75" customHeight="1" outlineLevel="1">
      <c r="A42" s="210"/>
      <c r="B42" s="387"/>
      <c r="C42" s="359"/>
      <c r="D42" s="359"/>
      <c r="E42" s="20" t="s">
        <v>106</v>
      </c>
      <c r="F42" s="23"/>
      <c r="G42" s="308"/>
      <c r="H42" s="26" t="s">
        <v>106</v>
      </c>
      <c r="I42" s="12"/>
      <c r="J42" s="61"/>
      <c r="K42" s="382"/>
      <c r="P42" s="13"/>
    </row>
    <row r="43" spans="1:16" outlineLevel="1">
      <c r="A43" s="210"/>
      <c r="B43" s="387"/>
      <c r="C43" s="21"/>
      <c r="D43" s="21"/>
      <c r="E43" s="20" t="s">
        <v>24294</v>
      </c>
      <c r="F43" s="57"/>
      <c r="G43" s="308"/>
      <c r="H43" s="26" t="s">
        <v>104</v>
      </c>
      <c r="I43" s="12"/>
      <c r="J43" s="61"/>
      <c r="K43" s="382"/>
      <c r="P43" s="13"/>
    </row>
    <row r="44" spans="1:16" outlineLevel="1">
      <c r="A44" s="210"/>
      <c r="B44" s="387"/>
      <c r="C44" s="338"/>
      <c r="D44" s="338"/>
      <c r="E44" s="20" t="s">
        <v>105</v>
      </c>
      <c r="F44" s="38"/>
      <c r="G44" s="308"/>
      <c r="H44" s="26" t="s">
        <v>105</v>
      </c>
      <c r="I44" s="12"/>
      <c r="J44" s="61"/>
      <c r="K44" s="382"/>
      <c r="P44" s="13"/>
    </row>
    <row r="45" spans="1:16" outlineLevel="1">
      <c r="A45" s="210"/>
      <c r="B45" s="387"/>
      <c r="C45" s="338"/>
      <c r="D45" s="338"/>
      <c r="E45" s="20" t="s">
        <v>103</v>
      </c>
      <c r="F45" s="357"/>
      <c r="G45" s="308"/>
      <c r="H45" s="26" t="s">
        <v>24287</v>
      </c>
      <c r="I45" s="12"/>
      <c r="J45" s="61"/>
      <c r="K45" s="382"/>
      <c r="P45" s="13"/>
    </row>
    <row r="46" spans="1:16" outlineLevel="1">
      <c r="A46" s="210"/>
      <c r="B46" s="338"/>
      <c r="C46" s="338"/>
      <c r="D46" s="338"/>
      <c r="E46" s="20" t="s">
        <v>105</v>
      </c>
      <c r="F46" s="20"/>
      <c r="G46" s="309"/>
      <c r="H46" s="26" t="s">
        <v>105</v>
      </c>
      <c r="I46" s="12"/>
      <c r="J46" s="61"/>
      <c r="K46" s="382"/>
      <c r="P46" s="13"/>
    </row>
    <row r="47" spans="1:16" outlineLevel="1">
      <c r="A47" s="211"/>
      <c r="B47" s="339"/>
      <c r="C47" s="339"/>
      <c r="D47" s="339"/>
      <c r="E47" s="155" t="s">
        <v>102</v>
      </c>
      <c r="F47" s="358"/>
      <c r="G47" s="307"/>
      <c r="H47" s="158" t="s">
        <v>26</v>
      </c>
      <c r="I47" s="157"/>
      <c r="J47" s="171"/>
      <c r="K47" s="383"/>
      <c r="P47" s="13"/>
    </row>
    <row r="48" spans="1:16">
      <c r="A48" s="212" t="s">
        <v>24228</v>
      </c>
      <c r="B48" s="160"/>
      <c r="C48" s="160"/>
      <c r="D48" s="160"/>
      <c r="E48" s="161"/>
      <c r="F48" s="161"/>
      <c r="G48" s="311"/>
      <c r="H48" s="162"/>
      <c r="I48" s="163"/>
      <c r="J48" s="343"/>
      <c r="K48" s="213"/>
      <c r="P48" s="33"/>
    </row>
    <row r="49" spans="1:16">
      <c r="A49" s="280"/>
      <c r="B49" s="384" t="s">
        <v>22</v>
      </c>
      <c r="C49" s="384"/>
      <c r="D49" s="384"/>
      <c r="E49" s="281" t="s">
        <v>24295</v>
      </c>
      <c r="F49" s="274" t="str">
        <f>IF(F53="","Angabe fehlt",IF(F51="","Angabe fehlt",F53*F51))</f>
        <v>Angabe fehlt</v>
      </c>
      <c r="G49" s="310" t="str">
        <f>IF(OR(F49="",F49="Angabe fehlt"),"",IF(F49&lt;&gt;F51*F53,"Manuelle Eingabe, Defaultwert wäre "&amp;ROUND(F51*F53,1),""))</f>
        <v/>
      </c>
      <c r="H49" s="282" t="s">
        <v>109</v>
      </c>
      <c r="I49" s="283" t="s">
        <v>11</v>
      </c>
      <c r="J49" s="344"/>
      <c r="K49" s="284"/>
      <c r="P49" s="13"/>
    </row>
    <row r="50" spans="1:16" outlineLevel="1">
      <c r="A50" s="214"/>
      <c r="B50" s="17"/>
      <c r="C50" s="17"/>
      <c r="D50" s="17"/>
      <c r="E50" s="38" t="s">
        <v>106</v>
      </c>
      <c r="F50" s="38"/>
      <c r="G50" s="312"/>
      <c r="H50" s="28" t="s">
        <v>106</v>
      </c>
      <c r="I50" s="27"/>
      <c r="J50" s="345"/>
      <c r="K50" s="202"/>
      <c r="P50" s="13"/>
    </row>
    <row r="51" spans="1:16" outlineLevel="1">
      <c r="A51" s="214"/>
      <c r="B51" s="17"/>
      <c r="C51" s="17"/>
      <c r="D51" s="17"/>
      <c r="E51" s="38" t="s">
        <v>12</v>
      </c>
      <c r="F51" s="59"/>
      <c r="G51" s="308"/>
      <c r="H51" s="28" t="s">
        <v>117</v>
      </c>
      <c r="I51" s="27"/>
      <c r="J51" s="345"/>
      <c r="K51" s="202"/>
      <c r="P51" s="13"/>
    </row>
    <row r="52" spans="1:16" outlineLevel="1">
      <c r="A52" s="214"/>
      <c r="B52" s="17"/>
      <c r="C52" s="17"/>
      <c r="D52" s="17"/>
      <c r="E52" s="38" t="s">
        <v>105</v>
      </c>
      <c r="F52" s="38"/>
      <c r="G52" s="312"/>
      <c r="H52" s="28" t="s">
        <v>105</v>
      </c>
      <c r="I52" s="27"/>
      <c r="J52" s="345"/>
      <c r="K52" s="202"/>
      <c r="P52" s="13"/>
    </row>
    <row r="53" spans="1:16" ht="25.5" outlineLevel="1">
      <c r="A53" s="215"/>
      <c r="B53" s="341"/>
      <c r="C53" s="341"/>
      <c r="D53" s="341"/>
      <c r="E53" s="164" t="s">
        <v>24383</v>
      </c>
      <c r="F53" s="165"/>
      <c r="G53" s="248"/>
      <c r="H53" s="166" t="s">
        <v>113</v>
      </c>
      <c r="I53" s="167"/>
      <c r="J53" s="346"/>
      <c r="K53" s="200"/>
      <c r="P53" s="13"/>
    </row>
    <row r="54" spans="1:16">
      <c r="A54" s="280"/>
      <c r="B54" s="385" t="s">
        <v>24343</v>
      </c>
      <c r="C54" s="385"/>
      <c r="D54" s="385"/>
      <c r="E54" s="281" t="s">
        <v>24295</v>
      </c>
      <c r="F54" s="274" t="str">
        <f>IF(F58="","Angabe fehlt",IF(F56="","Angabe fehlt",F58*F56))</f>
        <v>Angabe fehlt</v>
      </c>
      <c r="G54" s="310" t="str">
        <f>IF(OR(F54="",F54="Angabe fehlt"),"",IF(F54&lt;&gt;F56*F58,"Manuelle Eingabe, Defaultwert wäre "&amp;ROUND(F56*F58,1),""))</f>
        <v/>
      </c>
      <c r="H54" s="282" t="s">
        <v>110</v>
      </c>
      <c r="I54" s="283" t="s">
        <v>11</v>
      </c>
      <c r="J54" s="344"/>
      <c r="K54" s="378" t="s">
        <v>24304</v>
      </c>
      <c r="P54" s="13"/>
    </row>
    <row r="55" spans="1:16" outlineLevel="1">
      <c r="A55" s="214"/>
      <c r="B55" s="31"/>
      <c r="C55" s="31"/>
      <c r="D55" s="17"/>
      <c r="E55" s="38" t="s">
        <v>106</v>
      </c>
      <c r="F55" s="38"/>
      <c r="G55" s="312"/>
      <c r="H55" s="28" t="s">
        <v>106</v>
      </c>
      <c r="I55" s="27"/>
      <c r="J55" s="345"/>
      <c r="K55" s="379"/>
      <c r="P55" s="13"/>
    </row>
    <row r="56" spans="1:16" outlineLevel="1">
      <c r="A56" s="214"/>
      <c r="B56" s="17"/>
      <c r="C56" s="17"/>
      <c r="D56" s="17"/>
      <c r="E56" s="38" t="s">
        <v>12</v>
      </c>
      <c r="F56" s="59"/>
      <c r="G56" s="308"/>
      <c r="H56" s="28" t="s">
        <v>118</v>
      </c>
      <c r="I56" s="27"/>
      <c r="J56" s="345"/>
      <c r="K56" s="379"/>
      <c r="P56" s="13"/>
    </row>
    <row r="57" spans="1:16" outlineLevel="1">
      <c r="A57" s="214"/>
      <c r="B57" s="17"/>
      <c r="C57" s="17"/>
      <c r="D57" s="17"/>
      <c r="E57" s="38" t="s">
        <v>105</v>
      </c>
      <c r="F57" s="38"/>
      <c r="G57" s="312"/>
      <c r="H57" s="28" t="s">
        <v>105</v>
      </c>
      <c r="I57" s="27"/>
      <c r="J57" s="345"/>
      <c r="K57" s="379"/>
      <c r="P57" s="13"/>
    </row>
    <row r="58" spans="1:16" ht="25.5" outlineLevel="1">
      <c r="A58" s="215"/>
      <c r="B58" s="341"/>
      <c r="C58" s="341"/>
      <c r="D58" s="341"/>
      <c r="E58" s="164" t="s">
        <v>24383</v>
      </c>
      <c r="F58" s="165"/>
      <c r="G58" s="248"/>
      <c r="H58" s="166" t="s">
        <v>114</v>
      </c>
      <c r="I58" s="167"/>
      <c r="J58" s="346"/>
      <c r="K58" s="380"/>
      <c r="P58" s="13"/>
    </row>
    <row r="59" spans="1:16">
      <c r="A59" s="280"/>
      <c r="B59" s="384" t="s">
        <v>24308</v>
      </c>
      <c r="C59" s="384"/>
      <c r="D59" s="384"/>
      <c r="E59" s="281" t="s">
        <v>24295</v>
      </c>
      <c r="F59" s="274" t="str">
        <f>IF(F63="","Angabe fehlt",IF(F61="","Angabe fehlt",F63*F61))</f>
        <v>Angabe fehlt</v>
      </c>
      <c r="G59" s="310" t="str">
        <f>IF(OR(F59="",F59="Angabe fehlt"),"",IF(F59&lt;&gt;F61*F63,"Manuelle Eingabe, Defaultwert wäre "&amp;ROUND(F61*F63,1),""))</f>
        <v/>
      </c>
      <c r="H59" s="282" t="s">
        <v>24305</v>
      </c>
      <c r="I59" s="283" t="s">
        <v>11</v>
      </c>
      <c r="J59" s="344"/>
      <c r="K59" s="284"/>
      <c r="P59" s="13"/>
    </row>
    <row r="60" spans="1:16" outlineLevel="1">
      <c r="A60" s="214"/>
      <c r="B60" s="17"/>
      <c r="C60" s="17"/>
      <c r="D60" s="17"/>
      <c r="E60" s="38" t="s">
        <v>106</v>
      </c>
      <c r="F60" s="38"/>
      <c r="G60" s="312"/>
      <c r="H60" s="28" t="s">
        <v>106</v>
      </c>
      <c r="I60" s="27"/>
      <c r="J60" s="345"/>
      <c r="K60" s="202"/>
      <c r="P60" s="13"/>
    </row>
    <row r="61" spans="1:16" outlineLevel="1">
      <c r="A61" s="214"/>
      <c r="B61" s="17"/>
      <c r="C61" s="17"/>
      <c r="D61" s="17"/>
      <c r="E61" s="38" t="s">
        <v>12</v>
      </c>
      <c r="F61" s="59"/>
      <c r="G61" s="308"/>
      <c r="H61" s="28" t="s">
        <v>24306</v>
      </c>
      <c r="I61" s="27"/>
      <c r="J61" s="345"/>
      <c r="K61" s="202"/>
      <c r="P61" s="13"/>
    </row>
    <row r="62" spans="1:16" outlineLevel="1">
      <c r="A62" s="214"/>
      <c r="B62" s="17"/>
      <c r="C62" s="17"/>
      <c r="D62" s="17"/>
      <c r="E62" s="38" t="s">
        <v>105</v>
      </c>
      <c r="F62" s="38"/>
      <c r="G62" s="312"/>
      <c r="H62" s="28" t="s">
        <v>105</v>
      </c>
      <c r="I62" s="27"/>
      <c r="J62" s="345"/>
      <c r="K62" s="202"/>
      <c r="P62" s="13"/>
    </row>
    <row r="63" spans="1:16" ht="25.5" outlineLevel="1">
      <c r="A63" s="215"/>
      <c r="B63" s="341"/>
      <c r="C63" s="341"/>
      <c r="D63" s="341"/>
      <c r="E63" s="164" t="s">
        <v>24383</v>
      </c>
      <c r="F63" s="165"/>
      <c r="G63" s="248"/>
      <c r="H63" s="166" t="s">
        <v>24307</v>
      </c>
      <c r="I63" s="167"/>
      <c r="J63" s="346"/>
      <c r="K63" s="200"/>
      <c r="P63" s="13"/>
    </row>
    <row r="64" spans="1:16" ht="25.5">
      <c r="A64" s="280"/>
      <c r="B64" s="384" t="s">
        <v>21</v>
      </c>
      <c r="C64" s="384"/>
      <c r="D64" s="384"/>
      <c r="E64" s="281" t="s">
        <v>24295</v>
      </c>
      <c r="F64" s="274" t="str">
        <f>IF(F68="","Angabe fehlt",IF(F66="","Angabe fehlt",F68*F66))</f>
        <v>Angabe fehlt</v>
      </c>
      <c r="G64" s="310" t="str">
        <f>IF(OR(F64="",F64="Angabe fehlt"),"",IF(F64&lt;&gt;F66*F68,"Manuelle Eingabe, Defaultwert wäre "&amp;ROUND(F66*F68,1),""))</f>
        <v/>
      </c>
      <c r="H64" s="282" t="s">
        <v>111</v>
      </c>
      <c r="I64" s="283" t="s">
        <v>11</v>
      </c>
      <c r="J64" s="344"/>
      <c r="K64" s="284"/>
      <c r="P64" s="13"/>
    </row>
    <row r="65" spans="1:16" outlineLevel="1">
      <c r="A65" s="214"/>
      <c r="B65" s="17"/>
      <c r="C65" s="17"/>
      <c r="D65" s="17"/>
      <c r="E65" s="38" t="s">
        <v>106</v>
      </c>
      <c r="F65" s="38"/>
      <c r="G65" s="312"/>
      <c r="H65" s="28" t="s">
        <v>106</v>
      </c>
      <c r="I65" s="27"/>
      <c r="J65" s="345"/>
      <c r="K65" s="202"/>
      <c r="P65" s="13"/>
    </row>
    <row r="66" spans="1:16" ht="25.5" outlineLevel="1">
      <c r="A66" s="214"/>
      <c r="B66" s="17"/>
      <c r="C66" s="17"/>
      <c r="D66" s="17"/>
      <c r="E66" s="38" t="s">
        <v>12</v>
      </c>
      <c r="F66" s="59"/>
      <c r="G66" s="308"/>
      <c r="H66" s="28" t="s">
        <v>119</v>
      </c>
      <c r="I66" s="27"/>
      <c r="J66" s="345"/>
      <c r="K66" s="202"/>
      <c r="P66" s="13"/>
    </row>
    <row r="67" spans="1:16" outlineLevel="1">
      <c r="A67" s="214"/>
      <c r="B67" s="17"/>
      <c r="C67" s="17"/>
      <c r="D67" s="17"/>
      <c r="E67" s="38" t="s">
        <v>105</v>
      </c>
      <c r="F67" s="38"/>
      <c r="G67" s="312"/>
      <c r="H67" s="28" t="s">
        <v>105</v>
      </c>
      <c r="I67" s="27"/>
      <c r="J67" s="345"/>
      <c r="K67" s="202"/>
      <c r="P67" s="13"/>
    </row>
    <row r="68" spans="1:16" ht="38.25" outlineLevel="1">
      <c r="A68" s="215"/>
      <c r="B68" s="341"/>
      <c r="C68" s="341"/>
      <c r="D68" s="341"/>
      <c r="E68" s="164" t="s">
        <v>24383</v>
      </c>
      <c r="F68" s="165"/>
      <c r="G68" s="248"/>
      <c r="H68" s="166" t="s">
        <v>115</v>
      </c>
      <c r="I68" s="167"/>
      <c r="J68" s="346"/>
      <c r="K68" s="200"/>
      <c r="P68" s="13"/>
    </row>
    <row r="69" spans="1:16" ht="27" customHeight="1">
      <c r="A69" s="280"/>
      <c r="B69" s="372" t="s">
        <v>24321</v>
      </c>
      <c r="C69" s="372"/>
      <c r="D69" s="372"/>
      <c r="E69" s="281" t="s">
        <v>24295</v>
      </c>
      <c r="F69" s="274" t="str">
        <f>IF(Flugrechner!C2&lt;&gt;0,"",IF(Flugrechner!C3&lt;&gt;0,"",IF(F71&gt;0,F71*F73,"Angabe fehlt")))</f>
        <v>Angabe fehlt</v>
      </c>
      <c r="G69" s="310" t="str">
        <f>IF(OR(F69="",F69="Angabe fehlt"),"",IF(F69&lt;&gt;F71*F73,"Manuelle Eingabe, Defaultwert wäre "&amp;ROUND(F71*F73,1),""))</f>
        <v/>
      </c>
      <c r="H69" s="282" t="s">
        <v>112</v>
      </c>
      <c r="I69" s="283" t="s">
        <v>11</v>
      </c>
      <c r="J69" s="283"/>
      <c r="K69" s="284"/>
      <c r="P69" s="13"/>
    </row>
    <row r="70" spans="1:16" outlineLevel="1">
      <c r="A70" s="214"/>
      <c r="B70" s="342"/>
      <c r="C70" s="342"/>
      <c r="D70" s="342"/>
      <c r="E70" s="38" t="s">
        <v>106</v>
      </c>
      <c r="F70" s="38"/>
      <c r="G70" s="308"/>
      <c r="H70" s="28" t="s">
        <v>106</v>
      </c>
      <c r="I70" s="27"/>
      <c r="J70" s="345"/>
      <c r="K70" s="202"/>
      <c r="P70" s="13"/>
    </row>
    <row r="71" spans="1:16" outlineLevel="1">
      <c r="A71" s="214"/>
      <c r="B71" s="342"/>
      <c r="C71" s="342"/>
      <c r="D71" s="342"/>
      <c r="E71" s="38" t="s">
        <v>12</v>
      </c>
      <c r="F71" s="59"/>
      <c r="G71" s="308"/>
      <c r="H71" s="28" t="s">
        <v>120</v>
      </c>
      <c r="I71" s="27"/>
      <c r="J71" s="345"/>
      <c r="K71" s="202"/>
      <c r="P71" s="13"/>
    </row>
    <row r="72" spans="1:16" outlineLevel="1">
      <c r="A72" s="214"/>
      <c r="B72" s="342"/>
      <c r="C72" s="342"/>
      <c r="D72" s="342"/>
      <c r="E72" s="38" t="s">
        <v>105</v>
      </c>
      <c r="F72" s="38"/>
      <c r="G72" s="312"/>
      <c r="H72" s="28" t="s">
        <v>105</v>
      </c>
      <c r="I72" s="27"/>
      <c r="J72" s="345"/>
      <c r="K72" s="202"/>
      <c r="P72" s="13"/>
    </row>
    <row r="73" spans="1:16" ht="25.5" outlineLevel="1">
      <c r="A73" s="215"/>
      <c r="B73" s="326"/>
      <c r="C73" s="326"/>
      <c r="D73" s="326"/>
      <c r="E73" s="164" t="s">
        <v>24383</v>
      </c>
      <c r="F73" s="165"/>
      <c r="G73" s="248"/>
      <c r="H73" s="166" t="s">
        <v>116</v>
      </c>
      <c r="I73" s="167"/>
      <c r="J73" s="346"/>
      <c r="K73" s="200"/>
      <c r="P73" s="13"/>
    </row>
    <row r="74" spans="1:16" ht="25.5">
      <c r="A74" s="280"/>
      <c r="B74" s="384" t="s">
        <v>24319</v>
      </c>
      <c r="C74" s="384"/>
      <c r="D74" s="384"/>
      <c r="E74" s="281" t="s">
        <v>24295</v>
      </c>
      <c r="F74" s="285" t="str">
        <f>IF(Flugrechner!C2&gt;0,Flugrechner!C2,IF(F69&lt;&gt;"Angabe fehlt","","Angabe fehlt"))</f>
        <v>Angabe fehlt</v>
      </c>
      <c r="G74" s="310" t="str">
        <f>IF(OR(F74="",F74="Angabe fehlt"),"",IF(F74&lt;&gt;Flugrechner!C2,"Manuelle Eingabe, Defaultwert wäre "&amp;ROUND(Flugrechner!C2,1),""))</f>
        <v/>
      </c>
      <c r="H74" s="286" t="s">
        <v>98</v>
      </c>
      <c r="I74" s="283" t="s">
        <v>11</v>
      </c>
      <c r="J74" s="283"/>
      <c r="K74" s="284"/>
      <c r="P74" s="13"/>
    </row>
    <row r="75" spans="1:16" ht="26.85" customHeight="1">
      <c r="A75" s="215"/>
      <c r="B75" s="388" t="s">
        <v>24320</v>
      </c>
      <c r="C75" s="388"/>
      <c r="D75" s="388"/>
      <c r="E75" s="186" t="s">
        <v>24295</v>
      </c>
      <c r="F75" s="187" t="str">
        <f>IF(Flugrechner!C3&gt;0,Flugrechner!C3,IF(F69&lt;&gt;"Angabe fehlt","","Angabe fehlt"))</f>
        <v>Angabe fehlt</v>
      </c>
      <c r="G75" s="248" t="str">
        <f>IF(OR(F75="",F75="Angabe fehlt"),"",IF(F75&lt;&gt;Flugrechner!C3,"Manuelle Eingabe, Defaultwert wäre "&amp;ROUND(Flugrechner!C3,1),""))</f>
        <v/>
      </c>
      <c r="H75" s="188" t="s">
        <v>98</v>
      </c>
      <c r="I75" s="189" t="s">
        <v>11</v>
      </c>
      <c r="J75" s="189"/>
      <c r="K75" s="200"/>
      <c r="P75" s="13"/>
    </row>
    <row r="76" spans="1:16">
      <c r="A76" s="205" t="s">
        <v>24229</v>
      </c>
      <c r="B76" s="339"/>
      <c r="C76" s="339"/>
      <c r="D76" s="339"/>
      <c r="E76" s="155"/>
      <c r="F76" s="159"/>
      <c r="G76" s="313"/>
      <c r="H76" s="168"/>
      <c r="I76" s="157"/>
      <c r="J76" s="171"/>
      <c r="K76" s="206"/>
      <c r="P76" s="13"/>
    </row>
    <row r="77" spans="1:16">
      <c r="A77" s="272"/>
      <c r="B77" s="389" t="s">
        <v>24322</v>
      </c>
      <c r="C77" s="389"/>
      <c r="D77" s="389"/>
      <c r="E77" s="287" t="s">
        <v>12</v>
      </c>
      <c r="F77" s="288" t="s">
        <v>11</v>
      </c>
      <c r="G77" s="310"/>
      <c r="H77" s="289"/>
      <c r="I77" s="276" t="s">
        <v>11</v>
      </c>
      <c r="J77" s="276"/>
      <c r="K77" s="290"/>
      <c r="P77" s="13"/>
    </row>
    <row r="78" spans="1:16" s="10" customFormat="1">
      <c r="A78" s="216"/>
      <c r="B78" s="390" t="s">
        <v>24323</v>
      </c>
      <c r="C78" s="390"/>
      <c r="D78" s="390"/>
      <c r="E78" s="35" t="s">
        <v>12</v>
      </c>
      <c r="F78" s="56" t="s">
        <v>11</v>
      </c>
      <c r="G78" s="308"/>
      <c r="H78" s="36"/>
      <c r="I78" s="62" t="s">
        <v>11</v>
      </c>
      <c r="J78" s="62"/>
      <c r="K78" s="217"/>
      <c r="P78" s="42"/>
    </row>
    <row r="79" spans="1:16">
      <c r="A79" s="208"/>
      <c r="B79" s="391" t="s">
        <v>24324</v>
      </c>
      <c r="C79" s="391"/>
      <c r="D79" s="391"/>
      <c r="E79" s="20" t="s">
        <v>12</v>
      </c>
      <c r="F79" s="56" t="s">
        <v>11</v>
      </c>
      <c r="G79" s="308"/>
      <c r="H79" s="29"/>
      <c r="I79" s="61" t="s">
        <v>11</v>
      </c>
      <c r="J79" s="61"/>
      <c r="K79" s="207"/>
      <c r="P79" s="13"/>
    </row>
    <row r="80" spans="1:16">
      <c r="A80" s="205"/>
      <c r="B80" s="392" t="s">
        <v>24325</v>
      </c>
      <c r="C80" s="392"/>
      <c r="D80" s="392"/>
      <c r="E80" s="155" t="s">
        <v>12</v>
      </c>
      <c r="F80" s="169" t="s">
        <v>11</v>
      </c>
      <c r="G80" s="313"/>
      <c r="H80" s="170"/>
      <c r="I80" s="171" t="s">
        <v>11</v>
      </c>
      <c r="J80" s="171"/>
      <c r="K80" s="206"/>
      <c r="P80" s="13"/>
    </row>
    <row r="81" spans="1:16">
      <c r="A81" s="291"/>
      <c r="B81" s="389" t="s">
        <v>24326</v>
      </c>
      <c r="C81" s="389"/>
      <c r="D81" s="191" t="s">
        <v>11</v>
      </c>
      <c r="E81" s="287" t="s">
        <v>12</v>
      </c>
      <c r="F81" s="288">
        <f>IF(D81="Ja",$F$77+$F$78,0)</f>
        <v>0</v>
      </c>
      <c r="G81" s="310" t="str">
        <f>IF(F81=0,"",IF(F81&lt;&gt;F77+F78,"Manuelle Eingabe, Defaultwert wäre "&amp;ROUND(F77+F78,1),""))</f>
        <v/>
      </c>
      <c r="H81" s="292"/>
      <c r="I81" s="277"/>
      <c r="J81" s="276"/>
      <c r="K81" s="375" t="s">
        <v>24371</v>
      </c>
      <c r="P81" s="13"/>
    </row>
    <row r="82" spans="1:16">
      <c r="A82" s="4"/>
      <c r="B82" s="391" t="s">
        <v>24327</v>
      </c>
      <c r="C82" s="391"/>
      <c r="D82" s="190" t="s">
        <v>11</v>
      </c>
      <c r="E82" s="20" t="s">
        <v>12</v>
      </c>
      <c r="F82" s="56">
        <f>IF(D82="Ja",$F$77+$F$78,0)</f>
        <v>0</v>
      </c>
      <c r="G82" s="308" t="str">
        <f>IF(F82=0,"",IF(F82&lt;&gt;F77+F78,"Manuelle Eingabe, Defaultwert wäre "&amp;ROUND(F78+F77,1),""))</f>
        <v/>
      </c>
      <c r="H82" s="30"/>
      <c r="I82" s="12"/>
      <c r="J82" s="61"/>
      <c r="K82" s="376"/>
      <c r="P82" s="13"/>
    </row>
    <row r="83" spans="1:16">
      <c r="A83" s="4"/>
      <c r="B83" s="391" t="s">
        <v>24328</v>
      </c>
      <c r="C83" s="391"/>
      <c r="D83" s="190" t="s">
        <v>11</v>
      </c>
      <c r="E83" s="20" t="s">
        <v>12</v>
      </c>
      <c r="F83" s="56">
        <f>IF(D83="Ja",$F$79+$F$80,0)</f>
        <v>0</v>
      </c>
      <c r="G83" s="308" t="str">
        <f t="shared" ref="G83" si="0">IF(F83=0,"",IF(F83&lt;&gt;F79+F80,"Manuelle Eingabe, Defaultwert wäre "&amp;ROUND(F79+F80,1),""))</f>
        <v/>
      </c>
      <c r="H83" s="30"/>
      <c r="I83" s="12"/>
      <c r="J83" s="61"/>
      <c r="K83" s="376"/>
      <c r="P83" s="13"/>
    </row>
    <row r="84" spans="1:16">
      <c r="A84" s="205"/>
      <c r="B84" s="392" t="s">
        <v>24329</v>
      </c>
      <c r="C84" s="392"/>
      <c r="D84" s="192" t="s">
        <v>11</v>
      </c>
      <c r="E84" s="155" t="s">
        <v>12</v>
      </c>
      <c r="F84" s="169">
        <f>IF(D84="Ja",$F$79+$F$80,0)</f>
        <v>0</v>
      </c>
      <c r="G84" s="313" t="str">
        <f>IF(F84=0,"",IF(F84&lt;&gt;F79+F80,"Manuelle Eingabe, Defaultwert wäre "&amp;ROUND(F79+F80,1),""))</f>
        <v/>
      </c>
      <c r="H84" s="172"/>
      <c r="I84" s="157"/>
      <c r="J84" s="171"/>
      <c r="K84" s="377"/>
      <c r="P84" s="13"/>
    </row>
    <row r="85" spans="1:16">
      <c r="A85" s="293"/>
      <c r="B85" s="389" t="s">
        <v>5</v>
      </c>
      <c r="C85" s="389"/>
      <c r="D85" s="340"/>
      <c r="E85" s="287" t="s">
        <v>38</v>
      </c>
      <c r="F85" s="288" t="s">
        <v>11</v>
      </c>
      <c r="G85" s="310"/>
      <c r="H85" s="289"/>
      <c r="I85" s="276" t="s">
        <v>11</v>
      </c>
      <c r="J85" s="276"/>
      <c r="K85" s="354"/>
      <c r="P85" s="13"/>
    </row>
    <row r="86" spans="1:16">
      <c r="A86" s="218"/>
      <c r="B86" s="391" t="s">
        <v>34</v>
      </c>
      <c r="C86" s="391"/>
      <c r="D86" s="338"/>
      <c r="E86" s="20" t="s">
        <v>38</v>
      </c>
      <c r="F86" s="56" t="s">
        <v>11</v>
      </c>
      <c r="G86" s="308"/>
      <c r="H86" s="29"/>
      <c r="I86" s="61" t="s">
        <v>11</v>
      </c>
      <c r="J86" s="61"/>
      <c r="K86" s="355"/>
      <c r="P86" s="13"/>
    </row>
    <row r="87" spans="1:16">
      <c r="A87" s="218"/>
      <c r="B87" s="391" t="s">
        <v>35</v>
      </c>
      <c r="C87" s="391"/>
      <c r="D87" s="338"/>
      <c r="E87" s="20" t="s">
        <v>38</v>
      </c>
      <c r="F87" s="56" t="s">
        <v>11</v>
      </c>
      <c r="G87" s="308"/>
      <c r="H87" s="29"/>
      <c r="I87" s="61" t="s">
        <v>11</v>
      </c>
      <c r="J87" s="61"/>
      <c r="K87" s="355"/>
      <c r="P87" s="13"/>
    </row>
    <row r="88" spans="1:16">
      <c r="A88" s="218"/>
      <c r="B88" s="391" t="s">
        <v>36</v>
      </c>
      <c r="C88" s="391"/>
      <c r="D88" s="338"/>
      <c r="E88" s="20" t="s">
        <v>38</v>
      </c>
      <c r="F88" s="56" t="s">
        <v>11</v>
      </c>
      <c r="G88" s="308"/>
      <c r="H88" s="29"/>
      <c r="I88" s="61" t="s">
        <v>11</v>
      </c>
      <c r="J88" s="61"/>
      <c r="K88" s="355"/>
      <c r="P88" s="13"/>
    </row>
    <row r="89" spans="1:16">
      <c r="A89" s="219"/>
      <c r="B89" s="392" t="s">
        <v>37</v>
      </c>
      <c r="C89" s="392"/>
      <c r="D89" s="339"/>
      <c r="E89" s="155" t="s">
        <v>38</v>
      </c>
      <c r="F89" s="169" t="s">
        <v>11</v>
      </c>
      <c r="G89" s="313"/>
      <c r="H89" s="170"/>
      <c r="I89" s="171" t="s">
        <v>11</v>
      </c>
      <c r="J89" s="171"/>
      <c r="K89" s="356"/>
      <c r="P89" s="13"/>
    </row>
    <row r="90" spans="1:16" ht="12.75" customHeight="1">
      <c r="A90" s="291"/>
      <c r="B90" s="389" t="s">
        <v>39</v>
      </c>
      <c r="C90" s="389"/>
      <c r="D90" s="191" t="s">
        <v>11</v>
      </c>
      <c r="E90" s="287" t="s">
        <v>12</v>
      </c>
      <c r="F90" s="288">
        <f>IF(D90="Ja",SUM($F$85:$F$89)*4,0)</f>
        <v>0</v>
      </c>
      <c r="G90" s="310" t="str">
        <f>IF(F90=0,"",IF(F90&lt;&gt;SUM($F$85:$F$89)*4,"Manuelle Eingabe, Defaultwert wäre "&amp;ROUND(SUM($F$85:$F$89)*4,1),""))</f>
        <v/>
      </c>
      <c r="H90" s="294"/>
      <c r="I90" s="277"/>
      <c r="J90" s="276"/>
      <c r="K90" s="375" t="s">
        <v>24370</v>
      </c>
      <c r="P90" s="13"/>
    </row>
    <row r="91" spans="1:16">
      <c r="A91" s="4"/>
      <c r="B91" s="391" t="s">
        <v>40</v>
      </c>
      <c r="C91" s="391"/>
      <c r="D91" s="190" t="s">
        <v>11</v>
      </c>
      <c r="E91" s="20" t="s">
        <v>12</v>
      </c>
      <c r="F91" s="56">
        <f>IF(D91="Ja",SUM($F$85:$F$89)*4,0)</f>
        <v>0</v>
      </c>
      <c r="G91" s="308" t="str">
        <f>IF(F91=0,"",IF(F91&lt;&gt;SUM($F$85:$F$89)*4,"Manuelle Eingabe, Defaultwert wäre "&amp;ROUND(SUM($F$85:$F$89)*4,1),""))</f>
        <v/>
      </c>
      <c r="H91" s="353"/>
      <c r="I91" s="12"/>
      <c r="J91" s="61"/>
      <c r="K91" s="376"/>
      <c r="P91" s="13"/>
    </row>
    <row r="92" spans="1:16">
      <c r="A92" s="295"/>
      <c r="B92" s="339"/>
      <c r="C92" s="339"/>
      <c r="D92" s="171"/>
      <c r="E92" s="155"/>
      <c r="F92" s="169"/>
      <c r="G92" s="313"/>
      <c r="H92" s="173"/>
      <c r="I92" s="157"/>
      <c r="J92" s="171"/>
      <c r="K92" s="377"/>
      <c r="P92" s="13"/>
    </row>
    <row r="93" spans="1:16">
      <c r="A93" s="220" t="s">
        <v>24230</v>
      </c>
      <c r="B93" s="174"/>
      <c r="C93" s="174"/>
      <c r="D93" s="174"/>
      <c r="E93" s="161"/>
      <c r="F93" s="175"/>
      <c r="G93" s="314"/>
      <c r="H93" s="176"/>
      <c r="I93" s="163"/>
      <c r="J93" s="347"/>
      <c r="K93" s="213"/>
      <c r="P93" s="13"/>
    </row>
    <row r="94" spans="1:16">
      <c r="A94" s="296"/>
      <c r="B94" s="385" t="s">
        <v>14</v>
      </c>
      <c r="C94" s="385"/>
      <c r="D94" s="385"/>
      <c r="E94" s="273" t="s">
        <v>13</v>
      </c>
      <c r="F94" s="297" t="str">
        <f>IF(F98="","Angabe fehlt",IF(F96="","Angabe fehlt",F98*F96))</f>
        <v>Angabe fehlt</v>
      </c>
      <c r="G94" s="310" t="str">
        <f>IF(OR(F94="",F94="Angabe fehlt"),"",IF(F94&lt;&gt;F96*F98,"Manuelle Eingabe, Defaultwert wäre "&amp;ROUND(F96*F98,1),""))</f>
        <v/>
      </c>
      <c r="H94" s="282" t="s">
        <v>127</v>
      </c>
      <c r="I94" s="283" t="s">
        <v>11</v>
      </c>
      <c r="J94" s="283"/>
      <c r="K94" s="393" t="s">
        <v>139</v>
      </c>
      <c r="P94" s="13"/>
    </row>
    <row r="95" spans="1:16" outlineLevel="1">
      <c r="A95" s="221"/>
      <c r="B95" s="31"/>
      <c r="C95" s="31"/>
      <c r="D95" s="31"/>
      <c r="E95" s="20" t="s">
        <v>106</v>
      </c>
      <c r="F95" s="37"/>
      <c r="G95" s="315"/>
      <c r="H95" s="32" t="s">
        <v>106</v>
      </c>
      <c r="I95" s="27"/>
      <c r="J95" s="348"/>
      <c r="K95" s="394"/>
      <c r="P95" s="13"/>
    </row>
    <row r="96" spans="1:16" outlineLevel="1">
      <c r="A96" s="221"/>
      <c r="B96" s="31"/>
      <c r="C96" s="31"/>
      <c r="D96" s="31"/>
      <c r="E96" s="20" t="s">
        <v>13</v>
      </c>
      <c r="F96" s="60"/>
      <c r="G96" s="315"/>
      <c r="H96" s="32" t="s">
        <v>126</v>
      </c>
      <c r="I96" s="27"/>
      <c r="J96" s="348"/>
      <c r="K96" s="394"/>
      <c r="P96" s="13"/>
    </row>
    <row r="97" spans="1:16" outlineLevel="1">
      <c r="A97" s="221"/>
      <c r="B97" s="31"/>
      <c r="C97" s="31"/>
      <c r="D97" s="31"/>
      <c r="E97" s="20" t="s">
        <v>105</v>
      </c>
      <c r="F97" s="23"/>
      <c r="G97" s="308"/>
      <c r="H97" s="28" t="s">
        <v>105</v>
      </c>
      <c r="I97" s="27"/>
      <c r="J97" s="348"/>
      <c r="K97" s="394"/>
      <c r="P97" s="13"/>
    </row>
    <row r="98" spans="1:16" outlineLevel="1">
      <c r="A98" s="222"/>
      <c r="B98" s="177"/>
      <c r="C98" s="177"/>
      <c r="D98" s="177"/>
      <c r="E98" s="155" t="s">
        <v>12</v>
      </c>
      <c r="F98" s="169" t="str">
        <f>IF(E13="Angabe fehlt","",E13)</f>
        <v/>
      </c>
      <c r="G98" s="307" t="str">
        <f>IF(OR(F98="",F98="Angabe fehlt"),"",IF(F98&lt;&gt;E$13,"Manuelle Eingabe, Defaultwert wäre "&amp;ROUND(E$13,1),""))</f>
        <v/>
      </c>
      <c r="H98" s="178" t="s">
        <v>19</v>
      </c>
      <c r="I98" s="167"/>
      <c r="J98" s="189"/>
      <c r="K98" s="395"/>
      <c r="P98" s="13"/>
    </row>
    <row r="99" spans="1:16">
      <c r="A99" s="296"/>
      <c r="B99" s="337" t="s">
        <v>15</v>
      </c>
      <c r="C99" s="337"/>
      <c r="D99" s="337"/>
      <c r="E99" s="273" t="s">
        <v>13</v>
      </c>
      <c r="F99" s="297" t="str">
        <f>IF(F103="","Angabe fehlt",IF(F101="","Angabe fehlt",F103*F101))</f>
        <v>Angabe fehlt</v>
      </c>
      <c r="G99" s="310" t="str">
        <f>IF(OR(F99="",F99="Angabe fehlt"),"",IF(F99&lt;&gt;F101*F103,"Manuelle Eingabe, Defaultwert wäre "&amp;ROUND(F101*F103,1),""))</f>
        <v/>
      </c>
      <c r="H99" s="282" t="s">
        <v>128</v>
      </c>
      <c r="I99" s="283" t="s">
        <v>11</v>
      </c>
      <c r="J99" s="283"/>
      <c r="K99" s="393" t="s">
        <v>139</v>
      </c>
      <c r="P99" s="13"/>
    </row>
    <row r="100" spans="1:16" outlineLevel="1">
      <c r="A100" s="221"/>
      <c r="B100" s="31"/>
      <c r="C100" s="31"/>
      <c r="D100" s="31"/>
      <c r="E100" s="20" t="s">
        <v>106</v>
      </c>
      <c r="F100" s="37"/>
      <c r="G100" s="315"/>
      <c r="H100" s="32" t="s">
        <v>106</v>
      </c>
      <c r="I100" s="27"/>
      <c r="J100" s="348"/>
      <c r="K100" s="394"/>
      <c r="P100" s="13"/>
    </row>
    <row r="101" spans="1:16" outlineLevel="1">
      <c r="A101" s="221"/>
      <c r="B101" s="31"/>
      <c r="C101" s="31"/>
      <c r="D101" s="31"/>
      <c r="E101" s="20" t="s">
        <v>13</v>
      </c>
      <c r="F101" s="60"/>
      <c r="G101" s="315"/>
      <c r="H101" s="32" t="s">
        <v>133</v>
      </c>
      <c r="I101" s="27"/>
      <c r="J101" s="348"/>
      <c r="K101" s="394"/>
      <c r="P101" s="13"/>
    </row>
    <row r="102" spans="1:16" outlineLevel="1">
      <c r="A102" s="221"/>
      <c r="B102" s="31"/>
      <c r="C102" s="31"/>
      <c r="D102" s="31"/>
      <c r="E102" s="20" t="s">
        <v>105</v>
      </c>
      <c r="F102" s="23"/>
      <c r="G102" s="308"/>
      <c r="H102" s="28" t="s">
        <v>105</v>
      </c>
      <c r="I102" s="27"/>
      <c r="J102" s="348"/>
      <c r="K102" s="394"/>
      <c r="P102" s="13"/>
    </row>
    <row r="103" spans="1:16" outlineLevel="1">
      <c r="A103" s="222"/>
      <c r="B103" s="177"/>
      <c r="C103" s="177"/>
      <c r="D103" s="177"/>
      <c r="E103" s="155" t="s">
        <v>12</v>
      </c>
      <c r="F103" s="169" t="str">
        <f>IF(E13="Angabe fehlt","",E13)</f>
        <v/>
      </c>
      <c r="G103" s="307" t="str">
        <f>IF(OR(F103="",F103="Angabe fehlt"),"",IF(F103&lt;&gt;E$13,"Manuelle Eingabe, Defaultwert wäre "&amp;ROUND(E$13,1),""))</f>
        <v/>
      </c>
      <c r="H103" s="178" t="s">
        <v>19</v>
      </c>
      <c r="I103" s="167"/>
      <c r="J103" s="189"/>
      <c r="K103" s="395"/>
      <c r="P103" s="13"/>
    </row>
    <row r="104" spans="1:16">
      <c r="A104" s="296"/>
      <c r="B104" s="337" t="s">
        <v>16</v>
      </c>
      <c r="C104" s="337"/>
      <c r="D104" s="337"/>
      <c r="E104" s="273" t="s">
        <v>13</v>
      </c>
      <c r="F104" s="297" t="str">
        <f>IF(F108="","Angabe fehlt",IF(F106="","Angabe fehlt",F108*F106))</f>
        <v>Angabe fehlt</v>
      </c>
      <c r="G104" s="310" t="str">
        <f>IF(OR(F104="",F104="Angabe fehlt"),"",IF(F104&lt;&gt;F106*F108,"Manuelle Eingabe, Defaultwert wäre "&amp;ROUND(F106*F108,1),""))</f>
        <v/>
      </c>
      <c r="H104" s="282" t="s">
        <v>129</v>
      </c>
      <c r="I104" s="283" t="s">
        <v>11</v>
      </c>
      <c r="J104" s="283"/>
      <c r="K104" s="393" t="s">
        <v>139</v>
      </c>
      <c r="P104" s="13"/>
    </row>
    <row r="105" spans="1:16" outlineLevel="1">
      <c r="A105" s="221"/>
      <c r="B105" s="31"/>
      <c r="C105" s="31"/>
      <c r="D105" s="31"/>
      <c r="E105" s="20" t="s">
        <v>106</v>
      </c>
      <c r="F105" s="37"/>
      <c r="G105" s="315"/>
      <c r="H105" s="32" t="s">
        <v>106</v>
      </c>
      <c r="I105" s="27"/>
      <c r="J105" s="348"/>
      <c r="K105" s="394"/>
      <c r="P105" s="13"/>
    </row>
    <row r="106" spans="1:16" outlineLevel="1">
      <c r="A106" s="221"/>
      <c r="B106" s="31"/>
      <c r="C106" s="31"/>
      <c r="D106" s="31"/>
      <c r="E106" s="20" t="s">
        <v>13</v>
      </c>
      <c r="F106" s="60"/>
      <c r="G106" s="315"/>
      <c r="H106" s="32" t="s">
        <v>134</v>
      </c>
      <c r="I106" s="27"/>
      <c r="J106" s="348"/>
      <c r="K106" s="394"/>
      <c r="P106" s="13"/>
    </row>
    <row r="107" spans="1:16" outlineLevel="1">
      <c r="A107" s="221"/>
      <c r="B107" s="31"/>
      <c r="C107" s="31"/>
      <c r="D107" s="31"/>
      <c r="E107" s="20" t="s">
        <v>105</v>
      </c>
      <c r="F107" s="23"/>
      <c r="G107" s="308"/>
      <c r="H107" s="28" t="s">
        <v>105</v>
      </c>
      <c r="I107" s="27"/>
      <c r="J107" s="348"/>
      <c r="K107" s="394"/>
      <c r="P107" s="13"/>
    </row>
    <row r="108" spans="1:16" outlineLevel="1">
      <c r="A108" s="222"/>
      <c r="B108" s="177"/>
      <c r="C108" s="177"/>
      <c r="D108" s="177"/>
      <c r="E108" s="155" t="s">
        <v>12</v>
      </c>
      <c r="F108" s="169" t="str">
        <f>IF(E13="Angabe fehlt","",E13)</f>
        <v/>
      </c>
      <c r="G108" s="307" t="str">
        <f>IF(OR(F108="",F108="Angabe fehlt"),"",IF(F108&lt;&gt;E$13,"Manuelle Eingabe, Defaultwert wäre "&amp;ROUND(E$13,1),""))</f>
        <v/>
      </c>
      <c r="H108" s="178" t="s">
        <v>19</v>
      </c>
      <c r="I108" s="167"/>
      <c r="J108" s="189"/>
      <c r="K108" s="395"/>
      <c r="P108" s="13"/>
    </row>
    <row r="109" spans="1:16">
      <c r="A109" s="296"/>
      <c r="B109" s="337" t="s">
        <v>17</v>
      </c>
      <c r="C109" s="337"/>
      <c r="D109" s="337"/>
      <c r="E109" s="273" t="s">
        <v>13</v>
      </c>
      <c r="F109" s="297" t="str">
        <f>IF(F113="","Angabe fehlt",IF(F111="","Angabe fehlt",F113*F111))</f>
        <v>Angabe fehlt</v>
      </c>
      <c r="G109" s="310" t="str">
        <f>IF(OR(F109="",F109="Angabe fehlt"),"",IF(F109&lt;&gt;F111*F113,"Manuelle Eingabe, Defaultwert wäre "&amp;ROUND(F111*F113,1),""))</f>
        <v/>
      </c>
      <c r="H109" s="282" t="s">
        <v>130</v>
      </c>
      <c r="I109" s="283" t="s">
        <v>11</v>
      </c>
      <c r="J109" s="283"/>
      <c r="K109" s="393" t="s">
        <v>139</v>
      </c>
      <c r="P109" s="13"/>
    </row>
    <row r="110" spans="1:16" outlineLevel="1">
      <c r="A110" s="221"/>
      <c r="B110" s="31"/>
      <c r="C110" s="31"/>
      <c r="D110" s="31"/>
      <c r="E110" s="20" t="s">
        <v>106</v>
      </c>
      <c r="F110" s="37"/>
      <c r="G110" s="315"/>
      <c r="H110" s="32" t="s">
        <v>106</v>
      </c>
      <c r="I110" s="27"/>
      <c r="J110" s="348"/>
      <c r="K110" s="394"/>
      <c r="P110" s="13"/>
    </row>
    <row r="111" spans="1:16" outlineLevel="1">
      <c r="A111" s="221"/>
      <c r="B111" s="31"/>
      <c r="C111" s="31"/>
      <c r="D111" s="31"/>
      <c r="E111" s="20" t="s">
        <v>13</v>
      </c>
      <c r="F111" s="60"/>
      <c r="G111" s="315"/>
      <c r="H111" s="32" t="s">
        <v>135</v>
      </c>
      <c r="I111" s="27"/>
      <c r="J111" s="348"/>
      <c r="K111" s="394"/>
      <c r="P111" s="13"/>
    </row>
    <row r="112" spans="1:16" outlineLevel="1">
      <c r="A112" s="221"/>
      <c r="B112" s="31"/>
      <c r="C112" s="31"/>
      <c r="D112" s="31"/>
      <c r="E112" s="20" t="s">
        <v>105</v>
      </c>
      <c r="F112" s="23"/>
      <c r="G112" s="308"/>
      <c r="H112" s="28" t="s">
        <v>105</v>
      </c>
      <c r="I112" s="27"/>
      <c r="J112" s="348"/>
      <c r="K112" s="394"/>
      <c r="P112" s="13"/>
    </row>
    <row r="113" spans="1:16" outlineLevel="1">
      <c r="A113" s="222"/>
      <c r="B113" s="177"/>
      <c r="C113" s="177"/>
      <c r="D113" s="177"/>
      <c r="E113" s="155" t="s">
        <v>12</v>
      </c>
      <c r="F113" s="169" t="str">
        <f>IF(E13="Angabe fehlt","",E13)</f>
        <v/>
      </c>
      <c r="G113" s="307" t="str">
        <f>IF(OR(F113="",F113="Angabe fehlt"),"",IF(F113&lt;&gt;E$13,"Manuelle Eingabe, Defaultwert wäre "&amp;ROUND(E$13,1),""))</f>
        <v/>
      </c>
      <c r="H113" s="178" t="s">
        <v>19</v>
      </c>
      <c r="I113" s="167"/>
      <c r="J113" s="189"/>
      <c r="K113" s="395"/>
      <c r="P113" s="13"/>
    </row>
    <row r="114" spans="1:16">
      <c r="A114" s="296"/>
      <c r="B114" s="337" t="s">
        <v>4</v>
      </c>
      <c r="C114" s="298" t="s">
        <v>24311</v>
      </c>
      <c r="D114" s="320" t="s">
        <v>11</v>
      </c>
      <c r="E114" s="273" t="s">
        <v>13</v>
      </c>
      <c r="F114" s="297" t="str">
        <f>IF(F118="","Angabe fehlt",IF(F116="","Angabe fehlt",F118*F116))</f>
        <v>Angabe fehlt</v>
      </c>
      <c r="G114" s="310" t="str">
        <f>IF(OR(F114="",F114="Angabe fehlt"),"",IF(F114&lt;&gt;F116*F118,"Manuelle Eingabe, Defaultwert wäre "&amp;ROUND(F116*F118,1),""))</f>
        <v/>
      </c>
      <c r="H114" s="282" t="s">
        <v>131</v>
      </c>
      <c r="I114" s="283" t="s">
        <v>11</v>
      </c>
      <c r="J114" s="283"/>
      <c r="K114" s="402" t="s">
        <v>139</v>
      </c>
      <c r="P114" s="13"/>
    </row>
    <row r="115" spans="1:16" outlineLevel="1">
      <c r="A115" s="221"/>
      <c r="B115" s="31"/>
      <c r="C115" s="31"/>
      <c r="D115" s="31"/>
      <c r="E115" s="20" t="s">
        <v>106</v>
      </c>
      <c r="F115" s="37"/>
      <c r="G115" s="315"/>
      <c r="H115" s="32" t="s">
        <v>106</v>
      </c>
      <c r="I115" s="27"/>
      <c r="J115" s="348"/>
      <c r="K115" s="403"/>
      <c r="P115" s="13"/>
    </row>
    <row r="116" spans="1:16" outlineLevel="1">
      <c r="A116" s="221"/>
      <c r="B116" s="31"/>
      <c r="C116" s="31"/>
      <c r="D116" s="31"/>
      <c r="E116" s="20" t="s">
        <v>13</v>
      </c>
      <c r="F116" s="60"/>
      <c r="G116" s="315"/>
      <c r="H116" s="32" t="s">
        <v>136</v>
      </c>
      <c r="I116" s="27"/>
      <c r="J116" s="348"/>
      <c r="K116" s="403"/>
      <c r="P116" s="13"/>
    </row>
    <row r="117" spans="1:16" outlineLevel="1">
      <c r="A117" s="221"/>
      <c r="B117" s="31"/>
      <c r="C117" s="31"/>
      <c r="D117" s="31"/>
      <c r="E117" s="20" t="s">
        <v>105</v>
      </c>
      <c r="F117" s="23"/>
      <c r="G117" s="308"/>
      <c r="H117" s="28" t="s">
        <v>105</v>
      </c>
      <c r="I117" s="27"/>
      <c r="J117" s="348"/>
      <c r="K117" s="403"/>
      <c r="P117" s="13"/>
    </row>
    <row r="118" spans="1:16" outlineLevel="1">
      <c r="A118" s="222"/>
      <c r="B118" s="177"/>
      <c r="C118" s="177"/>
      <c r="D118" s="177"/>
      <c r="E118" s="155" t="s">
        <v>12</v>
      </c>
      <c r="F118" s="169" t="str">
        <f>IF(E13="Angabe fehlt","",E13)</f>
        <v/>
      </c>
      <c r="G118" s="307" t="str">
        <f>IF(OR(F118="",F118="Angabe fehlt"),"",IF(F118&lt;&gt;E$13,"Manuelle Eingabe, Defaultwert wäre "&amp;ROUND(E$13,1),""))</f>
        <v/>
      </c>
      <c r="H118" s="178" t="s">
        <v>19</v>
      </c>
      <c r="I118" s="167"/>
      <c r="J118" s="189"/>
      <c r="K118" s="404"/>
      <c r="P118" s="13"/>
    </row>
    <row r="119" spans="1:16">
      <c r="A119" s="296"/>
      <c r="B119" s="337" t="s">
        <v>18</v>
      </c>
      <c r="C119" s="337"/>
      <c r="D119" s="337"/>
      <c r="E119" s="273" t="s">
        <v>13</v>
      </c>
      <c r="F119" s="297" t="str">
        <f>IF(F123="","Angabe fehlt",IF(F121="","Angabe fehlt",F123*F121))</f>
        <v>Angabe fehlt</v>
      </c>
      <c r="G119" s="310" t="str">
        <f>IF(OR(F119="",F119="Angabe fehlt"),"",IF(F119&lt;&gt;F121*F123,"Manuelle Eingabe, Defaultwert wäre "&amp;ROUND(F121*F123,1),""))</f>
        <v/>
      </c>
      <c r="H119" s="282" t="s">
        <v>132</v>
      </c>
      <c r="I119" s="283" t="s">
        <v>11</v>
      </c>
      <c r="J119" s="283"/>
      <c r="K119" s="393" t="s">
        <v>139</v>
      </c>
      <c r="P119" s="13"/>
    </row>
    <row r="120" spans="1:16" outlineLevel="1">
      <c r="A120" s="221"/>
      <c r="B120" s="31"/>
      <c r="C120" s="31"/>
      <c r="D120" s="31"/>
      <c r="E120" s="20" t="s">
        <v>106</v>
      </c>
      <c r="F120" s="37"/>
      <c r="G120" s="315"/>
      <c r="H120" s="32" t="s">
        <v>106</v>
      </c>
      <c r="I120" s="27"/>
      <c r="J120" s="348"/>
      <c r="K120" s="394"/>
      <c r="P120" s="13"/>
    </row>
    <row r="121" spans="1:16" outlineLevel="1">
      <c r="A121" s="221"/>
      <c r="B121" s="31"/>
      <c r="C121" s="31"/>
      <c r="D121" s="31"/>
      <c r="E121" s="20" t="s">
        <v>13</v>
      </c>
      <c r="F121" s="60"/>
      <c r="G121" s="315"/>
      <c r="H121" s="32" t="s">
        <v>137</v>
      </c>
      <c r="I121" s="27"/>
      <c r="J121" s="348"/>
      <c r="K121" s="394"/>
      <c r="P121" s="13"/>
    </row>
    <row r="122" spans="1:16" outlineLevel="1">
      <c r="A122" s="221"/>
      <c r="B122" s="31"/>
      <c r="C122" s="31"/>
      <c r="D122" s="31"/>
      <c r="E122" s="20" t="s">
        <v>105</v>
      </c>
      <c r="F122" s="23"/>
      <c r="G122" s="308"/>
      <c r="H122" s="28" t="s">
        <v>105</v>
      </c>
      <c r="I122" s="27"/>
      <c r="J122" s="348"/>
      <c r="K122" s="394"/>
      <c r="P122" s="13"/>
    </row>
    <row r="123" spans="1:16" outlineLevel="1">
      <c r="A123" s="222"/>
      <c r="B123" s="177"/>
      <c r="C123" s="177"/>
      <c r="D123" s="177"/>
      <c r="E123" s="155" t="s">
        <v>12</v>
      </c>
      <c r="F123" s="169" t="str">
        <f>IF(E13="Angabe fehlt","",E13)</f>
        <v/>
      </c>
      <c r="G123" s="307" t="str">
        <f>IF(OR(F123="",F123="Angabe fehlt"),"",IF(F123&lt;&gt;E$13,"Manuelle Eingabe, Defaultwert wäre "&amp;ROUND(E$13,1),""))</f>
        <v/>
      </c>
      <c r="H123" s="178" t="s">
        <v>19</v>
      </c>
      <c r="I123" s="167"/>
      <c r="J123" s="189"/>
      <c r="K123" s="395"/>
      <c r="P123" s="13"/>
    </row>
    <row r="124" spans="1:16">
      <c r="A124" s="205" t="s">
        <v>24231</v>
      </c>
      <c r="B124" s="339"/>
      <c r="C124" s="339"/>
      <c r="D124" s="339"/>
      <c r="E124" s="155"/>
      <c r="F124" s="159"/>
      <c r="G124" s="313"/>
      <c r="H124" s="156"/>
      <c r="I124" s="157"/>
      <c r="J124" s="171"/>
      <c r="K124" s="206"/>
      <c r="P124" s="13"/>
    </row>
    <row r="125" spans="1:16" ht="25.5">
      <c r="A125" s="272"/>
      <c r="B125" s="340" t="s">
        <v>9</v>
      </c>
      <c r="C125" s="340"/>
      <c r="D125" s="340"/>
      <c r="E125" s="273" t="s">
        <v>12</v>
      </c>
      <c r="F125" s="288" t="str">
        <f>IF(F129="","Angabe fehlt",IF(F127="","Angabe fehlt",F129*F127))</f>
        <v>Angabe fehlt</v>
      </c>
      <c r="G125" s="310" t="str">
        <f>IF(OR(F125="",F125="Angabe fehlt"),"",IF(F125&lt;&gt;F127*F129,"Manuelle Eingabe, Defaultwert wäre "&amp;ROUND(F127*F129,1),""))</f>
        <v/>
      </c>
      <c r="H125" s="275" t="s">
        <v>123</v>
      </c>
      <c r="I125" s="299" t="s">
        <v>11</v>
      </c>
      <c r="J125" s="276"/>
      <c r="K125" s="290"/>
      <c r="P125" s="13"/>
    </row>
    <row r="126" spans="1:16" outlineLevel="1">
      <c r="A126" s="208"/>
      <c r="B126" s="338"/>
      <c r="C126" s="338"/>
      <c r="D126" s="338"/>
      <c r="E126" s="20" t="s">
        <v>106</v>
      </c>
      <c r="F126" s="20"/>
      <c r="G126" s="309"/>
      <c r="H126" s="25" t="s">
        <v>106</v>
      </c>
      <c r="I126" s="12"/>
      <c r="J126" s="61"/>
      <c r="K126" s="207"/>
      <c r="P126" s="13"/>
    </row>
    <row r="127" spans="1:16" ht="25.5" outlineLevel="1">
      <c r="A127" s="208"/>
      <c r="B127" s="338"/>
      <c r="C127" s="338"/>
      <c r="D127" s="338"/>
      <c r="E127" s="20" t="s">
        <v>103</v>
      </c>
      <c r="F127" s="58"/>
      <c r="G127" s="316"/>
      <c r="H127" s="26" t="s">
        <v>33</v>
      </c>
      <c r="I127" s="12"/>
      <c r="J127" s="61"/>
      <c r="K127" s="207"/>
      <c r="P127" s="13"/>
    </row>
    <row r="128" spans="1:16" outlineLevel="1">
      <c r="A128" s="208"/>
      <c r="B128" s="338"/>
      <c r="C128" s="338"/>
      <c r="D128" s="338"/>
      <c r="E128" s="20" t="s">
        <v>105</v>
      </c>
      <c r="F128" s="20"/>
      <c r="G128" s="309"/>
      <c r="H128" s="26" t="s">
        <v>105</v>
      </c>
      <c r="I128" s="12"/>
      <c r="J128" s="61"/>
      <c r="K128" s="207"/>
      <c r="P128" s="13"/>
    </row>
    <row r="129" spans="1:16" outlineLevel="1">
      <c r="A129" s="205"/>
      <c r="B129" s="339"/>
      <c r="C129" s="339"/>
      <c r="D129" s="339"/>
      <c r="E129" s="155" t="s">
        <v>12</v>
      </c>
      <c r="F129" s="169" t="str">
        <f>IF(E14="Angabe fehlt","",E14)</f>
        <v/>
      </c>
      <c r="G129" s="307" t="str">
        <f>IF(OR(F129="",F129="Angabe fehlt"),"",IF(F129&lt;&gt;E$14,"Manuelle Eingabe, Defaultwert wäre "&amp;ROUND(E$14,1),""))</f>
        <v/>
      </c>
      <c r="H129" s="158" t="s">
        <v>32</v>
      </c>
      <c r="I129" s="157"/>
      <c r="J129" s="171"/>
      <c r="K129" s="206"/>
      <c r="P129" s="13"/>
    </row>
    <row r="130" spans="1:16">
      <c r="A130" s="220" t="s">
        <v>24312</v>
      </c>
      <c r="B130" s="174"/>
      <c r="C130" s="174"/>
      <c r="D130" s="174"/>
      <c r="E130" s="161"/>
      <c r="F130" s="175"/>
      <c r="G130" s="314"/>
      <c r="H130" s="176"/>
      <c r="I130" s="163"/>
      <c r="J130" s="347"/>
      <c r="K130" s="213"/>
      <c r="P130" s="13"/>
    </row>
    <row r="131" spans="1:16">
      <c r="A131" s="296"/>
      <c r="B131" s="337" t="s">
        <v>4</v>
      </c>
      <c r="C131" s="298" t="s">
        <v>24311</v>
      </c>
      <c r="D131" s="320" t="s">
        <v>11</v>
      </c>
      <c r="E131" s="273" t="s">
        <v>13</v>
      </c>
      <c r="F131" s="297" t="str">
        <f>IF(F133="","Angabe fehlt",F135*F133)</f>
        <v>Angabe fehlt</v>
      </c>
      <c r="G131" s="310" t="str">
        <f>IF(OR(F131="",F131="Angabe fehlt"),"",IF(F131&lt;&gt;F133*F135,"Manuelle Eingabe, Defaultwert wäre "&amp;ROUND(F133*F135,1),""))</f>
        <v/>
      </c>
      <c r="H131" s="282" t="s">
        <v>131</v>
      </c>
      <c r="I131" s="283" t="s">
        <v>11</v>
      </c>
      <c r="J131" s="283"/>
      <c r="K131" s="393" t="s">
        <v>24274</v>
      </c>
      <c r="P131" s="13"/>
    </row>
    <row r="132" spans="1:16" outlineLevel="1">
      <c r="A132" s="221"/>
      <c r="B132" s="31"/>
      <c r="C132" s="31"/>
      <c r="D132" s="31"/>
      <c r="E132" s="20" t="s">
        <v>106</v>
      </c>
      <c r="F132" s="23"/>
      <c r="G132" s="308"/>
      <c r="H132" s="28" t="s">
        <v>106</v>
      </c>
      <c r="I132" s="27"/>
      <c r="J132" s="348"/>
      <c r="K132" s="394"/>
      <c r="P132" s="13"/>
    </row>
    <row r="133" spans="1:16" ht="25.5" outlineLevel="1">
      <c r="A133" s="221"/>
      <c r="B133" s="31"/>
      <c r="C133" s="31"/>
      <c r="D133" s="31"/>
      <c r="E133" s="20" t="s">
        <v>12</v>
      </c>
      <c r="F133" s="59"/>
      <c r="G133" s="308"/>
      <c r="H133" s="32" t="s">
        <v>125</v>
      </c>
      <c r="I133" s="27"/>
      <c r="J133" s="348"/>
      <c r="K133" s="394"/>
      <c r="P133" s="13"/>
    </row>
    <row r="134" spans="1:16" outlineLevel="1">
      <c r="A134" s="221"/>
      <c r="B134" s="31"/>
      <c r="C134" s="31"/>
      <c r="D134" s="31"/>
      <c r="E134" s="20" t="s">
        <v>105</v>
      </c>
      <c r="F134" s="23"/>
      <c r="G134" s="308"/>
      <c r="H134" s="28" t="s">
        <v>105</v>
      </c>
      <c r="I134" s="27"/>
      <c r="J134" s="348"/>
      <c r="K134" s="394"/>
      <c r="P134" s="13"/>
    </row>
    <row r="135" spans="1:16" ht="25.5" outlineLevel="1">
      <c r="A135" s="222"/>
      <c r="B135" s="177"/>
      <c r="C135" s="177"/>
      <c r="D135" s="177"/>
      <c r="E135" s="155" t="s">
        <v>13</v>
      </c>
      <c r="F135" s="321">
        <f>(0.21*0.297*80*0.5+0.21*0.297*100*0.5)/1000</f>
        <v>5.613299999999999E-3</v>
      </c>
      <c r="G135" s="317" t="str">
        <f>IF(F135&lt;&gt;(0.21*0.297*80*0.5+0.21*0.297*100*0.5)/1000,"Manuelle Eingabe, Defaultwert wäre "&amp;ROUND((0.21*0.297*80*0.5+0.21*0.297*100*0.5)/1000,3),"")</f>
        <v/>
      </c>
      <c r="H135" s="166" t="s">
        <v>124</v>
      </c>
      <c r="I135" s="167"/>
      <c r="J135" s="189"/>
      <c r="K135" s="395"/>
      <c r="P135" s="13"/>
    </row>
    <row r="136" spans="1:16" s="2" customFormat="1">
      <c r="A136" s="223" t="s">
        <v>24232</v>
      </c>
      <c r="B136" s="179"/>
      <c r="C136" s="179"/>
      <c r="D136" s="179"/>
      <c r="E136" s="161"/>
      <c r="F136" s="175"/>
      <c r="G136" s="314"/>
      <c r="H136" s="180"/>
      <c r="I136" s="181"/>
      <c r="J136" s="349"/>
      <c r="K136" s="224"/>
      <c r="P136" s="13"/>
    </row>
    <row r="137" spans="1:16" s="2" customFormat="1">
      <c r="A137" s="300"/>
      <c r="B137" s="397" t="s">
        <v>41</v>
      </c>
      <c r="C137" s="397"/>
      <c r="D137" s="397"/>
      <c r="E137" s="287" t="s">
        <v>13</v>
      </c>
      <c r="F137" s="288" t="s">
        <v>11</v>
      </c>
      <c r="G137" s="310"/>
      <c r="H137" s="301"/>
      <c r="I137" s="299" t="s">
        <v>11</v>
      </c>
      <c r="J137" s="299"/>
      <c r="K137" s="302"/>
      <c r="P137" s="13"/>
    </row>
    <row r="138" spans="1:16" s="2" customFormat="1">
      <c r="A138" s="225"/>
      <c r="B138" s="182" t="s">
        <v>42</v>
      </c>
      <c r="C138" s="182"/>
      <c r="D138" s="182"/>
      <c r="E138" s="155" t="s">
        <v>13</v>
      </c>
      <c r="F138" s="169" t="s">
        <v>11</v>
      </c>
      <c r="G138" s="313"/>
      <c r="H138" s="183"/>
      <c r="I138" s="184" t="s">
        <v>11</v>
      </c>
      <c r="J138" s="184"/>
      <c r="K138" s="226"/>
      <c r="P138" s="13"/>
    </row>
    <row r="139" spans="1:16" ht="13.15" customHeight="1">
      <c r="A139" s="227" t="s">
        <v>24233</v>
      </c>
      <c r="B139" s="185"/>
      <c r="C139" s="185"/>
      <c r="D139" s="185"/>
      <c r="E139" s="161"/>
      <c r="F139" s="175"/>
      <c r="G139" s="314"/>
      <c r="H139" s="160"/>
      <c r="I139" s="163"/>
      <c r="J139" s="347"/>
      <c r="K139" s="228"/>
      <c r="P139" s="33"/>
    </row>
    <row r="140" spans="1:16">
      <c r="A140" s="303"/>
      <c r="B140" s="405" t="s">
        <v>24316</v>
      </c>
      <c r="C140" s="405"/>
      <c r="D140" s="405"/>
      <c r="E140" s="273" t="s">
        <v>28</v>
      </c>
      <c r="F140" s="322" t="str">
        <f>IF(F144="","Angabe fehlt",F144*F142)</f>
        <v>Angabe fehlt</v>
      </c>
      <c r="G140" s="310" t="str">
        <f>IF(OR(F140="",F140="Angabe fehlt"),"",IF(F140&lt;&gt;F142*F144,"Manuelle Eingabe, Defaultwert wäre "&amp;ROUND(F142*F144,1),""))</f>
        <v/>
      </c>
      <c r="H140" s="282" t="s">
        <v>24314</v>
      </c>
      <c r="I140" s="324" t="s">
        <v>11</v>
      </c>
      <c r="J140" s="283"/>
      <c r="K140" s="399" t="s">
        <v>24350</v>
      </c>
      <c r="P140" s="33"/>
    </row>
    <row r="141" spans="1:16" ht="15" customHeight="1" outlineLevel="1">
      <c r="A141" s="229"/>
      <c r="B141" s="398"/>
      <c r="C141" s="398"/>
      <c r="D141" s="398"/>
      <c r="E141" s="20" t="s">
        <v>106</v>
      </c>
      <c r="F141" s="23" t="str">
        <f>IF(A140="relevant",Listen!#REF!,"")</f>
        <v/>
      </c>
      <c r="G141" s="308"/>
      <c r="H141" s="28" t="s">
        <v>106</v>
      </c>
      <c r="I141" s="233"/>
      <c r="J141" s="348"/>
      <c r="K141" s="400"/>
      <c r="P141" s="33"/>
    </row>
    <row r="142" spans="1:16" ht="15" customHeight="1" outlineLevel="1">
      <c r="A142" s="229"/>
      <c r="B142" s="336"/>
      <c r="C142" s="336"/>
      <c r="D142" s="336"/>
      <c r="E142" s="20" t="s">
        <v>28</v>
      </c>
      <c r="F142" s="232">
        <v>0.01</v>
      </c>
      <c r="G142" s="318" t="str">
        <f>IF(F142&lt;&gt;0.01,"Manuelle Eingabe, Defaultwert wäre "&amp;ROUND(0.01,3),"")</f>
        <v/>
      </c>
      <c r="H142" s="28" t="s">
        <v>24315</v>
      </c>
      <c r="I142" s="233"/>
      <c r="J142" s="348"/>
      <c r="K142" s="400"/>
      <c r="P142" s="33"/>
    </row>
    <row r="143" spans="1:16" ht="15" customHeight="1" outlineLevel="1">
      <c r="A143" s="229"/>
      <c r="B143" s="336"/>
      <c r="C143" s="336"/>
      <c r="D143" s="336"/>
      <c r="E143" s="20" t="s">
        <v>105</v>
      </c>
      <c r="F143" s="23"/>
      <c r="G143" s="308"/>
      <c r="H143" s="28" t="s">
        <v>105</v>
      </c>
      <c r="I143" s="233"/>
      <c r="J143" s="348"/>
      <c r="K143" s="400"/>
      <c r="P143" s="33"/>
    </row>
    <row r="144" spans="1:16" ht="15.75" customHeight="1" outlineLevel="1" thickBot="1">
      <c r="A144" s="230"/>
      <c r="B144" s="396"/>
      <c r="C144" s="396"/>
      <c r="D144" s="396"/>
      <c r="E144" s="231" t="s">
        <v>12</v>
      </c>
      <c r="F144" s="323" t="str">
        <f>IF(E14="Angabe fehlt","",E14)</f>
        <v/>
      </c>
      <c r="G144" s="319" t="str">
        <f>IF(OR(F144="",F144="Angabe fehlt"),"",IF(F144&lt;&gt;E$14,"Manuelle Eingabe, Defaultwert wäre "&amp;ROUND(E$14,1),""))</f>
        <v/>
      </c>
      <c r="H144" s="240" t="s">
        <v>32</v>
      </c>
      <c r="I144" s="234"/>
      <c r="J144" s="350"/>
      <c r="K144" s="401"/>
      <c r="P144" s="33"/>
    </row>
    <row r="145" spans="1:15">
      <c r="A145" s="43"/>
      <c r="B145" s="304"/>
      <c r="C145" s="304"/>
      <c r="D145" s="304"/>
      <c r="E145" s="43"/>
      <c r="F145" s="43"/>
      <c r="G145" s="43"/>
      <c r="H145" s="305"/>
      <c r="I145" s="306"/>
      <c r="J145" s="306"/>
      <c r="K145" s="305"/>
    </row>
    <row r="149" spans="1:15">
      <c r="B149" s="3"/>
      <c r="C149" s="3"/>
      <c r="D149" s="3"/>
      <c r="E149" s="3"/>
      <c r="F149" s="3"/>
      <c r="G149" s="3"/>
      <c r="H149" s="3"/>
      <c r="I149" s="3"/>
      <c r="J149" s="3"/>
      <c r="K149" s="3"/>
      <c r="L149" s="3"/>
      <c r="M149" s="3"/>
      <c r="N149" s="3"/>
      <c r="O149" s="3"/>
    </row>
    <row r="150" spans="1:15">
      <c r="F150" s="5"/>
      <c r="G150" s="5"/>
      <c r="H150" s="16"/>
    </row>
    <row r="151" spans="1:15">
      <c r="F151" s="5"/>
      <c r="G151" s="5"/>
      <c r="H151" s="16"/>
    </row>
  </sheetData>
  <sheetProtection password="F2B5" sheet="1" objects="1" scenarios="1"/>
  <customSheetViews>
    <customSheetView guid="{4AC5976F-35B3-460A-A140-4FE376F07F35}" showGridLines="0" hiddenColumns="1">
      <selection activeCell="C28" sqref="C28"/>
      <pageMargins left="0.7" right="0.7" top="0.78740157499999996" bottom="0.78740157499999996" header="0.3" footer="0.3"/>
      <pageSetup paperSize="9" orientation="portrait" r:id="rId1"/>
    </customSheetView>
  </customSheetViews>
  <mergeCells count="66">
    <mergeCell ref="K109:K113"/>
    <mergeCell ref="B144:D144"/>
    <mergeCell ref="B137:D137"/>
    <mergeCell ref="B141:D141"/>
    <mergeCell ref="K140:K144"/>
    <mergeCell ref="K114:K118"/>
    <mergeCell ref="K119:K123"/>
    <mergeCell ref="K131:K135"/>
    <mergeCell ref="B140:D140"/>
    <mergeCell ref="B91:C91"/>
    <mergeCell ref="B94:D94"/>
    <mergeCell ref="K94:K98"/>
    <mergeCell ref="K99:K103"/>
    <mergeCell ref="K104:K108"/>
    <mergeCell ref="K90:K92"/>
    <mergeCell ref="B86:C86"/>
    <mergeCell ref="B87:C87"/>
    <mergeCell ref="B88:C88"/>
    <mergeCell ref="B89:C89"/>
    <mergeCell ref="B90:C90"/>
    <mergeCell ref="B81:C81"/>
    <mergeCell ref="B82:C82"/>
    <mergeCell ref="B83:C83"/>
    <mergeCell ref="B84:C84"/>
    <mergeCell ref="B85:C85"/>
    <mergeCell ref="B75:D75"/>
    <mergeCell ref="B77:D77"/>
    <mergeCell ref="B78:D78"/>
    <mergeCell ref="B79:D79"/>
    <mergeCell ref="B80:D80"/>
    <mergeCell ref="B64:D64"/>
    <mergeCell ref="B69:D69"/>
    <mergeCell ref="B74:D74"/>
    <mergeCell ref="B34:B37"/>
    <mergeCell ref="B41:B45"/>
    <mergeCell ref="K20:K26"/>
    <mergeCell ref="K54:K58"/>
    <mergeCell ref="K81:K84"/>
    <mergeCell ref="B11:D11"/>
    <mergeCell ref="B16:D16"/>
    <mergeCell ref="E16:F16"/>
    <mergeCell ref="E12:F12"/>
    <mergeCell ref="E14:F14"/>
    <mergeCell ref="E13:F13"/>
    <mergeCell ref="E11:F11"/>
    <mergeCell ref="K27:K33"/>
    <mergeCell ref="K41:K47"/>
    <mergeCell ref="B49:D49"/>
    <mergeCell ref="B54:D54"/>
    <mergeCell ref="K34:K40"/>
    <mergeCell ref="B59:D59"/>
    <mergeCell ref="B2:K2"/>
    <mergeCell ref="B3:K3"/>
    <mergeCell ref="B5:K5"/>
    <mergeCell ref="B6:K6"/>
    <mergeCell ref="E15:F15"/>
    <mergeCell ref="E8:F8"/>
    <mergeCell ref="B4:K4"/>
    <mergeCell ref="B9:D9"/>
    <mergeCell ref="B10:D10"/>
    <mergeCell ref="B12:D12"/>
    <mergeCell ref="B13:D13"/>
    <mergeCell ref="B14:D14"/>
    <mergeCell ref="B15:D15"/>
    <mergeCell ref="E9:F9"/>
    <mergeCell ref="E10:F10"/>
  </mergeCells>
  <conditionalFormatting sqref="I64 I69 I74 I104 I109 I114 I119 I124:I140 F50:G50 F52:G52 I76:I99 I41:I54">
    <cfRule type="cellIs" dxfId="318" priority="448" operator="equal">
      <formula>"Angabe fehlt"</formula>
    </cfRule>
    <cfRule type="cellIs" dxfId="317" priority="449" operator="equal">
      <formula>"""Angabe fehlt"""</formula>
    </cfRule>
  </conditionalFormatting>
  <conditionalFormatting sqref="F48:G48">
    <cfRule type="cellIs" dxfId="316" priority="444" operator="equal">
      <formula>"Angabe fehlt"</formula>
    </cfRule>
    <cfRule type="cellIs" dxfId="315" priority="445" operator="equal">
      <formula>"""Angabe fehlt"""</formula>
    </cfRule>
  </conditionalFormatting>
  <conditionalFormatting sqref="F93:G93">
    <cfRule type="cellIs" dxfId="314" priority="438" operator="equal">
      <formula>"Angabe fehlt"</formula>
    </cfRule>
    <cfRule type="cellIs" dxfId="313" priority="439" operator="equal">
      <formula>"""Angabe fehlt"""</formula>
    </cfRule>
  </conditionalFormatting>
  <conditionalFormatting sqref="F124:G124">
    <cfRule type="cellIs" dxfId="312" priority="436" operator="equal">
      <formula>"Angabe fehlt"</formula>
    </cfRule>
    <cfRule type="cellIs" dxfId="311" priority="437" operator="equal">
      <formula>"""Angabe fehlt"""</formula>
    </cfRule>
  </conditionalFormatting>
  <conditionalFormatting sqref="F130:G130">
    <cfRule type="cellIs" dxfId="310" priority="434" operator="equal">
      <formula>"Angabe fehlt"</formula>
    </cfRule>
    <cfRule type="cellIs" dxfId="309" priority="435" operator="equal">
      <formula>"""Angabe fehlt"""</formula>
    </cfRule>
  </conditionalFormatting>
  <conditionalFormatting sqref="F139:G139">
    <cfRule type="cellIs" dxfId="308" priority="430" operator="equal">
      <formula>"Angabe fehlt"</formula>
    </cfRule>
    <cfRule type="cellIs" dxfId="307" priority="431" operator="equal">
      <formula>"""Angabe fehlt"""</formula>
    </cfRule>
  </conditionalFormatting>
  <conditionalFormatting sqref="F141:G144">
    <cfRule type="cellIs" dxfId="306" priority="410" operator="equal">
      <formula>"Angabe fehlt"</formula>
    </cfRule>
    <cfRule type="cellIs" dxfId="305" priority="411" operator="equal">
      <formula>"""Angabe fehlt"""</formula>
    </cfRule>
  </conditionalFormatting>
  <conditionalFormatting sqref="F141:G144">
    <cfRule type="cellIs" dxfId="304" priority="412" operator="equal">
      <formula>"Angabe fehlt"</formula>
    </cfRule>
    <cfRule type="cellIs" dxfId="303" priority="413" operator="equal">
      <formula>"""Angabe fehlt"""</formula>
    </cfRule>
  </conditionalFormatting>
  <conditionalFormatting sqref="F76:G76">
    <cfRule type="cellIs" dxfId="302" priority="404" operator="equal">
      <formula>"Angabe fehlt"</formula>
    </cfRule>
    <cfRule type="cellIs" dxfId="301" priority="405" operator="equal">
      <formula>"""Angabe fehlt"""</formula>
    </cfRule>
  </conditionalFormatting>
  <conditionalFormatting sqref="E8">
    <cfRule type="cellIs" dxfId="300" priority="406" operator="equal">
      <formula>"Angabe fehlt"</formula>
    </cfRule>
    <cfRule type="cellIs" dxfId="299" priority="407" operator="equal">
      <formula>"""Angabe fehlt"""</formula>
    </cfRule>
  </conditionalFormatting>
  <conditionalFormatting sqref="F21:G21 F23:G23 F22 F24">
    <cfRule type="cellIs" dxfId="298" priority="396" operator="equal">
      <formula>"Angabe fehlt"</formula>
    </cfRule>
    <cfRule type="cellIs" dxfId="297" priority="397" operator="equal">
      <formula>"""Angabe fehlt"""</formula>
    </cfRule>
  </conditionalFormatting>
  <conditionalFormatting sqref="F41:F47">
    <cfRule type="cellIs" dxfId="296" priority="394" operator="equal">
      <formula>"Angabe fehlt"</formula>
    </cfRule>
    <cfRule type="cellIs" dxfId="295" priority="395" operator="equal">
      <formula>"""Angabe fehlt"""</formula>
    </cfRule>
    <cfRule type="expression" dxfId="294" priority="2">
      <formula>A41="Angabe fehlt"</formula>
    </cfRule>
  </conditionalFormatting>
  <conditionalFormatting sqref="F82:G84 F81">
    <cfRule type="cellIs" dxfId="293" priority="388" operator="equal">
      <formula>"Angabe fehlt"</formula>
    </cfRule>
    <cfRule type="cellIs" dxfId="292" priority="389" operator="equal">
      <formula>"""Angabe fehlt"""</formula>
    </cfRule>
  </conditionalFormatting>
  <conditionalFormatting sqref="F95:G95 F97:G97 F98">
    <cfRule type="cellIs" dxfId="291" priority="378" operator="equal">
      <formula>"Angabe fehlt"</formula>
    </cfRule>
    <cfRule type="cellIs" dxfId="290" priority="379" operator="equal">
      <formula>"""Angabe fehlt"""</formula>
    </cfRule>
  </conditionalFormatting>
  <conditionalFormatting sqref="F91:G92 F90">
    <cfRule type="cellIs" dxfId="289" priority="380" operator="equal">
      <formula>"Angabe fehlt"</formula>
    </cfRule>
    <cfRule type="cellIs" dxfId="288" priority="381" operator="equal">
      <formula>"""Angabe fehlt"""</formula>
    </cfRule>
  </conditionalFormatting>
  <conditionalFormatting sqref="F126:G126 F128:G128 F129">
    <cfRule type="cellIs" dxfId="287" priority="374" operator="equal">
      <formula>"Angabe fehlt"</formula>
    </cfRule>
    <cfRule type="cellIs" dxfId="286" priority="375" operator="equal">
      <formula>"""Angabe fehlt"""</formula>
    </cfRule>
  </conditionalFormatting>
  <conditionalFormatting sqref="I19 I21:I26">
    <cfRule type="cellIs" dxfId="285" priority="362" operator="equal">
      <formula>"Angabe fehlt"</formula>
    </cfRule>
    <cfRule type="cellIs" dxfId="284" priority="363" operator="equal">
      <formula>"""Angabe fehlt"""</formula>
    </cfRule>
  </conditionalFormatting>
  <conditionalFormatting sqref="F74">
    <cfRule type="cellIs" dxfId="283" priority="358" operator="equal">
      <formula>"Angabe fehlt"</formula>
    </cfRule>
    <cfRule type="cellIs" dxfId="282" priority="359" operator="equal">
      <formula>"""Angabe fehlt"""</formula>
    </cfRule>
  </conditionalFormatting>
  <conditionalFormatting sqref="F35">
    <cfRule type="cellIs" dxfId="281" priority="340" operator="equal">
      <formula>"Angabe fehlt"</formula>
    </cfRule>
    <cfRule type="cellIs" dxfId="280" priority="341" operator="equal">
      <formula>"""Angabe fehlt"""</formula>
    </cfRule>
  </conditionalFormatting>
  <conditionalFormatting sqref="I35:I38">
    <cfRule type="cellIs" dxfId="279" priority="338" operator="equal">
      <formula>"Angabe fehlt"</formula>
    </cfRule>
    <cfRule type="cellIs" dxfId="278" priority="339" operator="equal">
      <formula>"""Angabe fehlt"""</formula>
    </cfRule>
  </conditionalFormatting>
  <conditionalFormatting sqref="F55:G55 I55:I58 F57:G57">
    <cfRule type="cellIs" dxfId="277" priority="336" operator="equal">
      <formula>"Angabe fehlt"</formula>
    </cfRule>
    <cfRule type="cellIs" dxfId="276" priority="337" operator="equal">
      <formula>"""Angabe fehlt"""</formula>
    </cfRule>
  </conditionalFormatting>
  <conditionalFormatting sqref="F65:G65 I65:I68 F67:G67">
    <cfRule type="cellIs" dxfId="275" priority="334" operator="equal">
      <formula>"Angabe fehlt"</formula>
    </cfRule>
    <cfRule type="cellIs" dxfId="274" priority="335" operator="equal">
      <formula>"""Angabe fehlt"""</formula>
    </cfRule>
  </conditionalFormatting>
  <conditionalFormatting sqref="F70 I70:I73 F72:G72">
    <cfRule type="cellIs" dxfId="273" priority="332" operator="equal">
      <formula>"Angabe fehlt"</formula>
    </cfRule>
    <cfRule type="cellIs" dxfId="272" priority="333" operator="equal">
      <formula>"""Angabe fehlt"""</formula>
    </cfRule>
  </conditionalFormatting>
  <conditionalFormatting sqref="D81">
    <cfRule type="cellIs" dxfId="271" priority="330" operator="equal">
      <formula>"Angabe fehlt"</formula>
    </cfRule>
    <cfRule type="cellIs" dxfId="270" priority="331" operator="equal">
      <formula>"""Angabe fehlt"""</formula>
    </cfRule>
  </conditionalFormatting>
  <conditionalFormatting sqref="D82">
    <cfRule type="cellIs" dxfId="269" priority="328" operator="equal">
      <formula>"Angabe fehlt"</formula>
    </cfRule>
    <cfRule type="cellIs" dxfId="268" priority="329" operator="equal">
      <formula>"""Angabe fehlt"""</formula>
    </cfRule>
  </conditionalFormatting>
  <conditionalFormatting sqref="D83">
    <cfRule type="cellIs" dxfId="267" priority="326" operator="equal">
      <formula>"Angabe fehlt"</formula>
    </cfRule>
    <cfRule type="cellIs" dxfId="266" priority="327" operator="equal">
      <formula>"""Angabe fehlt"""</formula>
    </cfRule>
  </conditionalFormatting>
  <conditionalFormatting sqref="D84">
    <cfRule type="cellIs" dxfId="265" priority="324" operator="equal">
      <formula>"Angabe fehlt"</formula>
    </cfRule>
    <cfRule type="cellIs" dxfId="264" priority="325" operator="equal">
      <formula>"""Angabe fehlt"""</formula>
    </cfRule>
  </conditionalFormatting>
  <conditionalFormatting sqref="D90">
    <cfRule type="cellIs" dxfId="263" priority="322" operator="equal">
      <formula>"Angabe fehlt"</formula>
    </cfRule>
    <cfRule type="cellIs" dxfId="262" priority="323" operator="equal">
      <formula>"""Angabe fehlt"""</formula>
    </cfRule>
  </conditionalFormatting>
  <conditionalFormatting sqref="D91:D92">
    <cfRule type="cellIs" dxfId="261" priority="320" operator="equal">
      <formula>"Angabe fehlt"</formula>
    </cfRule>
    <cfRule type="cellIs" dxfId="260" priority="321" operator="equal">
      <formula>"""Angabe fehlt"""</formula>
    </cfRule>
  </conditionalFormatting>
  <conditionalFormatting sqref="I100:I103">
    <cfRule type="cellIs" dxfId="259" priority="318" operator="equal">
      <formula>"Angabe fehlt"</formula>
    </cfRule>
    <cfRule type="cellIs" dxfId="258" priority="319" operator="equal">
      <formula>"""Angabe fehlt"""</formula>
    </cfRule>
  </conditionalFormatting>
  <conditionalFormatting sqref="F102:G102 F103">
    <cfRule type="cellIs" dxfId="257" priority="316" operator="equal">
      <formula>"Angabe fehlt"</formula>
    </cfRule>
    <cfRule type="cellIs" dxfId="256" priority="317" operator="equal">
      <formula>"""Angabe fehlt"""</formula>
    </cfRule>
  </conditionalFormatting>
  <conditionalFormatting sqref="I105:I108">
    <cfRule type="cellIs" dxfId="255" priority="314" operator="equal">
      <formula>"Angabe fehlt"</formula>
    </cfRule>
    <cfRule type="cellIs" dxfId="254" priority="315" operator="equal">
      <formula>"""Angabe fehlt"""</formula>
    </cfRule>
  </conditionalFormatting>
  <conditionalFormatting sqref="F107:G107 F108">
    <cfRule type="cellIs" dxfId="253" priority="312" operator="equal">
      <formula>"Angabe fehlt"</formula>
    </cfRule>
    <cfRule type="cellIs" dxfId="252" priority="313" operator="equal">
      <formula>"""Angabe fehlt"""</formula>
    </cfRule>
  </conditionalFormatting>
  <conditionalFormatting sqref="I110:I113">
    <cfRule type="cellIs" dxfId="251" priority="310" operator="equal">
      <formula>"Angabe fehlt"</formula>
    </cfRule>
    <cfRule type="cellIs" dxfId="250" priority="311" operator="equal">
      <formula>"""Angabe fehlt"""</formula>
    </cfRule>
  </conditionalFormatting>
  <conditionalFormatting sqref="F112:G112 F113">
    <cfRule type="cellIs" dxfId="249" priority="308" operator="equal">
      <formula>"Angabe fehlt"</formula>
    </cfRule>
    <cfRule type="cellIs" dxfId="248" priority="309" operator="equal">
      <formula>"""Angabe fehlt"""</formula>
    </cfRule>
  </conditionalFormatting>
  <conditionalFormatting sqref="I115:I118">
    <cfRule type="cellIs" dxfId="247" priority="306" operator="equal">
      <formula>"Angabe fehlt"</formula>
    </cfRule>
    <cfRule type="cellIs" dxfId="246" priority="307" operator="equal">
      <formula>"""Angabe fehlt"""</formula>
    </cfRule>
  </conditionalFormatting>
  <conditionalFormatting sqref="F117:G117 F118">
    <cfRule type="cellIs" dxfId="245" priority="304" operator="equal">
      <formula>"Angabe fehlt"</formula>
    </cfRule>
    <cfRule type="cellIs" dxfId="244" priority="305" operator="equal">
      <formula>"""Angabe fehlt"""</formula>
    </cfRule>
  </conditionalFormatting>
  <conditionalFormatting sqref="I120:I123">
    <cfRule type="cellIs" dxfId="243" priority="302" operator="equal">
      <formula>"Angabe fehlt"</formula>
    </cfRule>
    <cfRule type="cellIs" dxfId="242" priority="303" operator="equal">
      <formula>"""Angabe fehlt"""</formula>
    </cfRule>
  </conditionalFormatting>
  <conditionalFormatting sqref="F122:G122 F123">
    <cfRule type="cellIs" dxfId="241" priority="300" operator="equal">
      <formula>"Angabe fehlt"</formula>
    </cfRule>
    <cfRule type="cellIs" dxfId="240" priority="301" operator="equal">
      <formula>"""Angabe fehlt"""</formula>
    </cfRule>
  </conditionalFormatting>
  <conditionalFormatting sqref="F34">
    <cfRule type="cellIs" dxfId="239" priority="292" operator="equal">
      <formula>"Angabe fehlt"</formula>
    </cfRule>
    <cfRule type="cellIs" dxfId="238" priority="293" operator="equal">
      <formula>"""Angabe fehlt"""</formula>
    </cfRule>
  </conditionalFormatting>
  <conditionalFormatting sqref="A140">
    <cfRule type="cellIs" dxfId="237" priority="213" operator="equal">
      <formula>"Bitte Personenzahl in Feld C20 eingeben"</formula>
    </cfRule>
    <cfRule type="cellIs" dxfId="236" priority="275" operator="equal">
      <formula>"Bitte Personenzahl in Feld D20 eingeben"</formula>
    </cfRule>
  </conditionalFormatting>
  <conditionalFormatting sqref="I34">
    <cfRule type="cellIs" dxfId="235" priority="267" operator="equal">
      <formula>"Angabe fehlt"</formula>
    </cfRule>
    <cfRule type="cellIs" dxfId="234" priority="268" operator="equal">
      <formula>"""Angabe fehlt"""</formula>
    </cfRule>
  </conditionalFormatting>
  <conditionalFormatting sqref="I20">
    <cfRule type="cellIs" dxfId="233" priority="265" operator="equal">
      <formula>"Angabe fehlt"</formula>
    </cfRule>
    <cfRule type="cellIs" dxfId="232" priority="266" operator="equal">
      <formula>"""Angabe fehlt"""</formula>
    </cfRule>
  </conditionalFormatting>
  <conditionalFormatting sqref="F51:G51">
    <cfRule type="cellIs" dxfId="231" priority="259" operator="equal">
      <formula>"Angabe fehlt"</formula>
    </cfRule>
    <cfRule type="cellIs" dxfId="230" priority="260" operator="equal">
      <formula>"""Angabe fehlt"""</formula>
    </cfRule>
  </conditionalFormatting>
  <conditionalFormatting sqref="F53:G53">
    <cfRule type="cellIs" dxfId="229" priority="257" operator="equal">
      <formula>"Angabe fehlt"</formula>
    </cfRule>
    <cfRule type="cellIs" dxfId="228" priority="258" operator="equal">
      <formula>"""Angabe fehlt"""</formula>
    </cfRule>
  </conditionalFormatting>
  <conditionalFormatting sqref="F58:G58">
    <cfRule type="cellIs" dxfId="227" priority="253" operator="equal">
      <formula>"Angabe fehlt"</formula>
    </cfRule>
    <cfRule type="cellIs" dxfId="226" priority="254" operator="equal">
      <formula>"""Angabe fehlt"""</formula>
    </cfRule>
  </conditionalFormatting>
  <conditionalFormatting sqref="F68:G68">
    <cfRule type="cellIs" dxfId="225" priority="249" operator="equal">
      <formula>"Angabe fehlt"</formula>
    </cfRule>
    <cfRule type="cellIs" dxfId="224" priority="250" operator="equal">
      <formula>"""Angabe fehlt"""</formula>
    </cfRule>
  </conditionalFormatting>
  <conditionalFormatting sqref="F73:G73">
    <cfRule type="cellIs" dxfId="223" priority="245" operator="equal">
      <formula>"Angabe fehlt"</formula>
    </cfRule>
    <cfRule type="cellIs" dxfId="222" priority="246" operator="equal">
      <formula>"""Angabe fehlt"""</formula>
    </cfRule>
  </conditionalFormatting>
  <conditionalFormatting sqref="F96:G96">
    <cfRule type="cellIs" dxfId="221" priority="243" operator="equal">
      <formula>"Angabe fehlt"</formula>
    </cfRule>
    <cfRule type="cellIs" dxfId="220" priority="244" operator="equal">
      <formula>"""Angabe fehlt"""</formula>
    </cfRule>
  </conditionalFormatting>
  <conditionalFormatting sqref="F127:G127">
    <cfRule type="cellIs" dxfId="219" priority="231" operator="equal">
      <formula>"Angabe fehlt"</formula>
    </cfRule>
    <cfRule type="cellIs" dxfId="218" priority="232" operator="equal">
      <formula>"""Angabe fehlt"""</formula>
    </cfRule>
  </conditionalFormatting>
  <conditionalFormatting sqref="F133:G133">
    <cfRule type="cellIs" dxfId="217" priority="229" operator="equal">
      <formula>"Angabe fehlt"</formula>
    </cfRule>
    <cfRule type="cellIs" dxfId="216" priority="230" operator="equal">
      <formula>"""Angabe fehlt"""</formula>
    </cfRule>
  </conditionalFormatting>
  <conditionalFormatting sqref="F28:F30">
    <cfRule type="cellIs" dxfId="215" priority="227" operator="equal">
      <formula>"Angabe fehlt"</formula>
    </cfRule>
    <cfRule type="cellIs" dxfId="214" priority="228" operator="equal">
      <formula>"""Angabe fehlt"""</formula>
    </cfRule>
  </conditionalFormatting>
  <conditionalFormatting sqref="I28:I31">
    <cfRule type="cellIs" dxfId="213" priority="225" operator="equal">
      <formula>"Angabe fehlt"</formula>
    </cfRule>
    <cfRule type="cellIs" dxfId="212" priority="226" operator="equal">
      <formula>"""Angabe fehlt"""</formula>
    </cfRule>
  </conditionalFormatting>
  <conditionalFormatting sqref="I27">
    <cfRule type="cellIs" dxfId="211" priority="223" operator="equal">
      <formula>"Angabe fehlt"</formula>
    </cfRule>
    <cfRule type="cellIs" dxfId="210" priority="224" operator="equal">
      <formula>"""Angabe fehlt"""</formula>
    </cfRule>
  </conditionalFormatting>
  <conditionalFormatting sqref="D20">
    <cfRule type="cellIs" dxfId="209" priority="220" operator="equal">
      <formula>"keine Angabe"</formula>
    </cfRule>
  </conditionalFormatting>
  <conditionalFormatting sqref="I75">
    <cfRule type="cellIs" dxfId="208" priority="218" operator="equal">
      <formula>"Angabe fehlt"</formula>
    </cfRule>
    <cfRule type="cellIs" dxfId="207" priority="219" operator="equal">
      <formula>"""Angabe fehlt"""</formula>
    </cfRule>
  </conditionalFormatting>
  <conditionalFormatting sqref="F75:G75">
    <cfRule type="cellIs" dxfId="206" priority="216" operator="equal">
      <formula>"Angabe fehlt"</formula>
    </cfRule>
    <cfRule type="cellIs" dxfId="205" priority="217" operator="equal">
      <formula>"""Angabe fehlt"""</formula>
    </cfRule>
  </conditionalFormatting>
  <conditionalFormatting sqref="A141:A143">
    <cfRule type="cellIs" dxfId="204" priority="211" operator="equal">
      <formula>"Bitte Personenzahl in Feld C20 eingeben"</formula>
    </cfRule>
    <cfRule type="cellIs" dxfId="203" priority="212" operator="equal">
      <formula>"Bitte Personenzahl in Feld D20 eingeben"</formula>
    </cfRule>
  </conditionalFormatting>
  <conditionalFormatting sqref="A144">
    <cfRule type="cellIs" dxfId="202" priority="209" operator="equal">
      <formula>"Bitte Personenzahl in Feld C20 eingeben"</formula>
    </cfRule>
    <cfRule type="cellIs" dxfId="201" priority="210" operator="equal">
      <formula>"Bitte Personenzahl in Feld D20 eingeben"</formula>
    </cfRule>
  </conditionalFormatting>
  <conditionalFormatting sqref="F94">
    <cfRule type="cellIs" dxfId="200" priority="207" operator="equal">
      <formula>"Angabe fehlt"</formula>
    </cfRule>
    <cfRule type="cellIs" dxfId="199" priority="208" operator="equal">
      <formula>"""Angabe fehlt"""</formula>
    </cfRule>
  </conditionalFormatting>
  <conditionalFormatting sqref="F125">
    <cfRule type="cellIs" dxfId="198" priority="195" operator="equal">
      <formula>"Angabe fehlt"</formula>
    </cfRule>
    <cfRule type="cellIs" dxfId="197" priority="196" operator="equal">
      <formula>"""Angabe fehlt"""</formula>
    </cfRule>
  </conditionalFormatting>
  <conditionalFormatting sqref="F131">
    <cfRule type="cellIs" dxfId="196" priority="193" operator="equal">
      <formula>"Angabe fehlt"</formula>
    </cfRule>
    <cfRule type="cellIs" dxfId="195" priority="194" operator="equal">
      <formula>"""Angabe fehlt"""</formula>
    </cfRule>
  </conditionalFormatting>
  <conditionalFormatting sqref="F137:G137">
    <cfRule type="cellIs" dxfId="194" priority="191" operator="equal">
      <formula>"Angabe fehlt"</formula>
    </cfRule>
    <cfRule type="cellIs" dxfId="193" priority="192" operator="equal">
      <formula>"""Angabe fehlt"""</formula>
    </cfRule>
  </conditionalFormatting>
  <conditionalFormatting sqref="F138:G138">
    <cfRule type="cellIs" dxfId="192" priority="189" operator="equal">
      <formula>"Angabe fehlt"</formula>
    </cfRule>
    <cfRule type="cellIs" dxfId="191" priority="190" operator="equal">
      <formula>"""Angabe fehlt"""</formula>
    </cfRule>
  </conditionalFormatting>
  <conditionalFormatting sqref="F89:G89">
    <cfRule type="cellIs" dxfId="190" priority="187" operator="equal">
      <formula>"Angabe fehlt"</formula>
    </cfRule>
    <cfRule type="cellIs" dxfId="189" priority="188" operator="equal">
      <formula>"""Angabe fehlt"""</formula>
    </cfRule>
  </conditionalFormatting>
  <conditionalFormatting sqref="F88:G88">
    <cfRule type="cellIs" dxfId="188" priority="185" operator="equal">
      <formula>"Angabe fehlt"</formula>
    </cfRule>
    <cfRule type="cellIs" dxfId="187" priority="186" operator="equal">
      <formula>"""Angabe fehlt"""</formula>
    </cfRule>
  </conditionalFormatting>
  <conditionalFormatting sqref="F87:G87">
    <cfRule type="cellIs" dxfId="186" priority="183" operator="equal">
      <formula>"Angabe fehlt"</formula>
    </cfRule>
    <cfRule type="cellIs" dxfId="185" priority="184" operator="equal">
      <formula>"""Angabe fehlt"""</formula>
    </cfRule>
  </conditionalFormatting>
  <conditionalFormatting sqref="F86:G86">
    <cfRule type="cellIs" dxfId="184" priority="181" operator="equal">
      <formula>"Angabe fehlt"</formula>
    </cfRule>
    <cfRule type="cellIs" dxfId="183" priority="182" operator="equal">
      <formula>"""Angabe fehlt"""</formula>
    </cfRule>
  </conditionalFormatting>
  <conditionalFormatting sqref="F85:G85">
    <cfRule type="cellIs" dxfId="182" priority="179" operator="equal">
      <formula>"Angabe fehlt"</formula>
    </cfRule>
    <cfRule type="cellIs" dxfId="181" priority="180" operator="equal">
      <formula>"""Angabe fehlt"""</formula>
    </cfRule>
  </conditionalFormatting>
  <conditionalFormatting sqref="F80:G80">
    <cfRule type="cellIs" dxfId="180" priority="177" operator="equal">
      <formula>"Angabe fehlt"</formula>
    </cfRule>
    <cfRule type="cellIs" dxfId="179" priority="178" operator="equal">
      <formula>"""Angabe fehlt"""</formula>
    </cfRule>
  </conditionalFormatting>
  <conditionalFormatting sqref="F79:G79">
    <cfRule type="cellIs" dxfId="178" priority="175" operator="equal">
      <formula>"Angabe fehlt"</formula>
    </cfRule>
    <cfRule type="cellIs" dxfId="177" priority="176" operator="equal">
      <formula>"""Angabe fehlt"""</formula>
    </cfRule>
  </conditionalFormatting>
  <conditionalFormatting sqref="F78:G78">
    <cfRule type="cellIs" dxfId="176" priority="173" operator="equal">
      <formula>"Angabe fehlt"</formula>
    </cfRule>
    <cfRule type="cellIs" dxfId="175" priority="174" operator="equal">
      <formula>"""Angabe fehlt"""</formula>
    </cfRule>
  </conditionalFormatting>
  <conditionalFormatting sqref="F77:G77">
    <cfRule type="cellIs" dxfId="174" priority="171" operator="equal">
      <formula>"Angabe fehlt"</formula>
    </cfRule>
    <cfRule type="cellIs" dxfId="173" priority="172" operator="equal">
      <formula>"""Angabe fehlt"""</formula>
    </cfRule>
  </conditionalFormatting>
  <conditionalFormatting sqref="F69">
    <cfRule type="cellIs" dxfId="172" priority="169" operator="equal">
      <formula>"Angabe fehlt"</formula>
    </cfRule>
    <cfRule type="cellIs" dxfId="171" priority="170" operator="equal">
      <formula>"""Angabe fehlt"""</formula>
    </cfRule>
  </conditionalFormatting>
  <conditionalFormatting sqref="F64">
    <cfRule type="cellIs" dxfId="170" priority="167" operator="equal">
      <formula>"Angabe fehlt"</formula>
    </cfRule>
    <cfRule type="cellIs" dxfId="169" priority="168" operator="equal">
      <formula>"""Angabe fehlt"""</formula>
    </cfRule>
  </conditionalFormatting>
  <conditionalFormatting sqref="F54">
    <cfRule type="cellIs" dxfId="168" priority="165" operator="equal">
      <formula>"Angabe fehlt"</formula>
    </cfRule>
    <cfRule type="cellIs" dxfId="167" priority="166" operator="equal">
      <formula>"""Angabe fehlt"""</formula>
    </cfRule>
  </conditionalFormatting>
  <conditionalFormatting sqref="F49">
    <cfRule type="cellIs" dxfId="166" priority="163" operator="equal">
      <formula>"Angabe fehlt"</formula>
    </cfRule>
    <cfRule type="cellIs" dxfId="165" priority="164" operator="equal">
      <formula>"""Angabe fehlt"""</formula>
    </cfRule>
  </conditionalFormatting>
  <conditionalFormatting sqref="F27">
    <cfRule type="cellIs" dxfId="164" priority="161" operator="equal">
      <formula>"Angabe fehlt"</formula>
    </cfRule>
    <cfRule type="cellIs" dxfId="163" priority="162" operator="equal">
      <formula>"""Angabe fehlt"""</formula>
    </cfRule>
  </conditionalFormatting>
  <conditionalFormatting sqref="F20:G20">
    <cfRule type="cellIs" dxfId="162" priority="159" operator="equal">
      <formula>"Angabe fehlt"</formula>
    </cfRule>
    <cfRule type="cellIs" dxfId="161" priority="160" operator="equal">
      <formula>"""Angabe fehlt"""</formula>
    </cfRule>
  </conditionalFormatting>
  <conditionalFormatting sqref="F31">
    <cfRule type="cellIs" dxfId="160" priority="157" operator="equal">
      <formula>"Angabe fehlt"</formula>
    </cfRule>
    <cfRule type="cellIs" dxfId="159" priority="158" operator="equal">
      <formula>"""Angabe fehlt"""</formula>
    </cfRule>
  </conditionalFormatting>
  <conditionalFormatting sqref="F56:G56">
    <cfRule type="cellIs" dxfId="158" priority="155" operator="equal">
      <formula>"Angabe fehlt"</formula>
    </cfRule>
    <cfRule type="cellIs" dxfId="157" priority="156" operator="equal">
      <formula>"""Angabe fehlt"""</formula>
    </cfRule>
  </conditionalFormatting>
  <conditionalFormatting sqref="F66:G66">
    <cfRule type="cellIs" dxfId="156" priority="153" operator="equal">
      <formula>"Angabe fehlt"</formula>
    </cfRule>
    <cfRule type="cellIs" dxfId="155" priority="154" operator="equal">
      <formula>"""Angabe fehlt"""</formula>
    </cfRule>
  </conditionalFormatting>
  <conditionalFormatting sqref="F71:G71">
    <cfRule type="cellIs" dxfId="154" priority="151" operator="equal">
      <formula>"Angabe fehlt"</formula>
    </cfRule>
    <cfRule type="cellIs" dxfId="153" priority="152" operator="equal">
      <formula>"""Angabe fehlt"""</formula>
    </cfRule>
  </conditionalFormatting>
  <conditionalFormatting sqref="F100:G100">
    <cfRule type="cellIs" dxfId="152" priority="149" operator="equal">
      <formula>"Angabe fehlt"</formula>
    </cfRule>
    <cfRule type="cellIs" dxfId="151" priority="150" operator="equal">
      <formula>"""Angabe fehlt"""</formula>
    </cfRule>
  </conditionalFormatting>
  <conditionalFormatting sqref="F101:G101">
    <cfRule type="cellIs" dxfId="150" priority="147" operator="equal">
      <formula>"Angabe fehlt"</formula>
    </cfRule>
    <cfRule type="cellIs" dxfId="149" priority="148" operator="equal">
      <formula>"""Angabe fehlt"""</formula>
    </cfRule>
  </conditionalFormatting>
  <conditionalFormatting sqref="F99">
    <cfRule type="cellIs" dxfId="148" priority="145" operator="equal">
      <formula>"Angabe fehlt"</formula>
    </cfRule>
    <cfRule type="cellIs" dxfId="147" priority="146" operator="equal">
      <formula>"""Angabe fehlt"""</formula>
    </cfRule>
  </conditionalFormatting>
  <conditionalFormatting sqref="F105:G105">
    <cfRule type="cellIs" dxfId="146" priority="143" operator="equal">
      <formula>"Angabe fehlt"</formula>
    </cfRule>
    <cfRule type="cellIs" dxfId="145" priority="144" operator="equal">
      <formula>"""Angabe fehlt"""</formula>
    </cfRule>
  </conditionalFormatting>
  <conditionalFormatting sqref="F106:G106">
    <cfRule type="cellIs" dxfId="144" priority="141" operator="equal">
      <formula>"Angabe fehlt"</formula>
    </cfRule>
    <cfRule type="cellIs" dxfId="143" priority="142" operator="equal">
      <formula>"""Angabe fehlt"""</formula>
    </cfRule>
  </conditionalFormatting>
  <conditionalFormatting sqref="F104">
    <cfRule type="cellIs" dxfId="142" priority="139" operator="equal">
      <formula>"Angabe fehlt"</formula>
    </cfRule>
    <cfRule type="cellIs" dxfId="141" priority="140" operator="equal">
      <formula>"""Angabe fehlt"""</formula>
    </cfRule>
  </conditionalFormatting>
  <conditionalFormatting sqref="F110:G110">
    <cfRule type="cellIs" dxfId="140" priority="137" operator="equal">
      <formula>"Angabe fehlt"</formula>
    </cfRule>
    <cfRule type="cellIs" dxfId="139" priority="138" operator="equal">
      <formula>"""Angabe fehlt"""</formula>
    </cfRule>
  </conditionalFormatting>
  <conditionalFormatting sqref="F111:G111">
    <cfRule type="cellIs" dxfId="138" priority="135" operator="equal">
      <formula>"Angabe fehlt"</formula>
    </cfRule>
    <cfRule type="cellIs" dxfId="137" priority="136" operator="equal">
      <formula>"""Angabe fehlt"""</formula>
    </cfRule>
  </conditionalFormatting>
  <conditionalFormatting sqref="F109">
    <cfRule type="cellIs" dxfId="136" priority="133" operator="equal">
      <formula>"Angabe fehlt"</formula>
    </cfRule>
    <cfRule type="cellIs" dxfId="135" priority="134" operator="equal">
      <formula>"""Angabe fehlt"""</formula>
    </cfRule>
  </conditionalFormatting>
  <conditionalFormatting sqref="F115:G115">
    <cfRule type="cellIs" dxfId="134" priority="131" operator="equal">
      <formula>"Angabe fehlt"</formula>
    </cfRule>
    <cfRule type="cellIs" dxfId="133" priority="132" operator="equal">
      <formula>"""Angabe fehlt"""</formula>
    </cfRule>
  </conditionalFormatting>
  <conditionalFormatting sqref="F116:G116">
    <cfRule type="cellIs" dxfId="132" priority="129" operator="equal">
      <formula>"Angabe fehlt"</formula>
    </cfRule>
    <cfRule type="cellIs" dxfId="131" priority="130" operator="equal">
      <formula>"""Angabe fehlt"""</formula>
    </cfRule>
  </conditionalFormatting>
  <conditionalFormatting sqref="F114">
    <cfRule type="cellIs" dxfId="130" priority="127" operator="equal">
      <formula>"Angabe fehlt"</formula>
    </cfRule>
    <cfRule type="cellIs" dxfId="129" priority="128" operator="equal">
      <formula>"""Angabe fehlt"""</formula>
    </cfRule>
  </conditionalFormatting>
  <conditionalFormatting sqref="F120:G120">
    <cfRule type="cellIs" dxfId="128" priority="125" operator="equal">
      <formula>"Angabe fehlt"</formula>
    </cfRule>
    <cfRule type="cellIs" dxfId="127" priority="126" operator="equal">
      <formula>"""Angabe fehlt"""</formula>
    </cfRule>
  </conditionalFormatting>
  <conditionalFormatting sqref="F121:G121">
    <cfRule type="cellIs" dxfId="126" priority="123" operator="equal">
      <formula>"Angabe fehlt"</formula>
    </cfRule>
    <cfRule type="cellIs" dxfId="125" priority="124" operator="equal">
      <formula>"""Angabe fehlt"""</formula>
    </cfRule>
  </conditionalFormatting>
  <conditionalFormatting sqref="F119">
    <cfRule type="cellIs" dxfId="124" priority="121" operator="equal">
      <formula>"Angabe fehlt"</formula>
    </cfRule>
    <cfRule type="cellIs" dxfId="123" priority="122" operator="equal">
      <formula>"""Angabe fehlt"""</formula>
    </cfRule>
  </conditionalFormatting>
  <conditionalFormatting sqref="I32:I33">
    <cfRule type="cellIs" dxfId="122" priority="117" operator="equal">
      <formula>"Angabe fehlt"</formula>
    </cfRule>
    <cfRule type="cellIs" dxfId="121" priority="118" operator="equal">
      <formula>"""Angabe fehlt"""</formula>
    </cfRule>
  </conditionalFormatting>
  <conditionalFormatting sqref="I39:I40">
    <cfRule type="cellIs" dxfId="120" priority="115" operator="equal">
      <formula>"Angabe fehlt"</formula>
    </cfRule>
    <cfRule type="cellIs" dxfId="119" priority="116" operator="equal">
      <formula>"""Angabe fehlt"""</formula>
    </cfRule>
  </conditionalFormatting>
  <conditionalFormatting sqref="I59">
    <cfRule type="cellIs" dxfId="118" priority="111" operator="equal">
      <formula>"Angabe fehlt"</formula>
    </cfRule>
    <cfRule type="cellIs" dxfId="117" priority="112" operator="equal">
      <formula>"""Angabe fehlt"""</formula>
    </cfRule>
  </conditionalFormatting>
  <conditionalFormatting sqref="F60:G60 I60:I63 F62:G62">
    <cfRule type="cellIs" dxfId="116" priority="109" operator="equal">
      <formula>"Angabe fehlt"</formula>
    </cfRule>
    <cfRule type="cellIs" dxfId="115" priority="110" operator="equal">
      <formula>"""Angabe fehlt"""</formula>
    </cfRule>
  </conditionalFormatting>
  <conditionalFormatting sqref="F63:G63">
    <cfRule type="cellIs" dxfId="114" priority="107" operator="equal">
      <formula>"Angabe fehlt"</formula>
    </cfRule>
    <cfRule type="cellIs" dxfId="113" priority="108" operator="equal">
      <formula>"""Angabe fehlt"""</formula>
    </cfRule>
  </conditionalFormatting>
  <conditionalFormatting sqref="F59">
    <cfRule type="cellIs" dxfId="112" priority="105" operator="equal">
      <formula>"Angabe fehlt"</formula>
    </cfRule>
    <cfRule type="cellIs" dxfId="111" priority="106" operator="equal">
      <formula>"""Angabe fehlt"""</formula>
    </cfRule>
  </conditionalFormatting>
  <conditionalFormatting sqref="F61:G61">
    <cfRule type="cellIs" dxfId="110" priority="103" operator="equal">
      <formula>"Angabe fehlt"</formula>
    </cfRule>
    <cfRule type="cellIs" dxfId="109" priority="104" operator="equal">
      <formula>"""Angabe fehlt"""</formula>
    </cfRule>
  </conditionalFormatting>
  <conditionalFormatting sqref="D114">
    <cfRule type="cellIs" dxfId="108" priority="102" operator="equal">
      <formula>"Angabe fehlt"</formula>
    </cfRule>
  </conditionalFormatting>
  <conditionalFormatting sqref="D131">
    <cfRule type="cellIs" dxfId="107" priority="101" operator="equal">
      <formula>"Angabe fehlt"</formula>
    </cfRule>
  </conditionalFormatting>
  <conditionalFormatting sqref="F140">
    <cfRule type="cellIs" dxfId="106" priority="99" operator="equal">
      <formula>"Angabe fehlt"</formula>
    </cfRule>
    <cfRule type="cellIs" dxfId="105" priority="100" operator="equal">
      <formula>"""Angabe fehlt"""</formula>
    </cfRule>
  </conditionalFormatting>
  <conditionalFormatting sqref="G69">
    <cfRule type="cellIs" dxfId="104" priority="57" operator="equal">
      <formula>"Angabe fehlt"</formula>
    </cfRule>
    <cfRule type="cellIs" dxfId="103" priority="58" operator="equal">
      <formula>"""Angabe fehlt"""</formula>
    </cfRule>
  </conditionalFormatting>
  <conditionalFormatting sqref="G24">
    <cfRule type="cellIs" dxfId="102" priority="93" operator="equal">
      <formula>"Angabe fehlt"</formula>
    </cfRule>
    <cfRule type="cellIs" dxfId="101" priority="94" operator="equal">
      <formula>"""Angabe fehlt"""</formula>
    </cfRule>
  </conditionalFormatting>
  <conditionalFormatting sqref="G28 G30">
    <cfRule type="cellIs" dxfId="100" priority="91" operator="equal">
      <formula>"Angabe fehlt"</formula>
    </cfRule>
    <cfRule type="cellIs" dxfId="99" priority="92" operator="equal">
      <formula>"""Angabe fehlt"""</formula>
    </cfRule>
  </conditionalFormatting>
  <conditionalFormatting sqref="G27">
    <cfRule type="cellIs" dxfId="98" priority="89" operator="equal">
      <formula>"Angabe fehlt"</formula>
    </cfRule>
    <cfRule type="cellIs" dxfId="97" priority="90" operator="equal">
      <formula>"""Angabe fehlt"""</formula>
    </cfRule>
  </conditionalFormatting>
  <conditionalFormatting sqref="G31">
    <cfRule type="cellIs" dxfId="96" priority="85" operator="equal">
      <formula>"Angabe fehlt"</formula>
    </cfRule>
    <cfRule type="cellIs" dxfId="95" priority="86" operator="equal">
      <formula>"""Angabe fehlt"""</formula>
    </cfRule>
  </conditionalFormatting>
  <conditionalFormatting sqref="G35 G37">
    <cfRule type="cellIs" dxfId="94" priority="83" operator="equal">
      <formula>"Angabe fehlt"</formula>
    </cfRule>
    <cfRule type="cellIs" dxfId="93" priority="84" operator="equal">
      <formula>"""Angabe fehlt"""</formula>
    </cfRule>
  </conditionalFormatting>
  <conditionalFormatting sqref="G34">
    <cfRule type="cellIs" dxfId="92" priority="81" operator="equal">
      <formula>"Angabe fehlt"</formula>
    </cfRule>
    <cfRule type="cellIs" dxfId="91" priority="82" operator="equal">
      <formula>"""Angabe fehlt"""</formula>
    </cfRule>
  </conditionalFormatting>
  <conditionalFormatting sqref="G36">
    <cfRule type="cellIs" dxfId="90" priority="79" operator="equal">
      <formula>"Angabe fehlt"</formula>
    </cfRule>
    <cfRule type="cellIs" dxfId="89" priority="80" operator="equal">
      <formula>"""Angabe fehlt"""</formula>
    </cfRule>
  </conditionalFormatting>
  <conditionalFormatting sqref="G38">
    <cfRule type="cellIs" dxfId="88" priority="77" operator="equal">
      <formula>"Angabe fehlt"</formula>
    </cfRule>
    <cfRule type="cellIs" dxfId="87" priority="78" operator="equal">
      <formula>"""Angabe fehlt"""</formula>
    </cfRule>
  </conditionalFormatting>
  <conditionalFormatting sqref="G42 G44">
    <cfRule type="cellIs" dxfId="86" priority="75" operator="equal">
      <formula>"Angabe fehlt"</formula>
    </cfRule>
    <cfRule type="cellIs" dxfId="85" priority="76" operator="equal">
      <formula>"""Angabe fehlt"""</formula>
    </cfRule>
  </conditionalFormatting>
  <conditionalFormatting sqref="G41">
    <cfRule type="cellIs" dxfId="84" priority="73" operator="equal">
      <formula>"Angabe fehlt"</formula>
    </cfRule>
    <cfRule type="cellIs" dxfId="83" priority="74" operator="equal">
      <formula>"""Angabe fehlt"""</formula>
    </cfRule>
  </conditionalFormatting>
  <conditionalFormatting sqref="G43">
    <cfRule type="cellIs" dxfId="82" priority="71" operator="equal">
      <formula>"Angabe fehlt"</formula>
    </cfRule>
    <cfRule type="cellIs" dxfId="81" priority="72" operator="equal">
      <formula>"""Angabe fehlt"""</formula>
    </cfRule>
  </conditionalFormatting>
  <conditionalFormatting sqref="G45">
    <cfRule type="cellIs" dxfId="80" priority="69" operator="equal">
      <formula>"Angabe fehlt"</formula>
    </cfRule>
    <cfRule type="cellIs" dxfId="79" priority="70" operator="equal">
      <formula>"""Angabe fehlt"""</formula>
    </cfRule>
  </conditionalFormatting>
  <conditionalFormatting sqref="G49">
    <cfRule type="cellIs" dxfId="78" priority="67" operator="equal">
      <formula>"Angabe fehlt"</formula>
    </cfRule>
    <cfRule type="cellIs" dxfId="77" priority="68" operator="equal">
      <formula>"""Angabe fehlt"""</formula>
    </cfRule>
  </conditionalFormatting>
  <conditionalFormatting sqref="G54">
    <cfRule type="cellIs" dxfId="76" priority="65" operator="equal">
      <formula>"Angabe fehlt"</formula>
    </cfRule>
    <cfRule type="cellIs" dxfId="75" priority="66" operator="equal">
      <formula>"""Angabe fehlt"""</formula>
    </cfRule>
  </conditionalFormatting>
  <conditionalFormatting sqref="G59">
    <cfRule type="cellIs" dxfId="74" priority="63" operator="equal">
      <formula>"Angabe fehlt"</formula>
    </cfRule>
    <cfRule type="cellIs" dxfId="73" priority="64" operator="equal">
      <formula>"""Angabe fehlt"""</formula>
    </cfRule>
  </conditionalFormatting>
  <conditionalFormatting sqref="G64">
    <cfRule type="cellIs" dxfId="72" priority="61" operator="equal">
      <formula>"Angabe fehlt"</formula>
    </cfRule>
    <cfRule type="cellIs" dxfId="71" priority="62" operator="equal">
      <formula>"""Angabe fehlt"""</formula>
    </cfRule>
  </conditionalFormatting>
  <conditionalFormatting sqref="G70">
    <cfRule type="cellIs" dxfId="70" priority="59" operator="equal">
      <formula>"Angabe fehlt"</formula>
    </cfRule>
    <cfRule type="cellIs" dxfId="69" priority="60" operator="equal">
      <formula>"""Angabe fehlt"""</formula>
    </cfRule>
  </conditionalFormatting>
  <conditionalFormatting sqref="G74">
    <cfRule type="cellIs" dxfId="68" priority="55" operator="equal">
      <formula>"Angabe fehlt"</formula>
    </cfRule>
    <cfRule type="cellIs" dxfId="67" priority="56" operator="equal">
      <formula>"""Angabe fehlt"""</formula>
    </cfRule>
  </conditionalFormatting>
  <conditionalFormatting sqref="G81">
    <cfRule type="cellIs" dxfId="66" priority="53" operator="equal">
      <formula>"Angabe fehlt"</formula>
    </cfRule>
    <cfRule type="cellIs" dxfId="65" priority="54" operator="equal">
      <formula>"""Angabe fehlt"""</formula>
    </cfRule>
  </conditionalFormatting>
  <conditionalFormatting sqref="G90">
    <cfRule type="cellIs" dxfId="64" priority="51" operator="equal">
      <formula>"Angabe fehlt"</formula>
    </cfRule>
    <cfRule type="cellIs" dxfId="63" priority="52" operator="equal">
      <formula>"""Angabe fehlt"""</formula>
    </cfRule>
  </conditionalFormatting>
  <conditionalFormatting sqref="G94">
    <cfRule type="cellIs" dxfId="62" priority="49" operator="equal">
      <formula>"Angabe fehlt"</formula>
    </cfRule>
    <cfRule type="cellIs" dxfId="61" priority="50" operator="equal">
      <formula>"""Angabe fehlt"""</formula>
    </cfRule>
  </conditionalFormatting>
  <conditionalFormatting sqref="G99">
    <cfRule type="cellIs" dxfId="60" priority="47" operator="equal">
      <formula>"Angabe fehlt"</formula>
    </cfRule>
    <cfRule type="cellIs" dxfId="59" priority="48" operator="equal">
      <formula>"""Angabe fehlt"""</formula>
    </cfRule>
  </conditionalFormatting>
  <conditionalFormatting sqref="G104">
    <cfRule type="cellIs" dxfId="58" priority="45" operator="equal">
      <formula>"Angabe fehlt"</formula>
    </cfRule>
    <cfRule type="cellIs" dxfId="57" priority="46" operator="equal">
      <formula>"""Angabe fehlt"""</formula>
    </cfRule>
  </conditionalFormatting>
  <conditionalFormatting sqref="G109">
    <cfRule type="cellIs" dxfId="56" priority="43" operator="equal">
      <formula>"Angabe fehlt"</formula>
    </cfRule>
    <cfRule type="cellIs" dxfId="55" priority="44" operator="equal">
      <formula>"""Angabe fehlt"""</formula>
    </cfRule>
  </conditionalFormatting>
  <conditionalFormatting sqref="G114">
    <cfRule type="cellIs" dxfId="54" priority="41" operator="equal">
      <formula>"Angabe fehlt"</formula>
    </cfRule>
    <cfRule type="cellIs" dxfId="53" priority="42" operator="equal">
      <formula>"""Angabe fehlt"""</formula>
    </cfRule>
  </conditionalFormatting>
  <conditionalFormatting sqref="G119">
    <cfRule type="cellIs" dxfId="52" priority="39" operator="equal">
      <formula>"Angabe fehlt"</formula>
    </cfRule>
    <cfRule type="cellIs" dxfId="51" priority="40" operator="equal">
      <formula>"""Angabe fehlt"""</formula>
    </cfRule>
  </conditionalFormatting>
  <conditionalFormatting sqref="G29">
    <cfRule type="cellIs" dxfId="50" priority="37" operator="equal">
      <formula>"Angabe fehlt"</formula>
    </cfRule>
    <cfRule type="cellIs" dxfId="49" priority="38" operator="equal">
      <formula>"""Angabe fehlt"""</formula>
    </cfRule>
  </conditionalFormatting>
  <conditionalFormatting sqref="G22">
    <cfRule type="cellIs" dxfId="48" priority="35" operator="equal">
      <formula>"Angabe fehlt"</formula>
    </cfRule>
    <cfRule type="cellIs" dxfId="47" priority="36" operator="equal">
      <formula>"""Angabe fehlt"""</formula>
    </cfRule>
  </conditionalFormatting>
  <conditionalFormatting sqref="G125">
    <cfRule type="cellIs" dxfId="46" priority="33" operator="equal">
      <formula>"Angabe fehlt"</formula>
    </cfRule>
    <cfRule type="cellIs" dxfId="45" priority="34" operator="equal">
      <formula>"""Angabe fehlt"""</formula>
    </cfRule>
  </conditionalFormatting>
  <conditionalFormatting sqref="G131">
    <cfRule type="cellIs" dxfId="44" priority="31" operator="equal">
      <formula>"Angabe fehlt"</formula>
    </cfRule>
    <cfRule type="cellIs" dxfId="43" priority="32" operator="equal">
      <formula>"""Angabe fehlt"""</formula>
    </cfRule>
  </conditionalFormatting>
  <conditionalFormatting sqref="G140">
    <cfRule type="cellIs" dxfId="42" priority="29" operator="equal">
      <formula>"Angabe fehlt"</formula>
    </cfRule>
    <cfRule type="cellIs" dxfId="41" priority="30" operator="equal">
      <formula>"""Angabe fehlt"""</formula>
    </cfRule>
  </conditionalFormatting>
  <conditionalFormatting sqref="G20:G144">
    <cfRule type="cellIs" dxfId="40" priority="28" operator="notEqual">
      <formula>""</formula>
    </cfRule>
  </conditionalFormatting>
  <conditionalFormatting sqref="D34">
    <cfRule type="cellIs" dxfId="39" priority="27" operator="equal">
      <formula>"Heizart - keine Angabe"</formula>
    </cfRule>
  </conditionalFormatting>
  <conditionalFormatting sqref="D27">
    <cfRule type="cellIs" dxfId="38" priority="26" operator="equal">
      <formula>"Heizart - keine Angabe"</formula>
    </cfRule>
  </conditionalFormatting>
  <conditionalFormatting sqref="E10">
    <cfRule type="cellIs" dxfId="37" priority="24" operator="equal">
      <formula>"Angabe fehlt"</formula>
    </cfRule>
    <cfRule type="cellIs" dxfId="36" priority="25" operator="equal">
      <formula>"""Angabe fehlt"""</formula>
    </cfRule>
  </conditionalFormatting>
  <conditionalFormatting sqref="E15">
    <cfRule type="cellIs" dxfId="35" priority="22" operator="equal">
      <formula>"Angabe fehlt"</formula>
    </cfRule>
    <cfRule type="cellIs" dxfId="34" priority="23" operator="equal">
      <formula>"""Angabe fehlt"""</formula>
    </cfRule>
  </conditionalFormatting>
  <conditionalFormatting sqref="E9">
    <cfRule type="cellIs" dxfId="33" priority="20" operator="equal">
      <formula>"Angabe fehlt"</formula>
    </cfRule>
    <cfRule type="cellIs" dxfId="32" priority="21" operator="equal">
      <formula>"""Angabe fehlt"""</formula>
    </cfRule>
  </conditionalFormatting>
  <conditionalFormatting sqref="E12">
    <cfRule type="cellIs" dxfId="31" priority="18" operator="equal">
      <formula>"Angabe fehlt"</formula>
    </cfRule>
    <cfRule type="cellIs" dxfId="30" priority="19" operator="equal">
      <formula>"""Angabe fehlt"""</formula>
    </cfRule>
  </conditionalFormatting>
  <conditionalFormatting sqref="E14">
    <cfRule type="cellIs" dxfId="29" priority="16" operator="equal">
      <formula>"Angabe fehlt"</formula>
    </cfRule>
    <cfRule type="cellIs" dxfId="28" priority="17" operator="equal">
      <formula>"""Angabe fehlt"""</formula>
    </cfRule>
  </conditionalFormatting>
  <conditionalFormatting sqref="E13">
    <cfRule type="cellIs" dxfId="27" priority="14" operator="equal">
      <formula>"Angabe fehlt"</formula>
    </cfRule>
    <cfRule type="cellIs" dxfId="26" priority="15" operator="equal">
      <formula>"""Angabe fehlt"""</formula>
    </cfRule>
  </conditionalFormatting>
  <conditionalFormatting sqref="E11">
    <cfRule type="cellIs" dxfId="25" priority="12" operator="equal">
      <formula>"Angabe fehlt"</formula>
    </cfRule>
    <cfRule type="cellIs" dxfId="24" priority="13" operator="equal">
      <formula>"""Angabe fehlt"""</formula>
    </cfRule>
  </conditionalFormatting>
  <conditionalFormatting sqref="E16">
    <cfRule type="cellIs" dxfId="23" priority="10" operator="equal">
      <formula>"Angabe fehlt"</formula>
    </cfRule>
    <cfRule type="cellIs" dxfId="22" priority="11" operator="equal">
      <formula>"""Angabe fehlt"""</formula>
    </cfRule>
  </conditionalFormatting>
  <conditionalFormatting sqref="A41">
    <cfRule type="cellIs" dxfId="21" priority="9" operator="equal">
      <formula>"Angabe fehlt"</formula>
    </cfRule>
  </conditionalFormatting>
  <conditionalFormatting sqref="F37:F38">
    <cfRule type="cellIs" dxfId="20" priority="6" operator="equal">
      <formula>"Angabe fehlt"</formula>
    </cfRule>
    <cfRule type="cellIs" dxfId="19" priority="7" operator="equal">
      <formula>"""Angabe fehlt"""</formula>
    </cfRule>
  </conditionalFormatting>
  <conditionalFormatting sqref="F36">
    <cfRule type="cellIs" dxfId="18" priority="4" operator="equal">
      <formula>"Angabe fehlt"</formula>
    </cfRule>
    <cfRule type="cellIs" dxfId="17" priority="5" operator="equal">
      <formula>"""Angabe fehlt"""</formula>
    </cfRule>
  </conditionalFormatting>
  <conditionalFormatting sqref="F43 F45 F47">
    <cfRule type="expression" dxfId="16" priority="1">
      <formula>$A$41="relevant"</formula>
    </cfRule>
  </conditionalFormatting>
  <dataValidations count="2">
    <dataValidation allowBlank="1" showInputMessage="1" showErrorMessage="1" sqref="I28:I33 I35:I40 I42:I48 I19 I50:I53 I55:I58 I60:I63 I65:I68 I70:I73 I81:I84 I76 I90:I93 I95:I98 I100:I103 I105:I108 I110:I113 I115:I118 I120:I124 I126:I130 I132:I136 I139 I141:I144"/>
    <dataValidation type="date" operator="greaterThan" allowBlank="1" showInputMessage="1" showErrorMessage="1" error="Bitte geben Sie ein Datum in folgendem Format ein: DD.MM.JJJJ oder DD-MM-JJJJ" sqref="E10:F10">
      <formula1>1</formula1>
    </dataValidation>
  </dataValidations>
  <pageMargins left="0.7" right="0.7" top="0.78740157499999996" bottom="0.78740157499999996" header="0.3" footer="0.3"/>
  <pageSetup paperSize="9" scale="49" fitToHeight="0" orientation="portrait" r:id="rId2"/>
  <rowBreaks count="1" manualBreakCount="1">
    <brk id="92"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Listen!$B$10:$B$12</xm:f>
          </x14:formula1>
          <xm:sqref>D81:D84 D90:D91</xm:sqref>
        </x14:dataValidation>
        <x14:dataValidation type="list" allowBlank="1" showInputMessage="1" showErrorMessage="1">
          <x14:formula1>
            <xm:f>Listen!$D$4:$D$8</xm:f>
          </x14:formula1>
          <xm:sqref>D20</xm:sqref>
        </x14:dataValidation>
        <x14:dataValidation type="list" allowBlank="1" showInputMessage="1" showErrorMessage="1">
          <x14:formula1>
            <xm:f>Listen!$B$4:$B$7</xm:f>
          </x14:formula1>
          <xm:sqref>I20 I27 I34 I41 I49 I54 I59 I64 I69 I77:I80 I74:I75 I85:I89 I94 I99 I104 I109 I114 I119 I125 I131 I137:I138 I140</xm:sqref>
        </x14:dataValidation>
        <x14:dataValidation type="list" allowBlank="1" showInputMessage="1" showErrorMessage="1">
          <x14:formula1>
            <xm:f>Listen!#REF!</xm:f>
          </x14:formula1>
          <xm:sqref>G11</xm:sqref>
        </x14:dataValidation>
        <x14:dataValidation type="list" allowBlank="1" showInputMessage="1" showErrorMessage="1" promptTitle="Stromprodukt">
          <x14:formula1>
            <xm:f>Listen!$D$16:$D$17</xm:f>
          </x14:formula1>
          <xm:sqref>D34 D27</xm:sqref>
        </x14:dataValidation>
        <x14:dataValidation type="list" allowBlank="1" showInputMessage="1" showErrorMessage="1" promptTitle="Stromprodukt">
          <x14:formula1>
            <xm:f>Listen!$G$15:$G$17</xm:f>
          </x14:formula1>
          <xm:sqref>A41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2:W657"/>
  <sheetViews>
    <sheetView showGridLines="0" zoomScaleNormal="100" workbookViewId="0">
      <selection activeCell="B53" sqref="B53"/>
    </sheetView>
  </sheetViews>
  <sheetFormatPr baseColWidth="10" defaultColWidth="11.42578125" defaultRowHeight="12.75"/>
  <cols>
    <col min="1" max="1" width="34.28515625" style="63" customWidth="1"/>
    <col min="2" max="3" width="19.85546875" style="63" customWidth="1"/>
    <col min="4" max="4" width="18.42578125" style="63" customWidth="1"/>
    <col min="5" max="5" width="30.7109375" style="63" customWidth="1"/>
    <col min="6" max="6" width="20.7109375" style="63" customWidth="1"/>
    <col min="7" max="7" width="19.5703125" style="63" customWidth="1"/>
    <col min="8" max="10" width="0" style="63" hidden="1" customWidth="1"/>
    <col min="11" max="11" width="19.42578125" style="63" hidden="1" customWidth="1"/>
    <col min="12" max="12" width="19.85546875" style="63" hidden="1" customWidth="1"/>
    <col min="13" max="13" width="18.85546875" style="63" hidden="1" customWidth="1"/>
    <col min="14" max="22" width="0" style="63" hidden="1" customWidth="1"/>
    <col min="23" max="23" width="24.5703125" style="63" hidden="1" customWidth="1"/>
    <col min="24" max="16384" width="11.42578125" style="63"/>
  </cols>
  <sheetData>
    <row r="2" spans="1:23">
      <c r="A2" s="118" t="s">
        <v>24293</v>
      </c>
      <c r="C2" s="147">
        <f>SUMIF(G:G,"Kurzstrecke",F:F)</f>
        <v>0</v>
      </c>
    </row>
    <row r="3" spans="1:23">
      <c r="A3" s="118" t="s">
        <v>24292</v>
      </c>
      <c r="C3" s="147">
        <f>SUMIF(G:G,"Langstrecke",F:F)</f>
        <v>0</v>
      </c>
    </row>
    <row r="4" spans="1:23">
      <c r="L4" s="148" t="s">
        <v>24161</v>
      </c>
      <c r="M4" s="149" t="s">
        <v>24162</v>
      </c>
    </row>
    <row r="5" spans="1:23">
      <c r="L5" s="65">
        <f>1/298.257223563</f>
        <v>3.3528106647474805E-3</v>
      </c>
      <c r="M5" s="65">
        <f>6378137/1000</f>
        <v>6378.1369999999997</v>
      </c>
    </row>
    <row r="6" spans="1:23" ht="38.25">
      <c r="A6" s="150" t="s">
        <v>24250</v>
      </c>
      <c r="B6" s="150" t="s">
        <v>80</v>
      </c>
      <c r="C6" s="150" t="s">
        <v>83</v>
      </c>
      <c r="D6" s="150" t="s">
        <v>91</v>
      </c>
      <c r="E6" s="150" t="s">
        <v>25</v>
      </c>
      <c r="F6" s="271" t="s">
        <v>24256</v>
      </c>
      <c r="G6" s="271" t="s">
        <v>24291</v>
      </c>
      <c r="H6" s="151" t="s">
        <v>81</v>
      </c>
      <c r="I6" s="151" t="s">
        <v>82</v>
      </c>
      <c r="J6" s="151" t="s">
        <v>81</v>
      </c>
      <c r="K6" s="151" t="s">
        <v>82</v>
      </c>
      <c r="L6" s="150" t="s">
        <v>24163</v>
      </c>
      <c r="M6" s="151" t="s">
        <v>184</v>
      </c>
      <c r="N6" s="151" t="s">
        <v>24164</v>
      </c>
      <c r="O6" s="151" t="s">
        <v>24165</v>
      </c>
      <c r="P6" s="151" t="s">
        <v>5710</v>
      </c>
      <c r="Q6" s="151" t="s">
        <v>24166</v>
      </c>
      <c r="R6" s="152" t="s">
        <v>24167</v>
      </c>
      <c r="S6" s="151" t="s">
        <v>24168</v>
      </c>
      <c r="T6" s="151" t="s">
        <v>24169</v>
      </c>
      <c r="U6" s="151" t="s">
        <v>24170</v>
      </c>
      <c r="V6" s="151" t="s">
        <v>24171</v>
      </c>
      <c r="W6" s="151" t="s">
        <v>24257</v>
      </c>
    </row>
    <row r="7" spans="1:23" ht="14.25" customHeight="1">
      <c r="A7" s="328"/>
      <c r="B7" s="328"/>
      <c r="C7" s="328"/>
      <c r="D7" s="328" t="s">
        <v>11</v>
      </c>
      <c r="E7" s="406" t="s">
        <v>24361</v>
      </c>
      <c r="F7" s="329" t="str">
        <f>IFERROR(A7*L7,"")</f>
        <v/>
      </c>
      <c r="G7" s="329" t="str">
        <f>IF(W7="","",IF(W7&gt;500,"Langstrecke",IF(AND(W7&gt;0,W7&lt;=500),"Kurzstrecke","Fehler")))</f>
        <v/>
      </c>
      <c r="H7" s="66" t="str">
        <f>IFERROR(VLOOKUP(B7,'Flughafen-Liste'!E:K,3,FALSE),"")</f>
        <v/>
      </c>
      <c r="I7" s="66" t="str">
        <f>IFERROR(VLOOKUP(B7,'Flughafen-Liste'!E:K,4,FALSE),"")</f>
        <v/>
      </c>
      <c r="J7" s="66" t="str">
        <f>IFERROR(VLOOKUP(C7,'Flughafen-Liste'!E:K,3,FALSE),"")</f>
        <v/>
      </c>
      <c r="K7" s="66" t="str">
        <f>IFERROR(VLOOKUP(C7,'Flughafen-Liste'!E:K,4,FALSE),"")</f>
        <v/>
      </c>
      <c r="L7" s="153" t="str">
        <f t="shared" ref="L7:L50" si="0">IF(D7="Hinflug",W7,IF(D7="Hin- und Rückflug",2*W7,IF(D7="Angabe fehlt","Angabe fehlt","Fehler")))</f>
        <v>Angabe fehlt</v>
      </c>
      <c r="M7" s="66" t="str">
        <f>IFERROR((H7+J7)/2*PI()/180,"")</f>
        <v/>
      </c>
      <c r="N7" s="66" t="str">
        <f>IFERROR((H7-J7)/2*PI()/180,"")</f>
        <v/>
      </c>
      <c r="O7" s="66" t="str">
        <f>IFERROR((I7-K7)/2*PI()/180,"")</f>
        <v/>
      </c>
      <c r="P7" s="66" t="str">
        <f>IFERROR(SIN(N7)^2*COS(O7)^2+COS(M7)^2*SIN(O7)^2,"")</f>
        <v/>
      </c>
      <c r="Q7" s="66" t="str">
        <f>IFERROR(COS(N7)^2*COS(O7)^2+SIN(M7)^2*SIN(O7)^2,"")</f>
        <v/>
      </c>
      <c r="R7" s="154" t="str">
        <f>IFERROR(ATAN(SQRT((P7/Q7))),"")</f>
        <v/>
      </c>
      <c r="S7" s="66" t="str">
        <f>IFERROR(2*R7*$M$5,"")</f>
        <v/>
      </c>
      <c r="T7" s="66" t="str">
        <f>IFERROR(SQRT(P7*Q7)/R7,"")</f>
        <v/>
      </c>
      <c r="U7" s="66" t="str">
        <f>IFERROR((3*T7-1)/(2*Q7),"")</f>
        <v/>
      </c>
      <c r="V7" s="66" t="str">
        <f>IFERROR((3*T7+1)/(2*P7),"")</f>
        <v/>
      </c>
      <c r="W7" s="66" t="str">
        <f>IFERROR(S7*(1+$L$5*U7*SIN(M7)^2*COS(N7)^2-$L$5*V7*COS(M7)^2*SIN(N7)^2),"")</f>
        <v/>
      </c>
    </row>
    <row r="8" spans="1:23">
      <c r="A8" s="330"/>
      <c r="B8" s="330"/>
      <c r="C8" s="330"/>
      <c r="D8" s="330" t="s">
        <v>11</v>
      </c>
      <c r="E8" s="407"/>
      <c r="F8" s="331" t="str">
        <f t="shared" ref="F8:F50" si="1">IFERROR(A8*L8,"")</f>
        <v/>
      </c>
      <c r="G8" s="331" t="str">
        <f t="shared" ref="G8:G50" si="2">IF(W8="","",IF(W8&gt;500,"Langstrecke",IF(AND(W8&gt;0,W8&lt;=500),"Kurzstrecke","Fehler")))</f>
        <v/>
      </c>
      <c r="H8" s="66" t="str">
        <f>IFERROR(VLOOKUP(B8,'Flughafen-Liste'!E:K,3,FALSE),"")</f>
        <v/>
      </c>
      <c r="I8" s="66" t="str">
        <f>IFERROR(VLOOKUP(B8,'Flughafen-Liste'!E:K,4,FALSE),"")</f>
        <v/>
      </c>
      <c r="J8" s="66" t="str">
        <f>IFERROR(VLOOKUP(C8,'Flughafen-Liste'!E:K,3,FALSE),"")</f>
        <v/>
      </c>
      <c r="K8" s="66" t="str">
        <f>IFERROR(VLOOKUP(C8,'Flughafen-Liste'!E:K,4,FALSE),"")</f>
        <v/>
      </c>
      <c r="L8" s="153" t="str">
        <f t="shared" si="0"/>
        <v>Angabe fehlt</v>
      </c>
      <c r="M8" s="66" t="str">
        <f t="shared" ref="M8:M50" si="3">IFERROR((H8+J8)/2*PI()/180,"")</f>
        <v/>
      </c>
      <c r="N8" s="66" t="str">
        <f t="shared" ref="N8:N50" si="4">IFERROR((H8-J8)/2*PI()/180,"")</f>
        <v/>
      </c>
      <c r="O8" s="66" t="str">
        <f t="shared" ref="O8:O50" si="5">IFERROR((I8-K8)/2*PI()/180,"")</f>
        <v/>
      </c>
      <c r="P8" s="66" t="str">
        <f t="shared" ref="P8:P50" si="6">IFERROR(SIN(N8)^2*COS(O8)^2+COS(M8)^2*SIN(O8)^2,"")</f>
        <v/>
      </c>
      <c r="Q8" s="66" t="str">
        <f t="shared" ref="Q8:Q50" si="7">IFERROR(COS(N8)^2*COS(O8)^2+SIN(M8)^2*SIN(O8)^2,"")</f>
        <v/>
      </c>
      <c r="R8" s="154" t="str">
        <f t="shared" ref="R8:R50" si="8">IFERROR(ATAN(SQRT((P8/Q8))),"")</f>
        <v/>
      </c>
      <c r="S8" s="66" t="str">
        <f t="shared" ref="S8:S50" si="9">IFERROR(2*R8*$M$5,"")</f>
        <v/>
      </c>
      <c r="T8" s="66" t="str">
        <f t="shared" ref="T8:T50" si="10">IFERROR(SQRT(P8*Q8)/R8,"")</f>
        <v/>
      </c>
      <c r="U8" s="66" t="str">
        <f t="shared" ref="U8:U50" si="11">IFERROR((3*T8-1)/(2*Q8),"")</f>
        <v/>
      </c>
      <c r="V8" s="66" t="str">
        <f t="shared" ref="V8:V50" si="12">IFERROR((3*T8+1)/(2*P8),"")</f>
        <v/>
      </c>
      <c r="W8" s="66" t="str">
        <f t="shared" ref="W8:W50" si="13">IFERROR(S8*(1+$L$5*U8*SIN(M8)^2*COS(N8)^2-$L$5*V8*COS(M8)^2*SIN(N8)^2),"")</f>
        <v/>
      </c>
    </row>
    <row r="9" spans="1:23">
      <c r="A9" s="330"/>
      <c r="B9" s="330"/>
      <c r="C9" s="330"/>
      <c r="D9" s="330" t="s">
        <v>11</v>
      </c>
      <c r="E9" s="407"/>
      <c r="F9" s="331" t="str">
        <f t="shared" si="1"/>
        <v/>
      </c>
      <c r="G9" s="331" t="str">
        <f t="shared" si="2"/>
        <v/>
      </c>
      <c r="H9" s="66" t="str">
        <f>IFERROR(VLOOKUP(B9,'Flughafen-Liste'!E:K,3,FALSE),"")</f>
        <v/>
      </c>
      <c r="I9" s="66" t="str">
        <f>IFERROR(VLOOKUP(B9,'Flughafen-Liste'!E:K,4,FALSE),"")</f>
        <v/>
      </c>
      <c r="J9" s="66" t="str">
        <f>IFERROR(VLOOKUP(C9,'Flughafen-Liste'!E:K,3,FALSE),"")</f>
        <v/>
      </c>
      <c r="K9" s="66" t="str">
        <f>IFERROR(VLOOKUP(C9,'Flughafen-Liste'!E:K,4,FALSE),"")</f>
        <v/>
      </c>
      <c r="L9" s="153" t="str">
        <f t="shared" si="0"/>
        <v>Angabe fehlt</v>
      </c>
      <c r="M9" s="66" t="str">
        <f t="shared" si="3"/>
        <v/>
      </c>
      <c r="N9" s="66" t="str">
        <f t="shared" si="4"/>
        <v/>
      </c>
      <c r="O9" s="66" t="str">
        <f t="shared" si="5"/>
        <v/>
      </c>
      <c r="P9" s="66" t="str">
        <f t="shared" si="6"/>
        <v/>
      </c>
      <c r="Q9" s="66" t="str">
        <f t="shared" si="7"/>
        <v/>
      </c>
      <c r="R9" s="154" t="str">
        <f t="shared" si="8"/>
        <v/>
      </c>
      <c r="S9" s="66" t="str">
        <f t="shared" si="9"/>
        <v/>
      </c>
      <c r="T9" s="66" t="str">
        <f t="shared" si="10"/>
        <v/>
      </c>
      <c r="U9" s="66" t="str">
        <f t="shared" si="11"/>
        <v/>
      </c>
      <c r="V9" s="66" t="str">
        <f t="shared" si="12"/>
        <v/>
      </c>
      <c r="W9" s="66" t="str">
        <f t="shared" si="13"/>
        <v/>
      </c>
    </row>
    <row r="10" spans="1:23">
      <c r="A10" s="330"/>
      <c r="B10" s="330"/>
      <c r="C10" s="330"/>
      <c r="D10" s="330" t="s">
        <v>11</v>
      </c>
      <c r="E10" s="407"/>
      <c r="F10" s="331" t="str">
        <f t="shared" si="1"/>
        <v/>
      </c>
      <c r="G10" s="331" t="str">
        <f t="shared" si="2"/>
        <v/>
      </c>
      <c r="H10" s="66" t="str">
        <f>IFERROR(VLOOKUP(B10,'Flughafen-Liste'!E:K,3,FALSE),"")</f>
        <v/>
      </c>
      <c r="I10" s="66" t="str">
        <f>IFERROR(VLOOKUP(B10,'Flughafen-Liste'!E:K,4,FALSE),"")</f>
        <v/>
      </c>
      <c r="J10" s="66" t="str">
        <f>IFERROR(VLOOKUP(C10,'Flughafen-Liste'!E:K,3,FALSE),"")</f>
        <v/>
      </c>
      <c r="K10" s="66" t="str">
        <f>IFERROR(VLOOKUP(C10,'Flughafen-Liste'!E:K,4,FALSE),"")</f>
        <v/>
      </c>
      <c r="L10" s="153" t="str">
        <f t="shared" si="0"/>
        <v>Angabe fehlt</v>
      </c>
      <c r="M10" s="66" t="str">
        <f t="shared" si="3"/>
        <v/>
      </c>
      <c r="N10" s="66" t="str">
        <f t="shared" si="4"/>
        <v/>
      </c>
      <c r="O10" s="66" t="str">
        <f t="shared" si="5"/>
        <v/>
      </c>
      <c r="P10" s="66" t="str">
        <f t="shared" si="6"/>
        <v/>
      </c>
      <c r="Q10" s="66" t="str">
        <f t="shared" si="7"/>
        <v/>
      </c>
      <c r="R10" s="154" t="str">
        <f t="shared" si="8"/>
        <v/>
      </c>
      <c r="S10" s="66" t="str">
        <f t="shared" si="9"/>
        <v/>
      </c>
      <c r="T10" s="66" t="str">
        <f t="shared" si="10"/>
        <v/>
      </c>
      <c r="U10" s="66" t="str">
        <f t="shared" si="11"/>
        <v/>
      </c>
      <c r="V10" s="66" t="str">
        <f t="shared" si="12"/>
        <v/>
      </c>
      <c r="W10" s="66" t="str">
        <f t="shared" si="13"/>
        <v/>
      </c>
    </row>
    <row r="11" spans="1:23">
      <c r="A11" s="330"/>
      <c r="B11" s="330"/>
      <c r="C11" s="330"/>
      <c r="D11" s="330" t="s">
        <v>11</v>
      </c>
      <c r="E11" s="408" t="s">
        <v>24362</v>
      </c>
      <c r="F11" s="331" t="str">
        <f t="shared" si="1"/>
        <v/>
      </c>
      <c r="G11" s="331" t="str">
        <f t="shared" si="2"/>
        <v/>
      </c>
      <c r="H11" s="66" t="str">
        <f>IFERROR(VLOOKUP(B11,'Flughafen-Liste'!E:K,3,FALSE),"")</f>
        <v/>
      </c>
      <c r="I11" s="66" t="str">
        <f>IFERROR(VLOOKUP(B11,'Flughafen-Liste'!E:K,4,FALSE),"")</f>
        <v/>
      </c>
      <c r="J11" s="66" t="str">
        <f>IFERROR(VLOOKUP(C11,'Flughafen-Liste'!E:K,3,FALSE),"")</f>
        <v/>
      </c>
      <c r="K11" s="66" t="str">
        <f>IFERROR(VLOOKUP(C11,'Flughafen-Liste'!E:K,4,FALSE),"")</f>
        <v/>
      </c>
      <c r="L11" s="153" t="str">
        <f t="shared" si="0"/>
        <v>Angabe fehlt</v>
      </c>
      <c r="M11" s="66" t="str">
        <f t="shared" si="3"/>
        <v/>
      </c>
      <c r="N11" s="66" t="str">
        <f t="shared" si="4"/>
        <v/>
      </c>
      <c r="O11" s="66" t="str">
        <f t="shared" si="5"/>
        <v/>
      </c>
      <c r="P11" s="66" t="str">
        <f t="shared" si="6"/>
        <v/>
      </c>
      <c r="Q11" s="66" t="str">
        <f t="shared" si="7"/>
        <v/>
      </c>
      <c r="R11" s="154" t="str">
        <f t="shared" si="8"/>
        <v/>
      </c>
      <c r="S11" s="66" t="str">
        <f t="shared" si="9"/>
        <v/>
      </c>
      <c r="T11" s="66" t="str">
        <f t="shared" si="10"/>
        <v/>
      </c>
      <c r="U11" s="66" t="str">
        <f t="shared" si="11"/>
        <v/>
      </c>
      <c r="V11" s="66" t="str">
        <f t="shared" si="12"/>
        <v/>
      </c>
      <c r="W11" s="66" t="str">
        <f t="shared" si="13"/>
        <v/>
      </c>
    </row>
    <row r="12" spans="1:23" ht="14.25" customHeight="1">
      <c r="A12" s="330"/>
      <c r="B12" s="330"/>
      <c r="C12" s="330"/>
      <c r="D12" s="330" t="s">
        <v>11</v>
      </c>
      <c r="E12" s="408"/>
      <c r="F12" s="331" t="str">
        <f t="shared" si="1"/>
        <v/>
      </c>
      <c r="G12" s="331" t="str">
        <f t="shared" si="2"/>
        <v/>
      </c>
      <c r="H12" s="66" t="str">
        <f>IFERROR(VLOOKUP(B12,'Flughafen-Liste'!E:K,3,FALSE),"")</f>
        <v/>
      </c>
      <c r="I12" s="66" t="str">
        <f>IFERROR(VLOOKUP(B12,'Flughafen-Liste'!E:K,4,FALSE),"")</f>
        <v/>
      </c>
      <c r="J12" s="66" t="str">
        <f>IFERROR(VLOOKUP(C12,'Flughafen-Liste'!E:K,3,FALSE),"")</f>
        <v/>
      </c>
      <c r="K12" s="66" t="str">
        <f>IFERROR(VLOOKUP(C12,'Flughafen-Liste'!E:K,4,FALSE),"")</f>
        <v/>
      </c>
      <c r="L12" s="153" t="str">
        <f t="shared" si="0"/>
        <v>Angabe fehlt</v>
      </c>
      <c r="M12" s="66" t="str">
        <f t="shared" si="3"/>
        <v/>
      </c>
      <c r="N12" s="66" t="str">
        <f t="shared" si="4"/>
        <v/>
      </c>
      <c r="O12" s="66" t="str">
        <f t="shared" si="5"/>
        <v/>
      </c>
      <c r="P12" s="66" t="str">
        <f t="shared" si="6"/>
        <v/>
      </c>
      <c r="Q12" s="66" t="str">
        <f t="shared" si="7"/>
        <v/>
      </c>
      <c r="R12" s="154" t="str">
        <f t="shared" si="8"/>
        <v/>
      </c>
      <c r="S12" s="66" t="str">
        <f t="shared" si="9"/>
        <v/>
      </c>
      <c r="T12" s="66" t="str">
        <f t="shared" si="10"/>
        <v/>
      </c>
      <c r="U12" s="66" t="str">
        <f t="shared" si="11"/>
        <v/>
      </c>
      <c r="V12" s="66" t="str">
        <f t="shared" si="12"/>
        <v/>
      </c>
      <c r="W12" s="66" t="str">
        <f t="shared" si="13"/>
        <v/>
      </c>
    </row>
    <row r="13" spans="1:23">
      <c r="A13" s="330"/>
      <c r="B13" s="330"/>
      <c r="C13" s="330"/>
      <c r="D13" s="330" t="s">
        <v>11</v>
      </c>
      <c r="E13" s="408"/>
      <c r="F13" s="331" t="str">
        <f t="shared" si="1"/>
        <v/>
      </c>
      <c r="G13" s="331" t="str">
        <f t="shared" si="2"/>
        <v/>
      </c>
      <c r="H13" s="66" t="str">
        <f>IFERROR(VLOOKUP(B13,'Flughafen-Liste'!E:K,3,FALSE),"")</f>
        <v/>
      </c>
      <c r="I13" s="66" t="str">
        <f>IFERROR(VLOOKUP(B13,'Flughafen-Liste'!E:K,4,FALSE),"")</f>
        <v/>
      </c>
      <c r="J13" s="66" t="str">
        <f>IFERROR(VLOOKUP(C13,'Flughafen-Liste'!E:K,3,FALSE),"")</f>
        <v/>
      </c>
      <c r="K13" s="66" t="str">
        <f>IFERROR(VLOOKUP(C13,'Flughafen-Liste'!E:K,4,FALSE),"")</f>
        <v/>
      </c>
      <c r="L13" s="153" t="str">
        <f t="shared" si="0"/>
        <v>Angabe fehlt</v>
      </c>
      <c r="M13" s="66" t="str">
        <f t="shared" si="3"/>
        <v/>
      </c>
      <c r="N13" s="66" t="str">
        <f t="shared" si="4"/>
        <v/>
      </c>
      <c r="O13" s="66" t="str">
        <f t="shared" si="5"/>
        <v/>
      </c>
      <c r="P13" s="66" t="str">
        <f t="shared" si="6"/>
        <v/>
      </c>
      <c r="Q13" s="66" t="str">
        <f t="shared" si="7"/>
        <v/>
      </c>
      <c r="R13" s="154" t="str">
        <f t="shared" si="8"/>
        <v/>
      </c>
      <c r="S13" s="66" t="str">
        <f t="shared" si="9"/>
        <v/>
      </c>
      <c r="T13" s="66" t="str">
        <f t="shared" si="10"/>
        <v/>
      </c>
      <c r="U13" s="66" t="str">
        <f t="shared" si="11"/>
        <v/>
      </c>
      <c r="V13" s="66" t="str">
        <f t="shared" si="12"/>
        <v/>
      </c>
      <c r="W13" s="66" t="str">
        <f t="shared" si="13"/>
        <v/>
      </c>
    </row>
    <row r="14" spans="1:23">
      <c r="A14" s="330"/>
      <c r="B14" s="330"/>
      <c r="C14" s="330"/>
      <c r="D14" s="330" t="s">
        <v>11</v>
      </c>
      <c r="E14" s="270"/>
      <c r="F14" s="331" t="str">
        <f t="shared" si="1"/>
        <v/>
      </c>
      <c r="G14" s="331" t="str">
        <f t="shared" si="2"/>
        <v/>
      </c>
      <c r="H14" s="66" t="str">
        <f>IFERROR(VLOOKUP(B14,'Flughafen-Liste'!E:K,3,FALSE),"")</f>
        <v/>
      </c>
      <c r="I14" s="66" t="str">
        <f>IFERROR(VLOOKUP(B14,'Flughafen-Liste'!E:K,4,FALSE),"")</f>
        <v/>
      </c>
      <c r="J14" s="66" t="str">
        <f>IFERROR(VLOOKUP(C14,'Flughafen-Liste'!E:K,3,FALSE),"")</f>
        <v/>
      </c>
      <c r="K14" s="66" t="str">
        <f>IFERROR(VLOOKUP(C14,'Flughafen-Liste'!E:K,4,FALSE),"")</f>
        <v/>
      </c>
      <c r="L14" s="153" t="str">
        <f t="shared" si="0"/>
        <v>Angabe fehlt</v>
      </c>
      <c r="M14" s="66" t="str">
        <f t="shared" si="3"/>
        <v/>
      </c>
      <c r="N14" s="66" t="str">
        <f t="shared" si="4"/>
        <v/>
      </c>
      <c r="O14" s="66" t="str">
        <f t="shared" si="5"/>
        <v/>
      </c>
      <c r="P14" s="66" t="str">
        <f t="shared" si="6"/>
        <v/>
      </c>
      <c r="Q14" s="66" t="str">
        <f t="shared" si="7"/>
        <v/>
      </c>
      <c r="R14" s="154" t="str">
        <f t="shared" si="8"/>
        <v/>
      </c>
      <c r="S14" s="66" t="str">
        <f t="shared" si="9"/>
        <v/>
      </c>
      <c r="T14" s="66" t="str">
        <f t="shared" si="10"/>
        <v/>
      </c>
      <c r="U14" s="66" t="str">
        <f t="shared" si="11"/>
        <v/>
      </c>
      <c r="V14" s="66" t="str">
        <f t="shared" si="12"/>
        <v/>
      </c>
      <c r="W14" s="66" t="str">
        <f t="shared" si="13"/>
        <v/>
      </c>
    </row>
    <row r="15" spans="1:23">
      <c r="A15" s="330"/>
      <c r="B15" s="330"/>
      <c r="C15" s="330"/>
      <c r="D15" s="330" t="s">
        <v>11</v>
      </c>
      <c r="E15" s="332"/>
      <c r="F15" s="331" t="str">
        <f t="shared" si="1"/>
        <v/>
      </c>
      <c r="G15" s="331" t="str">
        <f t="shared" si="2"/>
        <v/>
      </c>
      <c r="H15" s="66" t="str">
        <f>IFERROR(VLOOKUP(B15,'Flughafen-Liste'!E:K,3,FALSE),"")</f>
        <v/>
      </c>
      <c r="I15" s="66" t="str">
        <f>IFERROR(VLOOKUP(B15,'Flughafen-Liste'!E:K,4,FALSE),"")</f>
        <v/>
      </c>
      <c r="J15" s="66" t="str">
        <f>IFERROR(VLOOKUP(C15,'Flughafen-Liste'!E:K,3,FALSE),"")</f>
        <v/>
      </c>
      <c r="K15" s="66" t="str">
        <f>IFERROR(VLOOKUP(C15,'Flughafen-Liste'!E:K,4,FALSE),"")</f>
        <v/>
      </c>
      <c r="L15" s="153" t="str">
        <f t="shared" si="0"/>
        <v>Angabe fehlt</v>
      </c>
      <c r="M15" s="66" t="str">
        <f t="shared" si="3"/>
        <v/>
      </c>
      <c r="N15" s="66" t="str">
        <f t="shared" si="4"/>
        <v/>
      </c>
      <c r="O15" s="66" t="str">
        <f t="shared" si="5"/>
        <v/>
      </c>
      <c r="P15" s="66" t="str">
        <f t="shared" si="6"/>
        <v/>
      </c>
      <c r="Q15" s="66" t="str">
        <f t="shared" si="7"/>
        <v/>
      </c>
      <c r="R15" s="154" t="str">
        <f t="shared" si="8"/>
        <v/>
      </c>
      <c r="S15" s="66" t="str">
        <f t="shared" si="9"/>
        <v/>
      </c>
      <c r="T15" s="66" t="str">
        <f t="shared" si="10"/>
        <v/>
      </c>
      <c r="U15" s="66" t="str">
        <f t="shared" si="11"/>
        <v/>
      </c>
      <c r="V15" s="66" t="str">
        <f t="shared" si="12"/>
        <v/>
      </c>
      <c r="W15" s="66" t="str">
        <f t="shared" si="13"/>
        <v/>
      </c>
    </row>
    <row r="16" spans="1:23">
      <c r="A16" s="330"/>
      <c r="B16" s="330"/>
      <c r="C16" s="330"/>
      <c r="D16" s="330" t="s">
        <v>11</v>
      </c>
      <c r="E16" s="333"/>
      <c r="F16" s="331" t="str">
        <f t="shared" si="1"/>
        <v/>
      </c>
      <c r="G16" s="331" t="str">
        <f t="shared" si="2"/>
        <v/>
      </c>
      <c r="H16" s="66" t="str">
        <f>IFERROR(VLOOKUP(B16,'Flughafen-Liste'!E:K,3,FALSE),"")</f>
        <v/>
      </c>
      <c r="I16" s="66" t="str">
        <f>IFERROR(VLOOKUP(B16,'Flughafen-Liste'!E:K,4,FALSE),"")</f>
        <v/>
      </c>
      <c r="J16" s="66" t="str">
        <f>IFERROR(VLOOKUP(C16,'Flughafen-Liste'!E:K,3,FALSE),"")</f>
        <v/>
      </c>
      <c r="K16" s="66" t="str">
        <f>IFERROR(VLOOKUP(C16,'Flughafen-Liste'!E:K,4,FALSE),"")</f>
        <v/>
      </c>
      <c r="L16" s="153" t="str">
        <f t="shared" si="0"/>
        <v>Angabe fehlt</v>
      </c>
      <c r="M16" s="66" t="str">
        <f t="shared" si="3"/>
        <v/>
      </c>
      <c r="N16" s="66" t="str">
        <f t="shared" si="4"/>
        <v/>
      </c>
      <c r="O16" s="66" t="str">
        <f t="shared" si="5"/>
        <v/>
      </c>
      <c r="P16" s="66" t="str">
        <f t="shared" si="6"/>
        <v/>
      </c>
      <c r="Q16" s="66" t="str">
        <f t="shared" si="7"/>
        <v/>
      </c>
      <c r="R16" s="154" t="str">
        <f t="shared" si="8"/>
        <v/>
      </c>
      <c r="S16" s="66" t="str">
        <f t="shared" si="9"/>
        <v/>
      </c>
      <c r="T16" s="66" t="str">
        <f t="shared" si="10"/>
        <v/>
      </c>
      <c r="U16" s="66" t="str">
        <f t="shared" si="11"/>
        <v/>
      </c>
      <c r="V16" s="66" t="str">
        <f t="shared" si="12"/>
        <v/>
      </c>
      <c r="W16" s="66" t="str">
        <f t="shared" si="13"/>
        <v/>
      </c>
    </row>
    <row r="17" spans="1:23">
      <c r="A17" s="330"/>
      <c r="B17" s="330"/>
      <c r="C17" s="330"/>
      <c r="D17" s="330" t="s">
        <v>11</v>
      </c>
      <c r="E17" s="333"/>
      <c r="F17" s="331" t="str">
        <f t="shared" si="1"/>
        <v/>
      </c>
      <c r="G17" s="331" t="str">
        <f t="shared" si="2"/>
        <v/>
      </c>
      <c r="H17" s="66" t="str">
        <f>IFERROR(VLOOKUP(B17,'Flughafen-Liste'!E:K,3,FALSE),"")</f>
        <v/>
      </c>
      <c r="I17" s="66" t="str">
        <f>IFERROR(VLOOKUP(B17,'Flughafen-Liste'!E:K,4,FALSE),"")</f>
        <v/>
      </c>
      <c r="J17" s="66" t="str">
        <f>IFERROR(VLOOKUP(C17,'Flughafen-Liste'!E:K,3,FALSE),"")</f>
        <v/>
      </c>
      <c r="K17" s="66" t="str">
        <f>IFERROR(VLOOKUP(C17,'Flughafen-Liste'!E:K,4,FALSE),"")</f>
        <v/>
      </c>
      <c r="L17" s="153" t="str">
        <f t="shared" si="0"/>
        <v>Angabe fehlt</v>
      </c>
      <c r="M17" s="66" t="str">
        <f t="shared" si="3"/>
        <v/>
      </c>
      <c r="N17" s="66" t="str">
        <f t="shared" si="4"/>
        <v/>
      </c>
      <c r="O17" s="66" t="str">
        <f t="shared" si="5"/>
        <v/>
      </c>
      <c r="P17" s="66" t="str">
        <f t="shared" si="6"/>
        <v/>
      </c>
      <c r="Q17" s="66" t="str">
        <f t="shared" si="7"/>
        <v/>
      </c>
      <c r="R17" s="154" t="str">
        <f t="shared" si="8"/>
        <v/>
      </c>
      <c r="S17" s="66" t="str">
        <f t="shared" si="9"/>
        <v/>
      </c>
      <c r="T17" s="66" t="str">
        <f t="shared" si="10"/>
        <v/>
      </c>
      <c r="U17" s="66" t="str">
        <f t="shared" si="11"/>
        <v/>
      </c>
      <c r="V17" s="66" t="str">
        <f t="shared" si="12"/>
        <v/>
      </c>
      <c r="W17" s="66" t="str">
        <f t="shared" si="13"/>
        <v/>
      </c>
    </row>
    <row r="18" spans="1:23">
      <c r="A18" s="330"/>
      <c r="B18" s="330"/>
      <c r="C18" s="330"/>
      <c r="D18" s="330" t="s">
        <v>11</v>
      </c>
      <c r="E18" s="333"/>
      <c r="F18" s="331" t="str">
        <f t="shared" si="1"/>
        <v/>
      </c>
      <c r="G18" s="331" t="str">
        <f t="shared" si="2"/>
        <v/>
      </c>
      <c r="H18" s="66" t="str">
        <f>IFERROR(VLOOKUP(B18,'Flughafen-Liste'!E:K,3,FALSE),"")</f>
        <v/>
      </c>
      <c r="I18" s="66" t="str">
        <f>IFERROR(VLOOKUP(B18,'Flughafen-Liste'!E:K,4,FALSE),"")</f>
        <v/>
      </c>
      <c r="J18" s="66" t="str">
        <f>IFERROR(VLOOKUP(C18,'Flughafen-Liste'!E:K,3,FALSE),"")</f>
        <v/>
      </c>
      <c r="K18" s="66" t="str">
        <f>IFERROR(VLOOKUP(C18,'Flughafen-Liste'!E:K,4,FALSE),"")</f>
        <v/>
      </c>
      <c r="L18" s="153" t="str">
        <f t="shared" si="0"/>
        <v>Angabe fehlt</v>
      </c>
      <c r="M18" s="66" t="str">
        <f t="shared" si="3"/>
        <v/>
      </c>
      <c r="N18" s="66" t="str">
        <f t="shared" si="4"/>
        <v/>
      </c>
      <c r="O18" s="66" t="str">
        <f t="shared" si="5"/>
        <v/>
      </c>
      <c r="P18" s="66" t="str">
        <f t="shared" si="6"/>
        <v/>
      </c>
      <c r="Q18" s="66" t="str">
        <f t="shared" si="7"/>
        <v/>
      </c>
      <c r="R18" s="154" t="str">
        <f t="shared" si="8"/>
        <v/>
      </c>
      <c r="S18" s="66" t="str">
        <f t="shared" si="9"/>
        <v/>
      </c>
      <c r="T18" s="66" t="str">
        <f t="shared" si="10"/>
        <v/>
      </c>
      <c r="U18" s="66" t="str">
        <f t="shared" si="11"/>
        <v/>
      </c>
      <c r="V18" s="66" t="str">
        <f t="shared" si="12"/>
        <v/>
      </c>
      <c r="W18" s="66" t="str">
        <f t="shared" si="13"/>
        <v/>
      </c>
    </row>
    <row r="19" spans="1:23">
      <c r="A19" s="330"/>
      <c r="B19" s="330"/>
      <c r="C19" s="330"/>
      <c r="D19" s="330" t="s">
        <v>11</v>
      </c>
      <c r="E19" s="333"/>
      <c r="F19" s="331" t="str">
        <f t="shared" si="1"/>
        <v/>
      </c>
      <c r="G19" s="331" t="str">
        <f t="shared" si="2"/>
        <v/>
      </c>
      <c r="H19" s="66" t="str">
        <f>IFERROR(VLOOKUP(B19,'Flughafen-Liste'!E:K,3,FALSE),"")</f>
        <v/>
      </c>
      <c r="I19" s="66" t="str">
        <f>IFERROR(VLOOKUP(B19,'Flughafen-Liste'!E:K,4,FALSE),"")</f>
        <v/>
      </c>
      <c r="J19" s="66" t="str">
        <f>IFERROR(VLOOKUP(C19,'Flughafen-Liste'!E:K,3,FALSE),"")</f>
        <v/>
      </c>
      <c r="K19" s="66" t="str">
        <f>IFERROR(VLOOKUP(C19,'Flughafen-Liste'!E:K,4,FALSE),"")</f>
        <v/>
      </c>
      <c r="L19" s="153" t="str">
        <f t="shared" si="0"/>
        <v>Angabe fehlt</v>
      </c>
      <c r="M19" s="66" t="str">
        <f t="shared" si="3"/>
        <v/>
      </c>
      <c r="N19" s="66" t="str">
        <f t="shared" si="4"/>
        <v/>
      </c>
      <c r="O19" s="66" t="str">
        <f t="shared" si="5"/>
        <v/>
      </c>
      <c r="P19" s="66" t="str">
        <f t="shared" si="6"/>
        <v/>
      </c>
      <c r="Q19" s="66" t="str">
        <f t="shared" si="7"/>
        <v/>
      </c>
      <c r="R19" s="154" t="str">
        <f t="shared" si="8"/>
        <v/>
      </c>
      <c r="S19" s="66" t="str">
        <f t="shared" si="9"/>
        <v/>
      </c>
      <c r="T19" s="66" t="str">
        <f t="shared" si="10"/>
        <v/>
      </c>
      <c r="U19" s="66" t="str">
        <f t="shared" si="11"/>
        <v/>
      </c>
      <c r="V19" s="66" t="str">
        <f t="shared" si="12"/>
        <v/>
      </c>
      <c r="W19" s="66" t="str">
        <f t="shared" si="13"/>
        <v/>
      </c>
    </row>
    <row r="20" spans="1:23">
      <c r="A20" s="330"/>
      <c r="B20" s="330"/>
      <c r="C20" s="330"/>
      <c r="D20" s="330" t="s">
        <v>11</v>
      </c>
      <c r="E20" s="333"/>
      <c r="F20" s="331" t="str">
        <f t="shared" si="1"/>
        <v/>
      </c>
      <c r="G20" s="331" t="str">
        <f t="shared" si="2"/>
        <v/>
      </c>
      <c r="H20" s="66" t="str">
        <f>IFERROR(VLOOKUP(B20,'Flughafen-Liste'!E:K,3,FALSE),"")</f>
        <v/>
      </c>
      <c r="I20" s="66" t="str">
        <f>IFERROR(VLOOKUP(B20,'Flughafen-Liste'!E:K,4,FALSE),"")</f>
        <v/>
      </c>
      <c r="J20" s="66" t="str">
        <f>IFERROR(VLOOKUP(C20,'Flughafen-Liste'!E:K,3,FALSE),"")</f>
        <v/>
      </c>
      <c r="K20" s="66" t="str">
        <f>IFERROR(VLOOKUP(C20,'Flughafen-Liste'!E:K,4,FALSE),"")</f>
        <v/>
      </c>
      <c r="L20" s="153" t="str">
        <f t="shared" si="0"/>
        <v>Angabe fehlt</v>
      </c>
      <c r="M20" s="66" t="str">
        <f t="shared" si="3"/>
        <v/>
      </c>
      <c r="N20" s="66" t="str">
        <f t="shared" si="4"/>
        <v/>
      </c>
      <c r="O20" s="66" t="str">
        <f t="shared" si="5"/>
        <v/>
      </c>
      <c r="P20" s="66" t="str">
        <f t="shared" si="6"/>
        <v/>
      </c>
      <c r="Q20" s="66" t="str">
        <f t="shared" si="7"/>
        <v/>
      </c>
      <c r="R20" s="154" t="str">
        <f t="shared" si="8"/>
        <v/>
      </c>
      <c r="S20" s="66" t="str">
        <f t="shared" si="9"/>
        <v/>
      </c>
      <c r="T20" s="66" t="str">
        <f t="shared" si="10"/>
        <v/>
      </c>
      <c r="U20" s="66" t="str">
        <f t="shared" si="11"/>
        <v/>
      </c>
      <c r="V20" s="66" t="str">
        <f t="shared" si="12"/>
        <v/>
      </c>
      <c r="W20" s="66" t="str">
        <f t="shared" si="13"/>
        <v/>
      </c>
    </row>
    <row r="21" spans="1:23">
      <c r="A21" s="330"/>
      <c r="B21" s="330"/>
      <c r="C21" s="330"/>
      <c r="D21" s="330" t="s">
        <v>11</v>
      </c>
      <c r="E21" s="333"/>
      <c r="F21" s="331" t="str">
        <f t="shared" si="1"/>
        <v/>
      </c>
      <c r="G21" s="331" t="str">
        <f t="shared" si="2"/>
        <v/>
      </c>
      <c r="H21" s="66" t="str">
        <f>IFERROR(VLOOKUP(B21,'Flughafen-Liste'!E:K,3,FALSE),"")</f>
        <v/>
      </c>
      <c r="I21" s="66" t="str">
        <f>IFERROR(VLOOKUP(B21,'Flughafen-Liste'!E:K,4,FALSE),"")</f>
        <v/>
      </c>
      <c r="J21" s="66" t="str">
        <f>IFERROR(VLOOKUP(C21,'Flughafen-Liste'!E:K,3,FALSE),"")</f>
        <v/>
      </c>
      <c r="K21" s="66" t="str">
        <f>IFERROR(VLOOKUP(C21,'Flughafen-Liste'!E:K,4,FALSE),"")</f>
        <v/>
      </c>
      <c r="L21" s="153" t="str">
        <f t="shared" si="0"/>
        <v>Angabe fehlt</v>
      </c>
      <c r="M21" s="66" t="str">
        <f t="shared" si="3"/>
        <v/>
      </c>
      <c r="N21" s="66" t="str">
        <f t="shared" si="4"/>
        <v/>
      </c>
      <c r="O21" s="66" t="str">
        <f t="shared" si="5"/>
        <v/>
      </c>
      <c r="P21" s="66" t="str">
        <f t="shared" si="6"/>
        <v/>
      </c>
      <c r="Q21" s="66" t="str">
        <f t="shared" si="7"/>
        <v/>
      </c>
      <c r="R21" s="154" t="str">
        <f t="shared" si="8"/>
        <v/>
      </c>
      <c r="S21" s="66" t="str">
        <f t="shared" si="9"/>
        <v/>
      </c>
      <c r="T21" s="66" t="str">
        <f t="shared" si="10"/>
        <v/>
      </c>
      <c r="U21" s="66" t="str">
        <f t="shared" si="11"/>
        <v/>
      </c>
      <c r="V21" s="66" t="str">
        <f t="shared" si="12"/>
        <v/>
      </c>
      <c r="W21" s="66" t="str">
        <f t="shared" si="13"/>
        <v/>
      </c>
    </row>
    <row r="22" spans="1:23">
      <c r="A22" s="330"/>
      <c r="B22" s="330"/>
      <c r="C22" s="330"/>
      <c r="D22" s="330" t="s">
        <v>11</v>
      </c>
      <c r="E22" s="333"/>
      <c r="F22" s="331" t="str">
        <f t="shared" si="1"/>
        <v/>
      </c>
      <c r="G22" s="331" t="str">
        <f t="shared" si="2"/>
        <v/>
      </c>
      <c r="H22" s="66" t="str">
        <f>IFERROR(VLOOKUP(B22,'Flughafen-Liste'!E:K,3,FALSE),"")</f>
        <v/>
      </c>
      <c r="I22" s="66" t="str">
        <f>IFERROR(VLOOKUP(B22,'Flughafen-Liste'!E:K,4,FALSE),"")</f>
        <v/>
      </c>
      <c r="J22" s="66" t="str">
        <f>IFERROR(VLOOKUP(C22,'Flughafen-Liste'!E:K,3,FALSE),"")</f>
        <v/>
      </c>
      <c r="K22" s="66" t="str">
        <f>IFERROR(VLOOKUP(C22,'Flughafen-Liste'!E:K,4,FALSE),"")</f>
        <v/>
      </c>
      <c r="L22" s="153" t="str">
        <f t="shared" si="0"/>
        <v>Angabe fehlt</v>
      </c>
      <c r="M22" s="66" t="str">
        <f t="shared" si="3"/>
        <v/>
      </c>
      <c r="N22" s="66" t="str">
        <f t="shared" si="4"/>
        <v/>
      </c>
      <c r="O22" s="66" t="str">
        <f t="shared" si="5"/>
        <v/>
      </c>
      <c r="P22" s="66" t="str">
        <f t="shared" si="6"/>
        <v/>
      </c>
      <c r="Q22" s="66" t="str">
        <f t="shared" si="7"/>
        <v/>
      </c>
      <c r="R22" s="154" t="str">
        <f t="shared" si="8"/>
        <v/>
      </c>
      <c r="S22" s="66" t="str">
        <f t="shared" si="9"/>
        <v/>
      </c>
      <c r="T22" s="66" t="str">
        <f t="shared" si="10"/>
        <v/>
      </c>
      <c r="U22" s="66" t="str">
        <f t="shared" si="11"/>
        <v/>
      </c>
      <c r="V22" s="66" t="str">
        <f t="shared" si="12"/>
        <v/>
      </c>
      <c r="W22" s="66" t="str">
        <f t="shared" si="13"/>
        <v/>
      </c>
    </row>
    <row r="23" spans="1:23">
      <c r="A23" s="330"/>
      <c r="B23" s="330"/>
      <c r="C23" s="330"/>
      <c r="D23" s="330" t="s">
        <v>11</v>
      </c>
      <c r="E23" s="333"/>
      <c r="F23" s="331" t="str">
        <f t="shared" si="1"/>
        <v/>
      </c>
      <c r="G23" s="331" t="str">
        <f t="shared" si="2"/>
        <v/>
      </c>
      <c r="H23" s="66" t="str">
        <f>IFERROR(VLOOKUP(B23,'Flughafen-Liste'!E:K,3,FALSE),"")</f>
        <v/>
      </c>
      <c r="I23" s="66" t="str">
        <f>IFERROR(VLOOKUP(B23,'Flughafen-Liste'!E:K,4,FALSE),"")</f>
        <v/>
      </c>
      <c r="J23" s="66" t="str">
        <f>IFERROR(VLOOKUP(C23,'Flughafen-Liste'!E:K,3,FALSE),"")</f>
        <v/>
      </c>
      <c r="K23" s="66" t="str">
        <f>IFERROR(VLOOKUP(C23,'Flughafen-Liste'!E:K,4,FALSE),"")</f>
        <v/>
      </c>
      <c r="L23" s="153" t="str">
        <f t="shared" si="0"/>
        <v>Angabe fehlt</v>
      </c>
      <c r="M23" s="66" t="str">
        <f t="shared" si="3"/>
        <v/>
      </c>
      <c r="N23" s="66" t="str">
        <f t="shared" si="4"/>
        <v/>
      </c>
      <c r="O23" s="66" t="str">
        <f t="shared" si="5"/>
        <v/>
      </c>
      <c r="P23" s="66" t="str">
        <f t="shared" si="6"/>
        <v/>
      </c>
      <c r="Q23" s="66" t="str">
        <f t="shared" si="7"/>
        <v/>
      </c>
      <c r="R23" s="154" t="str">
        <f t="shared" si="8"/>
        <v/>
      </c>
      <c r="S23" s="66" t="str">
        <f t="shared" si="9"/>
        <v/>
      </c>
      <c r="T23" s="66" t="str">
        <f t="shared" si="10"/>
        <v/>
      </c>
      <c r="U23" s="66" t="str">
        <f t="shared" si="11"/>
        <v/>
      </c>
      <c r="V23" s="66" t="str">
        <f t="shared" si="12"/>
        <v/>
      </c>
      <c r="W23" s="66" t="str">
        <f t="shared" si="13"/>
        <v/>
      </c>
    </row>
    <row r="24" spans="1:23">
      <c r="A24" s="330"/>
      <c r="B24" s="330"/>
      <c r="C24" s="330"/>
      <c r="D24" s="330" t="s">
        <v>11</v>
      </c>
      <c r="E24" s="333"/>
      <c r="F24" s="331" t="str">
        <f t="shared" si="1"/>
        <v/>
      </c>
      <c r="G24" s="331" t="str">
        <f t="shared" si="2"/>
        <v/>
      </c>
      <c r="H24" s="66" t="str">
        <f>IFERROR(VLOOKUP(B24,'Flughafen-Liste'!E:K,3,FALSE),"")</f>
        <v/>
      </c>
      <c r="I24" s="66" t="str">
        <f>IFERROR(VLOOKUP(B24,'Flughafen-Liste'!E:K,4,FALSE),"")</f>
        <v/>
      </c>
      <c r="J24" s="66" t="str">
        <f>IFERROR(VLOOKUP(C24,'Flughafen-Liste'!E:K,3,FALSE),"")</f>
        <v/>
      </c>
      <c r="K24" s="66" t="str">
        <f>IFERROR(VLOOKUP(C24,'Flughafen-Liste'!E:K,4,FALSE),"")</f>
        <v/>
      </c>
      <c r="L24" s="153" t="str">
        <f t="shared" si="0"/>
        <v>Angabe fehlt</v>
      </c>
      <c r="M24" s="66" t="str">
        <f t="shared" si="3"/>
        <v/>
      </c>
      <c r="N24" s="66" t="str">
        <f t="shared" si="4"/>
        <v/>
      </c>
      <c r="O24" s="66" t="str">
        <f t="shared" si="5"/>
        <v/>
      </c>
      <c r="P24" s="66" t="str">
        <f t="shared" si="6"/>
        <v/>
      </c>
      <c r="Q24" s="66" t="str">
        <f t="shared" si="7"/>
        <v/>
      </c>
      <c r="R24" s="154" t="str">
        <f t="shared" si="8"/>
        <v/>
      </c>
      <c r="S24" s="66" t="str">
        <f t="shared" si="9"/>
        <v/>
      </c>
      <c r="T24" s="66" t="str">
        <f t="shared" si="10"/>
        <v/>
      </c>
      <c r="U24" s="66" t="str">
        <f t="shared" si="11"/>
        <v/>
      </c>
      <c r="V24" s="66" t="str">
        <f t="shared" si="12"/>
        <v/>
      </c>
      <c r="W24" s="66" t="str">
        <f t="shared" si="13"/>
        <v/>
      </c>
    </row>
    <row r="25" spans="1:23">
      <c r="A25" s="330"/>
      <c r="B25" s="330"/>
      <c r="C25" s="330"/>
      <c r="D25" s="330" t="s">
        <v>11</v>
      </c>
      <c r="E25" s="333"/>
      <c r="F25" s="331" t="str">
        <f t="shared" si="1"/>
        <v/>
      </c>
      <c r="G25" s="331" t="str">
        <f t="shared" si="2"/>
        <v/>
      </c>
      <c r="H25" s="66" t="str">
        <f>IFERROR(VLOOKUP(B25,'Flughafen-Liste'!E:K,3,FALSE),"")</f>
        <v/>
      </c>
      <c r="I25" s="66" t="str">
        <f>IFERROR(VLOOKUP(B25,'Flughafen-Liste'!E:K,4,FALSE),"")</f>
        <v/>
      </c>
      <c r="J25" s="66" t="str">
        <f>IFERROR(VLOOKUP(C25,'Flughafen-Liste'!E:K,3,FALSE),"")</f>
        <v/>
      </c>
      <c r="K25" s="66" t="str">
        <f>IFERROR(VLOOKUP(C25,'Flughafen-Liste'!E:K,4,FALSE),"")</f>
        <v/>
      </c>
      <c r="L25" s="153" t="str">
        <f t="shared" si="0"/>
        <v>Angabe fehlt</v>
      </c>
      <c r="M25" s="66" t="str">
        <f t="shared" si="3"/>
        <v/>
      </c>
      <c r="N25" s="66" t="str">
        <f t="shared" si="4"/>
        <v/>
      </c>
      <c r="O25" s="66" t="str">
        <f t="shared" si="5"/>
        <v/>
      </c>
      <c r="P25" s="66" t="str">
        <f t="shared" si="6"/>
        <v/>
      </c>
      <c r="Q25" s="66" t="str">
        <f t="shared" si="7"/>
        <v/>
      </c>
      <c r="R25" s="154" t="str">
        <f t="shared" si="8"/>
        <v/>
      </c>
      <c r="S25" s="66" t="str">
        <f t="shared" si="9"/>
        <v/>
      </c>
      <c r="T25" s="66" t="str">
        <f t="shared" si="10"/>
        <v/>
      </c>
      <c r="U25" s="66" t="str">
        <f t="shared" si="11"/>
        <v/>
      </c>
      <c r="V25" s="66" t="str">
        <f t="shared" si="12"/>
        <v/>
      </c>
      <c r="W25" s="66" t="str">
        <f t="shared" si="13"/>
        <v/>
      </c>
    </row>
    <row r="26" spans="1:23">
      <c r="A26" s="330"/>
      <c r="B26" s="330"/>
      <c r="C26" s="330"/>
      <c r="D26" s="330" t="s">
        <v>11</v>
      </c>
      <c r="E26" s="333"/>
      <c r="F26" s="331" t="str">
        <f t="shared" si="1"/>
        <v/>
      </c>
      <c r="G26" s="331" t="str">
        <f t="shared" si="2"/>
        <v/>
      </c>
      <c r="H26" s="66" t="str">
        <f>IFERROR(VLOOKUP(B26,'Flughafen-Liste'!E:K,3,FALSE),"")</f>
        <v/>
      </c>
      <c r="I26" s="66" t="str">
        <f>IFERROR(VLOOKUP(B26,'Flughafen-Liste'!E:K,4,FALSE),"")</f>
        <v/>
      </c>
      <c r="J26" s="66" t="str">
        <f>IFERROR(VLOOKUP(C26,'Flughafen-Liste'!E:K,3,FALSE),"")</f>
        <v/>
      </c>
      <c r="K26" s="66" t="str">
        <f>IFERROR(VLOOKUP(C26,'Flughafen-Liste'!E:K,4,FALSE),"")</f>
        <v/>
      </c>
      <c r="L26" s="153" t="str">
        <f t="shared" si="0"/>
        <v>Angabe fehlt</v>
      </c>
      <c r="M26" s="66" t="str">
        <f t="shared" si="3"/>
        <v/>
      </c>
      <c r="N26" s="66" t="str">
        <f t="shared" si="4"/>
        <v/>
      </c>
      <c r="O26" s="66" t="str">
        <f t="shared" si="5"/>
        <v/>
      </c>
      <c r="P26" s="66" t="str">
        <f t="shared" si="6"/>
        <v/>
      </c>
      <c r="Q26" s="66" t="str">
        <f t="shared" si="7"/>
        <v/>
      </c>
      <c r="R26" s="154" t="str">
        <f t="shared" si="8"/>
        <v/>
      </c>
      <c r="S26" s="66" t="str">
        <f t="shared" si="9"/>
        <v/>
      </c>
      <c r="T26" s="66" t="str">
        <f t="shared" si="10"/>
        <v/>
      </c>
      <c r="U26" s="66" t="str">
        <f t="shared" si="11"/>
        <v/>
      </c>
      <c r="V26" s="66" t="str">
        <f t="shared" si="12"/>
        <v/>
      </c>
      <c r="W26" s="66" t="str">
        <f t="shared" si="13"/>
        <v/>
      </c>
    </row>
    <row r="27" spans="1:23">
      <c r="A27" s="330"/>
      <c r="B27" s="330"/>
      <c r="C27" s="330"/>
      <c r="D27" s="330" t="s">
        <v>11</v>
      </c>
      <c r="E27" s="333"/>
      <c r="F27" s="331" t="str">
        <f t="shared" si="1"/>
        <v/>
      </c>
      <c r="G27" s="331" t="str">
        <f t="shared" si="2"/>
        <v/>
      </c>
      <c r="H27" s="66" t="str">
        <f>IFERROR(VLOOKUP(B27,'Flughafen-Liste'!E:K,3,FALSE),"")</f>
        <v/>
      </c>
      <c r="I27" s="66" t="str">
        <f>IFERROR(VLOOKUP(B27,'Flughafen-Liste'!E:K,4,FALSE),"")</f>
        <v/>
      </c>
      <c r="J27" s="66" t="str">
        <f>IFERROR(VLOOKUP(C27,'Flughafen-Liste'!E:K,3,FALSE),"")</f>
        <v/>
      </c>
      <c r="K27" s="66" t="str">
        <f>IFERROR(VLOOKUP(C27,'Flughafen-Liste'!E:K,4,FALSE),"")</f>
        <v/>
      </c>
      <c r="L27" s="153" t="str">
        <f t="shared" si="0"/>
        <v>Angabe fehlt</v>
      </c>
      <c r="M27" s="66" t="str">
        <f t="shared" si="3"/>
        <v/>
      </c>
      <c r="N27" s="66" t="str">
        <f t="shared" si="4"/>
        <v/>
      </c>
      <c r="O27" s="66" t="str">
        <f t="shared" si="5"/>
        <v/>
      </c>
      <c r="P27" s="66" t="str">
        <f t="shared" si="6"/>
        <v/>
      </c>
      <c r="Q27" s="66" t="str">
        <f t="shared" si="7"/>
        <v/>
      </c>
      <c r="R27" s="154" t="str">
        <f t="shared" si="8"/>
        <v/>
      </c>
      <c r="S27" s="66" t="str">
        <f t="shared" si="9"/>
        <v/>
      </c>
      <c r="T27" s="66" t="str">
        <f t="shared" si="10"/>
        <v/>
      </c>
      <c r="U27" s="66" t="str">
        <f t="shared" si="11"/>
        <v/>
      </c>
      <c r="V27" s="66" t="str">
        <f t="shared" si="12"/>
        <v/>
      </c>
      <c r="W27" s="66" t="str">
        <f t="shared" si="13"/>
        <v/>
      </c>
    </row>
    <row r="28" spans="1:23">
      <c r="A28" s="330"/>
      <c r="B28" s="330"/>
      <c r="C28" s="330"/>
      <c r="D28" s="330" t="s">
        <v>11</v>
      </c>
      <c r="E28" s="333"/>
      <c r="F28" s="331" t="str">
        <f t="shared" si="1"/>
        <v/>
      </c>
      <c r="G28" s="331" t="str">
        <f t="shared" si="2"/>
        <v/>
      </c>
      <c r="H28" s="66" t="str">
        <f>IFERROR(VLOOKUP(B28,'Flughafen-Liste'!E:K,3,FALSE),"")</f>
        <v/>
      </c>
      <c r="I28" s="66" t="str">
        <f>IFERROR(VLOOKUP(B28,'Flughafen-Liste'!E:K,4,FALSE),"")</f>
        <v/>
      </c>
      <c r="J28" s="66" t="str">
        <f>IFERROR(VLOOKUP(C28,'Flughafen-Liste'!E:K,3,FALSE),"")</f>
        <v/>
      </c>
      <c r="K28" s="66" t="str">
        <f>IFERROR(VLOOKUP(C28,'Flughafen-Liste'!E:K,4,FALSE),"")</f>
        <v/>
      </c>
      <c r="L28" s="153" t="str">
        <f t="shared" si="0"/>
        <v>Angabe fehlt</v>
      </c>
      <c r="M28" s="66" t="str">
        <f t="shared" si="3"/>
        <v/>
      </c>
      <c r="N28" s="66" t="str">
        <f t="shared" si="4"/>
        <v/>
      </c>
      <c r="O28" s="66" t="str">
        <f t="shared" si="5"/>
        <v/>
      </c>
      <c r="P28" s="66" t="str">
        <f t="shared" si="6"/>
        <v/>
      </c>
      <c r="Q28" s="66" t="str">
        <f t="shared" si="7"/>
        <v/>
      </c>
      <c r="R28" s="154" t="str">
        <f t="shared" si="8"/>
        <v/>
      </c>
      <c r="S28" s="66" t="str">
        <f t="shared" si="9"/>
        <v/>
      </c>
      <c r="T28" s="66" t="str">
        <f t="shared" si="10"/>
        <v/>
      </c>
      <c r="U28" s="66" t="str">
        <f t="shared" si="11"/>
        <v/>
      </c>
      <c r="V28" s="66" t="str">
        <f t="shared" si="12"/>
        <v/>
      </c>
      <c r="W28" s="66" t="str">
        <f t="shared" si="13"/>
        <v/>
      </c>
    </row>
    <row r="29" spans="1:23">
      <c r="A29" s="330"/>
      <c r="B29" s="330"/>
      <c r="C29" s="330"/>
      <c r="D29" s="330" t="s">
        <v>11</v>
      </c>
      <c r="E29" s="270"/>
      <c r="F29" s="331" t="str">
        <f t="shared" si="1"/>
        <v/>
      </c>
      <c r="G29" s="331" t="str">
        <f t="shared" si="2"/>
        <v/>
      </c>
      <c r="H29" s="66" t="str">
        <f>IFERROR(VLOOKUP(B29,'Flughafen-Liste'!E:K,3,FALSE),"")</f>
        <v/>
      </c>
      <c r="I29" s="66" t="str">
        <f>IFERROR(VLOOKUP(B29,'Flughafen-Liste'!E:K,4,FALSE),"")</f>
        <v/>
      </c>
      <c r="J29" s="66" t="str">
        <f>IFERROR(VLOOKUP(C29,'Flughafen-Liste'!E:K,3,FALSE),"")</f>
        <v/>
      </c>
      <c r="K29" s="66" t="str">
        <f>IFERROR(VLOOKUP(C29,'Flughafen-Liste'!E:K,4,FALSE),"")</f>
        <v/>
      </c>
      <c r="L29" s="153" t="str">
        <f t="shared" si="0"/>
        <v>Angabe fehlt</v>
      </c>
      <c r="M29" s="66" t="str">
        <f t="shared" si="3"/>
        <v/>
      </c>
      <c r="N29" s="66" t="str">
        <f t="shared" si="4"/>
        <v/>
      </c>
      <c r="O29" s="66" t="str">
        <f t="shared" si="5"/>
        <v/>
      </c>
      <c r="P29" s="66" t="str">
        <f t="shared" si="6"/>
        <v/>
      </c>
      <c r="Q29" s="66" t="str">
        <f t="shared" si="7"/>
        <v/>
      </c>
      <c r="R29" s="154" t="str">
        <f t="shared" si="8"/>
        <v/>
      </c>
      <c r="S29" s="66" t="str">
        <f t="shared" si="9"/>
        <v/>
      </c>
      <c r="T29" s="66" t="str">
        <f t="shared" si="10"/>
        <v/>
      </c>
      <c r="U29" s="66" t="str">
        <f t="shared" si="11"/>
        <v/>
      </c>
      <c r="V29" s="66" t="str">
        <f t="shared" si="12"/>
        <v/>
      </c>
      <c r="W29" s="66" t="str">
        <f t="shared" si="13"/>
        <v/>
      </c>
    </row>
    <row r="30" spans="1:23">
      <c r="A30" s="330"/>
      <c r="B30" s="330"/>
      <c r="C30" s="330"/>
      <c r="D30" s="330" t="s">
        <v>11</v>
      </c>
      <c r="E30" s="270"/>
      <c r="F30" s="331" t="str">
        <f t="shared" si="1"/>
        <v/>
      </c>
      <c r="G30" s="331" t="str">
        <f t="shared" si="2"/>
        <v/>
      </c>
      <c r="H30" s="66" t="str">
        <f>IFERROR(VLOOKUP(B30,'Flughafen-Liste'!E:K,3,FALSE),"")</f>
        <v/>
      </c>
      <c r="I30" s="66" t="str">
        <f>IFERROR(VLOOKUP(B30,'Flughafen-Liste'!E:K,4,FALSE),"")</f>
        <v/>
      </c>
      <c r="J30" s="66" t="str">
        <f>IFERROR(VLOOKUP(C30,'Flughafen-Liste'!E:K,3,FALSE),"")</f>
        <v/>
      </c>
      <c r="K30" s="66" t="str">
        <f>IFERROR(VLOOKUP(C30,'Flughafen-Liste'!E:K,4,FALSE),"")</f>
        <v/>
      </c>
      <c r="L30" s="153" t="str">
        <f t="shared" si="0"/>
        <v>Angabe fehlt</v>
      </c>
      <c r="M30" s="66" t="str">
        <f t="shared" si="3"/>
        <v/>
      </c>
      <c r="N30" s="66" t="str">
        <f t="shared" si="4"/>
        <v/>
      </c>
      <c r="O30" s="66" t="str">
        <f t="shared" si="5"/>
        <v/>
      </c>
      <c r="P30" s="66" t="str">
        <f t="shared" si="6"/>
        <v/>
      </c>
      <c r="Q30" s="66" t="str">
        <f t="shared" si="7"/>
        <v/>
      </c>
      <c r="R30" s="154" t="str">
        <f t="shared" si="8"/>
        <v/>
      </c>
      <c r="S30" s="66" t="str">
        <f t="shared" si="9"/>
        <v/>
      </c>
      <c r="T30" s="66" t="str">
        <f t="shared" si="10"/>
        <v/>
      </c>
      <c r="U30" s="66" t="str">
        <f t="shared" si="11"/>
        <v/>
      </c>
      <c r="V30" s="66" t="str">
        <f t="shared" si="12"/>
        <v/>
      </c>
      <c r="W30" s="66" t="str">
        <f t="shared" si="13"/>
        <v/>
      </c>
    </row>
    <row r="31" spans="1:23">
      <c r="A31" s="330"/>
      <c r="B31" s="330"/>
      <c r="C31" s="330"/>
      <c r="D31" s="330" t="s">
        <v>11</v>
      </c>
      <c r="E31" s="270"/>
      <c r="F31" s="331" t="str">
        <f t="shared" si="1"/>
        <v/>
      </c>
      <c r="G31" s="331" t="str">
        <f t="shared" si="2"/>
        <v/>
      </c>
      <c r="H31" s="66" t="str">
        <f>IFERROR(VLOOKUP(B31,'Flughafen-Liste'!E:K,3,FALSE),"")</f>
        <v/>
      </c>
      <c r="I31" s="66" t="str">
        <f>IFERROR(VLOOKUP(B31,'Flughafen-Liste'!E:K,4,FALSE),"")</f>
        <v/>
      </c>
      <c r="J31" s="66" t="str">
        <f>IFERROR(VLOOKUP(C31,'Flughafen-Liste'!E:K,3,FALSE),"")</f>
        <v/>
      </c>
      <c r="K31" s="66" t="str">
        <f>IFERROR(VLOOKUP(C31,'Flughafen-Liste'!E:K,4,FALSE),"")</f>
        <v/>
      </c>
      <c r="L31" s="153" t="str">
        <f t="shared" si="0"/>
        <v>Angabe fehlt</v>
      </c>
      <c r="M31" s="66" t="str">
        <f t="shared" si="3"/>
        <v/>
      </c>
      <c r="N31" s="66" t="str">
        <f t="shared" si="4"/>
        <v/>
      </c>
      <c r="O31" s="66" t="str">
        <f t="shared" si="5"/>
        <v/>
      </c>
      <c r="P31" s="66" t="str">
        <f t="shared" si="6"/>
        <v/>
      </c>
      <c r="Q31" s="66" t="str">
        <f t="shared" si="7"/>
        <v/>
      </c>
      <c r="R31" s="154" t="str">
        <f t="shared" si="8"/>
        <v/>
      </c>
      <c r="S31" s="66" t="str">
        <f t="shared" si="9"/>
        <v/>
      </c>
      <c r="T31" s="66" t="str">
        <f t="shared" si="10"/>
        <v/>
      </c>
      <c r="U31" s="66" t="str">
        <f t="shared" si="11"/>
        <v/>
      </c>
      <c r="V31" s="66" t="str">
        <f t="shared" si="12"/>
        <v/>
      </c>
      <c r="W31" s="66" t="str">
        <f t="shared" si="13"/>
        <v/>
      </c>
    </row>
    <row r="32" spans="1:23">
      <c r="A32" s="330"/>
      <c r="B32" s="330"/>
      <c r="C32" s="330"/>
      <c r="D32" s="330" t="s">
        <v>11</v>
      </c>
      <c r="E32" s="270"/>
      <c r="F32" s="331" t="str">
        <f t="shared" si="1"/>
        <v/>
      </c>
      <c r="G32" s="331" t="str">
        <f t="shared" si="2"/>
        <v/>
      </c>
      <c r="H32" s="66" t="str">
        <f>IFERROR(VLOOKUP(B32,'Flughafen-Liste'!E:K,3,FALSE),"")</f>
        <v/>
      </c>
      <c r="I32" s="66" t="str">
        <f>IFERROR(VLOOKUP(B32,'Flughafen-Liste'!E:K,4,FALSE),"")</f>
        <v/>
      </c>
      <c r="J32" s="66" t="str">
        <f>IFERROR(VLOOKUP(C32,'Flughafen-Liste'!E:K,3,FALSE),"")</f>
        <v/>
      </c>
      <c r="K32" s="66" t="str">
        <f>IFERROR(VLOOKUP(C32,'Flughafen-Liste'!E:K,4,FALSE),"")</f>
        <v/>
      </c>
      <c r="L32" s="153" t="str">
        <f t="shared" si="0"/>
        <v>Angabe fehlt</v>
      </c>
      <c r="M32" s="66" t="str">
        <f t="shared" si="3"/>
        <v/>
      </c>
      <c r="N32" s="66" t="str">
        <f t="shared" si="4"/>
        <v/>
      </c>
      <c r="O32" s="66" t="str">
        <f t="shared" si="5"/>
        <v/>
      </c>
      <c r="P32" s="66" t="str">
        <f t="shared" si="6"/>
        <v/>
      </c>
      <c r="Q32" s="66" t="str">
        <f t="shared" si="7"/>
        <v/>
      </c>
      <c r="R32" s="154" t="str">
        <f t="shared" si="8"/>
        <v/>
      </c>
      <c r="S32" s="66" t="str">
        <f t="shared" si="9"/>
        <v/>
      </c>
      <c r="T32" s="66" t="str">
        <f t="shared" si="10"/>
        <v/>
      </c>
      <c r="U32" s="66" t="str">
        <f t="shared" si="11"/>
        <v/>
      </c>
      <c r="V32" s="66" t="str">
        <f t="shared" si="12"/>
        <v/>
      </c>
      <c r="W32" s="66" t="str">
        <f t="shared" si="13"/>
        <v/>
      </c>
    </row>
    <row r="33" spans="1:23">
      <c r="A33" s="330"/>
      <c r="B33" s="330"/>
      <c r="C33" s="330"/>
      <c r="D33" s="330" t="s">
        <v>11</v>
      </c>
      <c r="E33" s="270"/>
      <c r="F33" s="331" t="str">
        <f t="shared" si="1"/>
        <v/>
      </c>
      <c r="G33" s="331" t="str">
        <f t="shared" si="2"/>
        <v/>
      </c>
      <c r="H33" s="66" t="str">
        <f>IFERROR(VLOOKUP(B33,'Flughafen-Liste'!E:K,3,FALSE),"")</f>
        <v/>
      </c>
      <c r="I33" s="66" t="str">
        <f>IFERROR(VLOOKUP(B33,'Flughafen-Liste'!E:K,4,FALSE),"")</f>
        <v/>
      </c>
      <c r="J33" s="66" t="str">
        <f>IFERROR(VLOOKUP(C33,'Flughafen-Liste'!E:K,3,FALSE),"")</f>
        <v/>
      </c>
      <c r="K33" s="66" t="str">
        <f>IFERROR(VLOOKUP(C33,'Flughafen-Liste'!E:K,4,FALSE),"")</f>
        <v/>
      </c>
      <c r="L33" s="153" t="str">
        <f t="shared" si="0"/>
        <v>Angabe fehlt</v>
      </c>
      <c r="M33" s="66" t="str">
        <f t="shared" si="3"/>
        <v/>
      </c>
      <c r="N33" s="66" t="str">
        <f t="shared" si="4"/>
        <v/>
      </c>
      <c r="O33" s="66" t="str">
        <f t="shared" si="5"/>
        <v/>
      </c>
      <c r="P33" s="66" t="str">
        <f t="shared" si="6"/>
        <v/>
      </c>
      <c r="Q33" s="66" t="str">
        <f t="shared" si="7"/>
        <v/>
      </c>
      <c r="R33" s="154" t="str">
        <f t="shared" si="8"/>
        <v/>
      </c>
      <c r="S33" s="66" t="str">
        <f t="shared" si="9"/>
        <v/>
      </c>
      <c r="T33" s="66" t="str">
        <f t="shared" si="10"/>
        <v/>
      </c>
      <c r="U33" s="66" t="str">
        <f t="shared" si="11"/>
        <v/>
      </c>
      <c r="V33" s="66" t="str">
        <f t="shared" si="12"/>
        <v/>
      </c>
      <c r="W33" s="66" t="str">
        <f t="shared" si="13"/>
        <v/>
      </c>
    </row>
    <row r="34" spans="1:23">
      <c r="A34" s="330"/>
      <c r="B34" s="330"/>
      <c r="C34" s="330"/>
      <c r="D34" s="330" t="s">
        <v>11</v>
      </c>
      <c r="E34" s="270"/>
      <c r="F34" s="331" t="str">
        <f t="shared" si="1"/>
        <v/>
      </c>
      <c r="G34" s="331" t="str">
        <f t="shared" si="2"/>
        <v/>
      </c>
      <c r="H34" s="66" t="str">
        <f>IFERROR(VLOOKUP(B34,'Flughafen-Liste'!E:K,3,FALSE),"")</f>
        <v/>
      </c>
      <c r="I34" s="66" t="str">
        <f>IFERROR(VLOOKUP(B34,'Flughafen-Liste'!E:K,4,FALSE),"")</f>
        <v/>
      </c>
      <c r="J34" s="66" t="str">
        <f>IFERROR(VLOOKUP(C34,'Flughafen-Liste'!E:K,3,FALSE),"")</f>
        <v/>
      </c>
      <c r="K34" s="66" t="str">
        <f>IFERROR(VLOOKUP(C34,'Flughafen-Liste'!E:K,4,FALSE),"")</f>
        <v/>
      </c>
      <c r="L34" s="153" t="str">
        <f t="shared" si="0"/>
        <v>Angabe fehlt</v>
      </c>
      <c r="M34" s="66" t="str">
        <f t="shared" si="3"/>
        <v/>
      </c>
      <c r="N34" s="66" t="str">
        <f t="shared" si="4"/>
        <v/>
      </c>
      <c r="O34" s="66" t="str">
        <f t="shared" si="5"/>
        <v/>
      </c>
      <c r="P34" s="66" t="str">
        <f t="shared" si="6"/>
        <v/>
      </c>
      <c r="Q34" s="66" t="str">
        <f t="shared" si="7"/>
        <v/>
      </c>
      <c r="R34" s="154" t="str">
        <f t="shared" si="8"/>
        <v/>
      </c>
      <c r="S34" s="66" t="str">
        <f t="shared" si="9"/>
        <v/>
      </c>
      <c r="T34" s="66" t="str">
        <f t="shared" si="10"/>
        <v/>
      </c>
      <c r="U34" s="66" t="str">
        <f t="shared" si="11"/>
        <v/>
      </c>
      <c r="V34" s="66" t="str">
        <f t="shared" si="12"/>
        <v/>
      </c>
      <c r="W34" s="66" t="str">
        <f t="shared" si="13"/>
        <v/>
      </c>
    </row>
    <row r="35" spans="1:23">
      <c r="A35" s="330"/>
      <c r="B35" s="330"/>
      <c r="C35" s="330"/>
      <c r="D35" s="330" t="s">
        <v>11</v>
      </c>
      <c r="E35" s="270"/>
      <c r="F35" s="331" t="str">
        <f t="shared" si="1"/>
        <v/>
      </c>
      <c r="G35" s="331" t="str">
        <f t="shared" si="2"/>
        <v/>
      </c>
      <c r="H35" s="66" t="str">
        <f>IFERROR(VLOOKUP(B35,'Flughafen-Liste'!E:K,3,FALSE),"")</f>
        <v/>
      </c>
      <c r="I35" s="66" t="str">
        <f>IFERROR(VLOOKUP(B35,'Flughafen-Liste'!E:K,4,FALSE),"")</f>
        <v/>
      </c>
      <c r="J35" s="66" t="str">
        <f>IFERROR(VLOOKUP(C35,'Flughafen-Liste'!E:K,3,FALSE),"")</f>
        <v/>
      </c>
      <c r="K35" s="66" t="str">
        <f>IFERROR(VLOOKUP(C35,'Flughafen-Liste'!E:K,4,FALSE),"")</f>
        <v/>
      </c>
      <c r="L35" s="153" t="str">
        <f t="shared" si="0"/>
        <v>Angabe fehlt</v>
      </c>
      <c r="M35" s="66" t="str">
        <f t="shared" si="3"/>
        <v/>
      </c>
      <c r="N35" s="66" t="str">
        <f t="shared" si="4"/>
        <v/>
      </c>
      <c r="O35" s="66" t="str">
        <f t="shared" si="5"/>
        <v/>
      </c>
      <c r="P35" s="66" t="str">
        <f t="shared" si="6"/>
        <v/>
      </c>
      <c r="Q35" s="66" t="str">
        <f t="shared" si="7"/>
        <v/>
      </c>
      <c r="R35" s="154" t="str">
        <f t="shared" si="8"/>
        <v/>
      </c>
      <c r="S35" s="66" t="str">
        <f t="shared" si="9"/>
        <v/>
      </c>
      <c r="T35" s="66" t="str">
        <f t="shared" si="10"/>
        <v/>
      </c>
      <c r="U35" s="66" t="str">
        <f t="shared" si="11"/>
        <v/>
      </c>
      <c r="V35" s="66" t="str">
        <f t="shared" si="12"/>
        <v/>
      </c>
      <c r="W35" s="66" t="str">
        <f t="shared" si="13"/>
        <v/>
      </c>
    </row>
    <row r="36" spans="1:23">
      <c r="A36" s="330"/>
      <c r="B36" s="330"/>
      <c r="C36" s="330"/>
      <c r="D36" s="330" t="s">
        <v>11</v>
      </c>
      <c r="E36" s="270"/>
      <c r="F36" s="331" t="str">
        <f t="shared" si="1"/>
        <v/>
      </c>
      <c r="G36" s="331" t="str">
        <f t="shared" si="2"/>
        <v/>
      </c>
      <c r="H36" s="66" t="str">
        <f>IFERROR(VLOOKUP(B36,'Flughafen-Liste'!E:K,3,FALSE),"")</f>
        <v/>
      </c>
      <c r="I36" s="66" t="str">
        <f>IFERROR(VLOOKUP(B36,'Flughafen-Liste'!E:K,4,FALSE),"")</f>
        <v/>
      </c>
      <c r="J36" s="66" t="str">
        <f>IFERROR(VLOOKUP(C36,'Flughafen-Liste'!E:K,3,FALSE),"")</f>
        <v/>
      </c>
      <c r="K36" s="66" t="str">
        <f>IFERROR(VLOOKUP(C36,'Flughafen-Liste'!E:K,4,FALSE),"")</f>
        <v/>
      </c>
      <c r="L36" s="153" t="str">
        <f t="shared" si="0"/>
        <v>Angabe fehlt</v>
      </c>
      <c r="M36" s="66" t="str">
        <f t="shared" si="3"/>
        <v/>
      </c>
      <c r="N36" s="66" t="str">
        <f t="shared" si="4"/>
        <v/>
      </c>
      <c r="O36" s="66" t="str">
        <f t="shared" si="5"/>
        <v/>
      </c>
      <c r="P36" s="66" t="str">
        <f t="shared" si="6"/>
        <v/>
      </c>
      <c r="Q36" s="66" t="str">
        <f t="shared" si="7"/>
        <v/>
      </c>
      <c r="R36" s="154" t="str">
        <f t="shared" si="8"/>
        <v/>
      </c>
      <c r="S36" s="66" t="str">
        <f t="shared" si="9"/>
        <v/>
      </c>
      <c r="T36" s="66" t="str">
        <f t="shared" si="10"/>
        <v/>
      </c>
      <c r="U36" s="66" t="str">
        <f t="shared" si="11"/>
        <v/>
      </c>
      <c r="V36" s="66" t="str">
        <f t="shared" si="12"/>
        <v/>
      </c>
      <c r="W36" s="66" t="str">
        <f t="shared" si="13"/>
        <v/>
      </c>
    </row>
    <row r="37" spans="1:23">
      <c r="A37" s="330"/>
      <c r="B37" s="330"/>
      <c r="C37" s="330"/>
      <c r="D37" s="330" t="s">
        <v>11</v>
      </c>
      <c r="E37" s="270"/>
      <c r="F37" s="331" t="str">
        <f t="shared" si="1"/>
        <v/>
      </c>
      <c r="G37" s="331" t="str">
        <f t="shared" si="2"/>
        <v/>
      </c>
      <c r="H37" s="66" t="str">
        <f>IFERROR(VLOOKUP(B37,'Flughafen-Liste'!E:K,3,FALSE),"")</f>
        <v/>
      </c>
      <c r="I37" s="66" t="str">
        <f>IFERROR(VLOOKUP(B37,'Flughafen-Liste'!E:K,4,FALSE),"")</f>
        <v/>
      </c>
      <c r="J37" s="66" t="str">
        <f>IFERROR(VLOOKUP(C37,'Flughafen-Liste'!E:K,3,FALSE),"")</f>
        <v/>
      </c>
      <c r="K37" s="66" t="str">
        <f>IFERROR(VLOOKUP(C37,'Flughafen-Liste'!E:K,4,FALSE),"")</f>
        <v/>
      </c>
      <c r="L37" s="153" t="str">
        <f t="shared" si="0"/>
        <v>Angabe fehlt</v>
      </c>
      <c r="M37" s="66" t="str">
        <f t="shared" si="3"/>
        <v/>
      </c>
      <c r="N37" s="66" t="str">
        <f t="shared" si="4"/>
        <v/>
      </c>
      <c r="O37" s="66" t="str">
        <f t="shared" si="5"/>
        <v/>
      </c>
      <c r="P37" s="66" t="str">
        <f t="shared" si="6"/>
        <v/>
      </c>
      <c r="Q37" s="66" t="str">
        <f t="shared" si="7"/>
        <v/>
      </c>
      <c r="R37" s="154" t="str">
        <f t="shared" si="8"/>
        <v/>
      </c>
      <c r="S37" s="66" t="str">
        <f t="shared" si="9"/>
        <v/>
      </c>
      <c r="T37" s="66" t="str">
        <f t="shared" si="10"/>
        <v/>
      </c>
      <c r="U37" s="66" t="str">
        <f t="shared" si="11"/>
        <v/>
      </c>
      <c r="V37" s="66" t="str">
        <f t="shared" si="12"/>
        <v/>
      </c>
      <c r="W37" s="66" t="str">
        <f t="shared" si="13"/>
        <v/>
      </c>
    </row>
    <row r="38" spans="1:23">
      <c r="A38" s="330"/>
      <c r="B38" s="330"/>
      <c r="C38" s="330"/>
      <c r="D38" s="330" t="s">
        <v>11</v>
      </c>
      <c r="E38" s="270"/>
      <c r="F38" s="331" t="str">
        <f t="shared" si="1"/>
        <v/>
      </c>
      <c r="G38" s="331" t="str">
        <f t="shared" si="2"/>
        <v/>
      </c>
      <c r="H38" s="66" t="str">
        <f>IFERROR(VLOOKUP(B38,'Flughafen-Liste'!E:K,3,FALSE),"")</f>
        <v/>
      </c>
      <c r="I38" s="66" t="str">
        <f>IFERROR(VLOOKUP(B38,'Flughafen-Liste'!E:K,4,FALSE),"")</f>
        <v/>
      </c>
      <c r="J38" s="66" t="str">
        <f>IFERROR(VLOOKUP(C38,'Flughafen-Liste'!E:K,3,FALSE),"")</f>
        <v/>
      </c>
      <c r="K38" s="66" t="str">
        <f>IFERROR(VLOOKUP(C38,'Flughafen-Liste'!E:K,4,FALSE),"")</f>
        <v/>
      </c>
      <c r="L38" s="153" t="str">
        <f t="shared" si="0"/>
        <v>Angabe fehlt</v>
      </c>
      <c r="M38" s="66" t="str">
        <f t="shared" si="3"/>
        <v/>
      </c>
      <c r="N38" s="66" t="str">
        <f t="shared" si="4"/>
        <v/>
      </c>
      <c r="O38" s="66" t="str">
        <f t="shared" si="5"/>
        <v/>
      </c>
      <c r="P38" s="66" t="str">
        <f t="shared" si="6"/>
        <v/>
      </c>
      <c r="Q38" s="66" t="str">
        <f t="shared" si="7"/>
        <v/>
      </c>
      <c r="R38" s="154" t="str">
        <f t="shared" si="8"/>
        <v/>
      </c>
      <c r="S38" s="66" t="str">
        <f t="shared" si="9"/>
        <v/>
      </c>
      <c r="T38" s="66" t="str">
        <f t="shared" si="10"/>
        <v/>
      </c>
      <c r="U38" s="66" t="str">
        <f t="shared" si="11"/>
        <v/>
      </c>
      <c r="V38" s="66" t="str">
        <f t="shared" si="12"/>
        <v/>
      </c>
      <c r="W38" s="66" t="str">
        <f t="shared" si="13"/>
        <v/>
      </c>
    </row>
    <row r="39" spans="1:23">
      <c r="A39" s="330"/>
      <c r="B39" s="330"/>
      <c r="C39" s="330"/>
      <c r="D39" s="330" t="s">
        <v>11</v>
      </c>
      <c r="E39" s="270"/>
      <c r="F39" s="331" t="str">
        <f t="shared" si="1"/>
        <v/>
      </c>
      <c r="G39" s="331" t="str">
        <f t="shared" si="2"/>
        <v/>
      </c>
      <c r="H39" s="66" t="str">
        <f>IFERROR(VLOOKUP(B39,'Flughafen-Liste'!E:K,3,FALSE),"")</f>
        <v/>
      </c>
      <c r="I39" s="66" t="str">
        <f>IFERROR(VLOOKUP(B39,'Flughafen-Liste'!E:K,4,FALSE),"")</f>
        <v/>
      </c>
      <c r="J39" s="66" t="str">
        <f>IFERROR(VLOOKUP(C39,'Flughafen-Liste'!E:K,3,FALSE),"")</f>
        <v/>
      </c>
      <c r="K39" s="66" t="str">
        <f>IFERROR(VLOOKUP(C39,'Flughafen-Liste'!E:K,4,FALSE),"")</f>
        <v/>
      </c>
      <c r="L39" s="153" t="str">
        <f t="shared" si="0"/>
        <v>Angabe fehlt</v>
      </c>
      <c r="M39" s="66" t="str">
        <f t="shared" si="3"/>
        <v/>
      </c>
      <c r="N39" s="66" t="str">
        <f t="shared" si="4"/>
        <v/>
      </c>
      <c r="O39" s="66" t="str">
        <f t="shared" si="5"/>
        <v/>
      </c>
      <c r="P39" s="66" t="str">
        <f t="shared" si="6"/>
        <v/>
      </c>
      <c r="Q39" s="66" t="str">
        <f t="shared" si="7"/>
        <v/>
      </c>
      <c r="R39" s="154" t="str">
        <f t="shared" si="8"/>
        <v/>
      </c>
      <c r="S39" s="66" t="str">
        <f t="shared" si="9"/>
        <v/>
      </c>
      <c r="T39" s="66" t="str">
        <f t="shared" si="10"/>
        <v/>
      </c>
      <c r="U39" s="66" t="str">
        <f t="shared" si="11"/>
        <v/>
      </c>
      <c r="V39" s="66" t="str">
        <f t="shared" si="12"/>
        <v/>
      </c>
      <c r="W39" s="66" t="str">
        <f t="shared" si="13"/>
        <v/>
      </c>
    </row>
    <row r="40" spans="1:23">
      <c r="A40" s="330"/>
      <c r="B40" s="330"/>
      <c r="C40" s="330"/>
      <c r="D40" s="330" t="s">
        <v>11</v>
      </c>
      <c r="E40" s="270"/>
      <c r="F40" s="331" t="str">
        <f t="shared" si="1"/>
        <v/>
      </c>
      <c r="G40" s="331" t="str">
        <f t="shared" si="2"/>
        <v/>
      </c>
      <c r="H40" s="66" t="str">
        <f>IFERROR(VLOOKUP(B40,'Flughafen-Liste'!E:K,3,FALSE),"")</f>
        <v/>
      </c>
      <c r="I40" s="66" t="str">
        <f>IFERROR(VLOOKUP(B40,'Flughafen-Liste'!E:K,4,FALSE),"")</f>
        <v/>
      </c>
      <c r="J40" s="66" t="str">
        <f>IFERROR(VLOOKUP(C40,'Flughafen-Liste'!E:K,3,FALSE),"")</f>
        <v/>
      </c>
      <c r="K40" s="66" t="str">
        <f>IFERROR(VLOOKUP(C40,'Flughafen-Liste'!E:K,4,FALSE),"")</f>
        <v/>
      </c>
      <c r="L40" s="153" t="str">
        <f t="shared" si="0"/>
        <v>Angabe fehlt</v>
      </c>
      <c r="M40" s="66" t="str">
        <f t="shared" si="3"/>
        <v/>
      </c>
      <c r="N40" s="66" t="str">
        <f t="shared" si="4"/>
        <v/>
      </c>
      <c r="O40" s="66" t="str">
        <f t="shared" si="5"/>
        <v/>
      </c>
      <c r="P40" s="66" t="str">
        <f t="shared" si="6"/>
        <v/>
      </c>
      <c r="Q40" s="66" t="str">
        <f t="shared" si="7"/>
        <v/>
      </c>
      <c r="R40" s="154" t="str">
        <f t="shared" si="8"/>
        <v/>
      </c>
      <c r="S40" s="66" t="str">
        <f t="shared" si="9"/>
        <v/>
      </c>
      <c r="T40" s="66" t="str">
        <f t="shared" si="10"/>
        <v/>
      </c>
      <c r="U40" s="66" t="str">
        <f t="shared" si="11"/>
        <v/>
      </c>
      <c r="V40" s="66" t="str">
        <f t="shared" si="12"/>
        <v/>
      </c>
      <c r="W40" s="66" t="str">
        <f t="shared" si="13"/>
        <v/>
      </c>
    </row>
    <row r="41" spans="1:23">
      <c r="A41" s="330"/>
      <c r="B41" s="330"/>
      <c r="C41" s="330"/>
      <c r="D41" s="330" t="s">
        <v>11</v>
      </c>
      <c r="E41" s="270"/>
      <c r="F41" s="331" t="str">
        <f t="shared" si="1"/>
        <v/>
      </c>
      <c r="G41" s="331" t="str">
        <f t="shared" si="2"/>
        <v/>
      </c>
      <c r="H41" s="66" t="str">
        <f>IFERROR(VLOOKUP(B41,'Flughafen-Liste'!E:K,3,FALSE),"")</f>
        <v/>
      </c>
      <c r="I41" s="66" t="str">
        <f>IFERROR(VLOOKUP(B41,'Flughafen-Liste'!E:K,4,FALSE),"")</f>
        <v/>
      </c>
      <c r="J41" s="66" t="str">
        <f>IFERROR(VLOOKUP(C41,'Flughafen-Liste'!E:K,3,FALSE),"")</f>
        <v/>
      </c>
      <c r="K41" s="66" t="str">
        <f>IFERROR(VLOOKUP(C41,'Flughafen-Liste'!E:K,4,FALSE),"")</f>
        <v/>
      </c>
      <c r="L41" s="153" t="str">
        <f t="shared" si="0"/>
        <v>Angabe fehlt</v>
      </c>
      <c r="M41" s="66" t="str">
        <f t="shared" si="3"/>
        <v/>
      </c>
      <c r="N41" s="66" t="str">
        <f t="shared" si="4"/>
        <v/>
      </c>
      <c r="O41" s="66" t="str">
        <f t="shared" si="5"/>
        <v/>
      </c>
      <c r="P41" s="66" t="str">
        <f t="shared" si="6"/>
        <v/>
      </c>
      <c r="Q41" s="66" t="str">
        <f t="shared" si="7"/>
        <v/>
      </c>
      <c r="R41" s="154" t="str">
        <f t="shared" si="8"/>
        <v/>
      </c>
      <c r="S41" s="66" t="str">
        <f t="shared" si="9"/>
        <v/>
      </c>
      <c r="T41" s="66" t="str">
        <f t="shared" si="10"/>
        <v/>
      </c>
      <c r="U41" s="66" t="str">
        <f t="shared" si="11"/>
        <v/>
      </c>
      <c r="V41" s="66" t="str">
        <f t="shared" si="12"/>
        <v/>
      </c>
      <c r="W41" s="66" t="str">
        <f t="shared" si="13"/>
        <v/>
      </c>
    </row>
    <row r="42" spans="1:23">
      <c r="A42" s="330"/>
      <c r="B42" s="330"/>
      <c r="C42" s="330"/>
      <c r="D42" s="330" t="s">
        <v>11</v>
      </c>
      <c r="E42" s="270"/>
      <c r="F42" s="331" t="str">
        <f t="shared" si="1"/>
        <v/>
      </c>
      <c r="G42" s="331" t="str">
        <f t="shared" si="2"/>
        <v/>
      </c>
      <c r="H42" s="66" t="str">
        <f>IFERROR(VLOOKUP(B42,'Flughafen-Liste'!E:K,3,FALSE),"")</f>
        <v/>
      </c>
      <c r="I42" s="66" t="str">
        <f>IFERROR(VLOOKUP(B42,'Flughafen-Liste'!E:K,4,FALSE),"")</f>
        <v/>
      </c>
      <c r="J42" s="66" t="str">
        <f>IFERROR(VLOOKUP(C42,'Flughafen-Liste'!E:K,3,FALSE),"")</f>
        <v/>
      </c>
      <c r="K42" s="66" t="str">
        <f>IFERROR(VLOOKUP(C42,'Flughafen-Liste'!E:K,4,FALSE),"")</f>
        <v/>
      </c>
      <c r="L42" s="153" t="str">
        <f t="shared" si="0"/>
        <v>Angabe fehlt</v>
      </c>
      <c r="M42" s="66" t="str">
        <f t="shared" si="3"/>
        <v/>
      </c>
      <c r="N42" s="66" t="str">
        <f t="shared" si="4"/>
        <v/>
      </c>
      <c r="O42" s="66" t="str">
        <f t="shared" si="5"/>
        <v/>
      </c>
      <c r="P42" s="66" t="str">
        <f t="shared" si="6"/>
        <v/>
      </c>
      <c r="Q42" s="66" t="str">
        <f t="shared" si="7"/>
        <v/>
      </c>
      <c r="R42" s="154" t="str">
        <f t="shared" si="8"/>
        <v/>
      </c>
      <c r="S42" s="66" t="str">
        <f t="shared" si="9"/>
        <v/>
      </c>
      <c r="T42" s="66" t="str">
        <f t="shared" si="10"/>
        <v/>
      </c>
      <c r="U42" s="66" t="str">
        <f t="shared" si="11"/>
        <v/>
      </c>
      <c r="V42" s="66" t="str">
        <f t="shared" si="12"/>
        <v/>
      </c>
      <c r="W42" s="66" t="str">
        <f t="shared" si="13"/>
        <v/>
      </c>
    </row>
    <row r="43" spans="1:23">
      <c r="A43" s="330"/>
      <c r="B43" s="330"/>
      <c r="C43" s="330"/>
      <c r="D43" s="330" t="s">
        <v>11</v>
      </c>
      <c r="E43" s="270"/>
      <c r="F43" s="331" t="str">
        <f t="shared" si="1"/>
        <v/>
      </c>
      <c r="G43" s="331" t="str">
        <f t="shared" si="2"/>
        <v/>
      </c>
      <c r="H43" s="66" t="str">
        <f>IFERROR(VLOOKUP(B43,'Flughafen-Liste'!E:K,3,FALSE),"")</f>
        <v/>
      </c>
      <c r="I43" s="66" t="str">
        <f>IFERROR(VLOOKUP(B43,'Flughafen-Liste'!E:K,4,FALSE),"")</f>
        <v/>
      </c>
      <c r="J43" s="66" t="str">
        <f>IFERROR(VLOOKUP(C43,'Flughafen-Liste'!E:K,3,FALSE),"")</f>
        <v/>
      </c>
      <c r="K43" s="66" t="str">
        <f>IFERROR(VLOOKUP(C43,'Flughafen-Liste'!E:K,4,FALSE),"")</f>
        <v/>
      </c>
      <c r="L43" s="153" t="str">
        <f t="shared" si="0"/>
        <v>Angabe fehlt</v>
      </c>
      <c r="M43" s="66" t="str">
        <f t="shared" si="3"/>
        <v/>
      </c>
      <c r="N43" s="66" t="str">
        <f t="shared" si="4"/>
        <v/>
      </c>
      <c r="O43" s="66" t="str">
        <f t="shared" si="5"/>
        <v/>
      </c>
      <c r="P43" s="66" t="str">
        <f t="shared" si="6"/>
        <v/>
      </c>
      <c r="Q43" s="66" t="str">
        <f t="shared" si="7"/>
        <v/>
      </c>
      <c r="R43" s="154" t="str">
        <f t="shared" si="8"/>
        <v/>
      </c>
      <c r="S43" s="66" t="str">
        <f t="shared" si="9"/>
        <v/>
      </c>
      <c r="T43" s="66" t="str">
        <f t="shared" si="10"/>
        <v/>
      </c>
      <c r="U43" s="66" t="str">
        <f t="shared" si="11"/>
        <v/>
      </c>
      <c r="V43" s="66" t="str">
        <f t="shared" si="12"/>
        <v/>
      </c>
      <c r="W43" s="66" t="str">
        <f t="shared" si="13"/>
        <v/>
      </c>
    </row>
    <row r="44" spans="1:23">
      <c r="A44" s="330"/>
      <c r="B44" s="330"/>
      <c r="C44" s="330"/>
      <c r="D44" s="330" t="s">
        <v>11</v>
      </c>
      <c r="E44" s="270"/>
      <c r="F44" s="331" t="str">
        <f t="shared" si="1"/>
        <v/>
      </c>
      <c r="G44" s="331" t="str">
        <f t="shared" si="2"/>
        <v/>
      </c>
      <c r="H44" s="66" t="str">
        <f>IFERROR(VLOOKUP(B44,'Flughafen-Liste'!E:K,3,FALSE),"")</f>
        <v/>
      </c>
      <c r="I44" s="66" t="str">
        <f>IFERROR(VLOOKUP(B44,'Flughafen-Liste'!E:K,4,FALSE),"")</f>
        <v/>
      </c>
      <c r="J44" s="66" t="str">
        <f>IFERROR(VLOOKUP(C44,'Flughafen-Liste'!E:K,3,FALSE),"")</f>
        <v/>
      </c>
      <c r="K44" s="66" t="str">
        <f>IFERROR(VLOOKUP(C44,'Flughafen-Liste'!E:K,4,FALSE),"")</f>
        <v/>
      </c>
      <c r="L44" s="153" t="str">
        <f t="shared" si="0"/>
        <v>Angabe fehlt</v>
      </c>
      <c r="M44" s="66" t="str">
        <f t="shared" si="3"/>
        <v/>
      </c>
      <c r="N44" s="66" t="str">
        <f t="shared" si="4"/>
        <v/>
      </c>
      <c r="O44" s="66" t="str">
        <f t="shared" si="5"/>
        <v/>
      </c>
      <c r="P44" s="66" t="str">
        <f t="shared" si="6"/>
        <v/>
      </c>
      <c r="Q44" s="66" t="str">
        <f t="shared" si="7"/>
        <v/>
      </c>
      <c r="R44" s="154" t="str">
        <f t="shared" si="8"/>
        <v/>
      </c>
      <c r="S44" s="66" t="str">
        <f t="shared" si="9"/>
        <v/>
      </c>
      <c r="T44" s="66" t="str">
        <f t="shared" si="10"/>
        <v/>
      </c>
      <c r="U44" s="66" t="str">
        <f t="shared" si="11"/>
        <v/>
      </c>
      <c r="V44" s="66" t="str">
        <f t="shared" si="12"/>
        <v/>
      </c>
      <c r="W44" s="66" t="str">
        <f t="shared" si="13"/>
        <v/>
      </c>
    </row>
    <row r="45" spans="1:23">
      <c r="A45" s="330"/>
      <c r="B45" s="330"/>
      <c r="C45" s="330"/>
      <c r="D45" s="330" t="s">
        <v>11</v>
      </c>
      <c r="E45" s="270"/>
      <c r="F45" s="331" t="str">
        <f t="shared" si="1"/>
        <v/>
      </c>
      <c r="G45" s="331" t="str">
        <f t="shared" si="2"/>
        <v/>
      </c>
      <c r="H45" s="66" t="str">
        <f>IFERROR(VLOOKUP(B45,'Flughafen-Liste'!E:K,3,FALSE),"")</f>
        <v/>
      </c>
      <c r="I45" s="66" t="str">
        <f>IFERROR(VLOOKUP(B45,'Flughafen-Liste'!E:K,4,FALSE),"")</f>
        <v/>
      </c>
      <c r="J45" s="66" t="str">
        <f>IFERROR(VLOOKUP(C45,'Flughafen-Liste'!E:K,3,FALSE),"")</f>
        <v/>
      </c>
      <c r="K45" s="66" t="str">
        <f>IFERROR(VLOOKUP(C45,'Flughafen-Liste'!E:K,4,FALSE),"")</f>
        <v/>
      </c>
      <c r="L45" s="153" t="str">
        <f t="shared" si="0"/>
        <v>Angabe fehlt</v>
      </c>
      <c r="M45" s="66" t="str">
        <f t="shared" si="3"/>
        <v/>
      </c>
      <c r="N45" s="66" t="str">
        <f t="shared" si="4"/>
        <v/>
      </c>
      <c r="O45" s="66" t="str">
        <f t="shared" si="5"/>
        <v/>
      </c>
      <c r="P45" s="66" t="str">
        <f t="shared" si="6"/>
        <v/>
      </c>
      <c r="Q45" s="66" t="str">
        <f t="shared" si="7"/>
        <v/>
      </c>
      <c r="R45" s="154" t="str">
        <f t="shared" si="8"/>
        <v/>
      </c>
      <c r="S45" s="66" t="str">
        <f t="shared" si="9"/>
        <v/>
      </c>
      <c r="T45" s="66" t="str">
        <f t="shared" si="10"/>
        <v/>
      </c>
      <c r="U45" s="66" t="str">
        <f t="shared" si="11"/>
        <v/>
      </c>
      <c r="V45" s="66" t="str">
        <f t="shared" si="12"/>
        <v/>
      </c>
      <c r="W45" s="66" t="str">
        <f t="shared" si="13"/>
        <v/>
      </c>
    </row>
    <row r="46" spans="1:23">
      <c r="A46" s="330"/>
      <c r="B46" s="330"/>
      <c r="C46" s="330"/>
      <c r="D46" s="330" t="s">
        <v>11</v>
      </c>
      <c r="E46" s="270"/>
      <c r="F46" s="331" t="str">
        <f t="shared" si="1"/>
        <v/>
      </c>
      <c r="G46" s="331" t="str">
        <f t="shared" si="2"/>
        <v/>
      </c>
      <c r="H46" s="66" t="str">
        <f>IFERROR(VLOOKUP(B46,'Flughafen-Liste'!E:K,3,FALSE),"")</f>
        <v/>
      </c>
      <c r="I46" s="66" t="str">
        <f>IFERROR(VLOOKUP(B46,'Flughafen-Liste'!E:K,4,FALSE),"")</f>
        <v/>
      </c>
      <c r="J46" s="66" t="str">
        <f>IFERROR(VLOOKUP(C46,'Flughafen-Liste'!E:K,3,FALSE),"")</f>
        <v/>
      </c>
      <c r="K46" s="66" t="str">
        <f>IFERROR(VLOOKUP(C46,'Flughafen-Liste'!E:K,4,FALSE),"")</f>
        <v/>
      </c>
      <c r="L46" s="153" t="str">
        <f t="shared" si="0"/>
        <v>Angabe fehlt</v>
      </c>
      <c r="M46" s="66" t="str">
        <f t="shared" si="3"/>
        <v/>
      </c>
      <c r="N46" s="66" t="str">
        <f t="shared" si="4"/>
        <v/>
      </c>
      <c r="O46" s="66" t="str">
        <f t="shared" si="5"/>
        <v/>
      </c>
      <c r="P46" s="66" t="str">
        <f t="shared" si="6"/>
        <v/>
      </c>
      <c r="Q46" s="66" t="str">
        <f t="shared" si="7"/>
        <v/>
      </c>
      <c r="R46" s="154" t="str">
        <f t="shared" si="8"/>
        <v/>
      </c>
      <c r="S46" s="66" t="str">
        <f t="shared" si="9"/>
        <v/>
      </c>
      <c r="T46" s="66" t="str">
        <f t="shared" si="10"/>
        <v/>
      </c>
      <c r="U46" s="66" t="str">
        <f t="shared" si="11"/>
        <v/>
      </c>
      <c r="V46" s="66" t="str">
        <f t="shared" si="12"/>
        <v/>
      </c>
      <c r="W46" s="66" t="str">
        <f t="shared" si="13"/>
        <v/>
      </c>
    </row>
    <row r="47" spans="1:23">
      <c r="A47" s="330"/>
      <c r="B47" s="330"/>
      <c r="C47" s="330"/>
      <c r="D47" s="330" t="s">
        <v>11</v>
      </c>
      <c r="E47" s="270"/>
      <c r="F47" s="331" t="str">
        <f t="shared" si="1"/>
        <v/>
      </c>
      <c r="G47" s="331" t="str">
        <f t="shared" si="2"/>
        <v/>
      </c>
      <c r="H47" s="66" t="str">
        <f>IFERROR(VLOOKUP(B47,'Flughafen-Liste'!E:K,3,FALSE),"")</f>
        <v/>
      </c>
      <c r="I47" s="66" t="str">
        <f>IFERROR(VLOOKUP(B47,'Flughafen-Liste'!E:K,4,FALSE),"")</f>
        <v/>
      </c>
      <c r="J47" s="66" t="str">
        <f>IFERROR(VLOOKUP(C47,'Flughafen-Liste'!E:K,3,FALSE),"")</f>
        <v/>
      </c>
      <c r="K47" s="66" t="str">
        <f>IFERROR(VLOOKUP(C47,'Flughafen-Liste'!E:K,4,FALSE),"")</f>
        <v/>
      </c>
      <c r="L47" s="153" t="str">
        <f t="shared" si="0"/>
        <v>Angabe fehlt</v>
      </c>
      <c r="M47" s="66" t="str">
        <f t="shared" si="3"/>
        <v/>
      </c>
      <c r="N47" s="66" t="str">
        <f t="shared" si="4"/>
        <v/>
      </c>
      <c r="O47" s="66" t="str">
        <f t="shared" si="5"/>
        <v/>
      </c>
      <c r="P47" s="66" t="str">
        <f t="shared" si="6"/>
        <v/>
      </c>
      <c r="Q47" s="66" t="str">
        <f t="shared" si="7"/>
        <v/>
      </c>
      <c r="R47" s="154" t="str">
        <f t="shared" si="8"/>
        <v/>
      </c>
      <c r="S47" s="66" t="str">
        <f t="shared" si="9"/>
        <v/>
      </c>
      <c r="T47" s="66" t="str">
        <f t="shared" si="10"/>
        <v/>
      </c>
      <c r="U47" s="66" t="str">
        <f t="shared" si="11"/>
        <v/>
      </c>
      <c r="V47" s="66" t="str">
        <f t="shared" si="12"/>
        <v/>
      </c>
      <c r="W47" s="66" t="str">
        <f t="shared" si="13"/>
        <v/>
      </c>
    </row>
    <row r="48" spans="1:23">
      <c r="A48" s="330"/>
      <c r="B48" s="330"/>
      <c r="C48" s="330"/>
      <c r="D48" s="330" t="s">
        <v>11</v>
      </c>
      <c r="E48" s="270"/>
      <c r="F48" s="331" t="str">
        <f t="shared" si="1"/>
        <v/>
      </c>
      <c r="G48" s="331" t="str">
        <f t="shared" si="2"/>
        <v/>
      </c>
      <c r="H48" s="66" t="str">
        <f>IFERROR(VLOOKUP(B48,'Flughafen-Liste'!E:K,3,FALSE),"")</f>
        <v/>
      </c>
      <c r="I48" s="66" t="str">
        <f>IFERROR(VLOOKUP(B48,'Flughafen-Liste'!E:K,4,FALSE),"")</f>
        <v/>
      </c>
      <c r="J48" s="66" t="str">
        <f>IFERROR(VLOOKUP(C48,'Flughafen-Liste'!E:K,3,FALSE),"")</f>
        <v/>
      </c>
      <c r="K48" s="66" t="str">
        <f>IFERROR(VLOOKUP(C48,'Flughafen-Liste'!E:K,4,FALSE),"")</f>
        <v/>
      </c>
      <c r="L48" s="153" t="str">
        <f t="shared" si="0"/>
        <v>Angabe fehlt</v>
      </c>
      <c r="M48" s="66" t="str">
        <f t="shared" si="3"/>
        <v/>
      </c>
      <c r="N48" s="66" t="str">
        <f t="shared" si="4"/>
        <v/>
      </c>
      <c r="O48" s="66" t="str">
        <f t="shared" si="5"/>
        <v/>
      </c>
      <c r="P48" s="66" t="str">
        <f t="shared" si="6"/>
        <v/>
      </c>
      <c r="Q48" s="66" t="str">
        <f t="shared" si="7"/>
        <v/>
      </c>
      <c r="R48" s="154" t="str">
        <f t="shared" si="8"/>
        <v/>
      </c>
      <c r="S48" s="66" t="str">
        <f t="shared" si="9"/>
        <v/>
      </c>
      <c r="T48" s="66" t="str">
        <f t="shared" si="10"/>
        <v/>
      </c>
      <c r="U48" s="66" t="str">
        <f t="shared" si="11"/>
        <v/>
      </c>
      <c r="V48" s="66" t="str">
        <f t="shared" si="12"/>
        <v/>
      </c>
      <c r="W48" s="66" t="str">
        <f t="shared" si="13"/>
        <v/>
      </c>
    </row>
    <row r="49" spans="1:23">
      <c r="A49" s="330"/>
      <c r="B49" s="330"/>
      <c r="C49" s="330"/>
      <c r="D49" s="330" t="s">
        <v>11</v>
      </c>
      <c r="E49" s="270"/>
      <c r="F49" s="331" t="str">
        <f t="shared" si="1"/>
        <v/>
      </c>
      <c r="G49" s="331" t="str">
        <f t="shared" si="2"/>
        <v/>
      </c>
      <c r="H49" s="66" t="str">
        <f>IFERROR(VLOOKUP(B49,'Flughafen-Liste'!E:K,3,FALSE),"")</f>
        <v/>
      </c>
      <c r="I49" s="66" t="str">
        <f>IFERROR(VLOOKUP(B49,'Flughafen-Liste'!E:K,4,FALSE),"")</f>
        <v/>
      </c>
      <c r="J49" s="66" t="str">
        <f>IFERROR(VLOOKUP(C49,'Flughafen-Liste'!E:K,3,FALSE),"")</f>
        <v/>
      </c>
      <c r="K49" s="66" t="str">
        <f>IFERROR(VLOOKUP(C49,'Flughafen-Liste'!E:K,4,FALSE),"")</f>
        <v/>
      </c>
      <c r="L49" s="153" t="str">
        <f t="shared" si="0"/>
        <v>Angabe fehlt</v>
      </c>
      <c r="M49" s="66" t="str">
        <f t="shared" si="3"/>
        <v/>
      </c>
      <c r="N49" s="66" t="str">
        <f t="shared" si="4"/>
        <v/>
      </c>
      <c r="O49" s="66" t="str">
        <f t="shared" si="5"/>
        <v/>
      </c>
      <c r="P49" s="66" t="str">
        <f t="shared" si="6"/>
        <v/>
      </c>
      <c r="Q49" s="66" t="str">
        <f t="shared" si="7"/>
        <v/>
      </c>
      <c r="R49" s="154" t="str">
        <f t="shared" si="8"/>
        <v/>
      </c>
      <c r="S49" s="66" t="str">
        <f t="shared" si="9"/>
        <v/>
      </c>
      <c r="T49" s="66" t="str">
        <f t="shared" si="10"/>
        <v/>
      </c>
      <c r="U49" s="66" t="str">
        <f t="shared" si="11"/>
        <v/>
      </c>
      <c r="V49" s="66" t="str">
        <f t="shared" si="12"/>
        <v/>
      </c>
      <c r="W49" s="66" t="str">
        <f t="shared" si="13"/>
        <v/>
      </c>
    </row>
    <row r="50" spans="1:23">
      <c r="A50" s="330"/>
      <c r="B50" s="330"/>
      <c r="C50" s="330"/>
      <c r="D50" s="330" t="s">
        <v>11</v>
      </c>
      <c r="E50" s="270"/>
      <c r="F50" s="331" t="str">
        <f t="shared" si="1"/>
        <v/>
      </c>
      <c r="G50" s="331" t="str">
        <f t="shared" si="2"/>
        <v/>
      </c>
      <c r="H50" s="66" t="str">
        <f>IFERROR(VLOOKUP(B50,'Flughafen-Liste'!E:K,3,FALSE),"")</f>
        <v/>
      </c>
      <c r="I50" s="66" t="str">
        <f>IFERROR(VLOOKUP(B50,'Flughafen-Liste'!E:K,4,FALSE),"")</f>
        <v/>
      </c>
      <c r="J50" s="66" t="str">
        <f>IFERROR(VLOOKUP(C50,'Flughafen-Liste'!E:K,3,FALSE),"")</f>
        <v/>
      </c>
      <c r="K50" s="66" t="str">
        <f>IFERROR(VLOOKUP(C50,'Flughafen-Liste'!E:K,4,FALSE),"")</f>
        <v/>
      </c>
      <c r="L50" s="153" t="str">
        <f t="shared" si="0"/>
        <v>Angabe fehlt</v>
      </c>
      <c r="M50" s="66" t="str">
        <f t="shared" si="3"/>
        <v/>
      </c>
      <c r="N50" s="66" t="str">
        <f t="shared" si="4"/>
        <v/>
      </c>
      <c r="O50" s="66" t="str">
        <f t="shared" si="5"/>
        <v/>
      </c>
      <c r="P50" s="66" t="str">
        <f t="shared" si="6"/>
        <v/>
      </c>
      <c r="Q50" s="66" t="str">
        <f t="shared" si="7"/>
        <v/>
      </c>
      <c r="R50" s="154" t="str">
        <f t="shared" si="8"/>
        <v/>
      </c>
      <c r="S50" s="66" t="str">
        <f t="shared" si="9"/>
        <v/>
      </c>
      <c r="T50" s="66" t="str">
        <f t="shared" si="10"/>
        <v/>
      </c>
      <c r="U50" s="66" t="str">
        <f t="shared" si="11"/>
        <v/>
      </c>
      <c r="V50" s="66" t="str">
        <f t="shared" si="12"/>
        <v/>
      </c>
      <c r="W50" s="66" t="str">
        <f t="shared" si="13"/>
        <v/>
      </c>
    </row>
    <row r="51" spans="1:23">
      <c r="A51" s="55"/>
      <c r="B51" s="55"/>
      <c r="C51" s="55"/>
      <c r="D51" s="55"/>
      <c r="L51" s="153"/>
    </row>
    <row r="52" spans="1:23">
      <c r="A52" s="55"/>
      <c r="B52" s="55"/>
      <c r="C52" s="55"/>
      <c r="D52" s="55"/>
      <c r="L52" s="153"/>
    </row>
    <row r="53" spans="1:23">
      <c r="A53" s="55"/>
      <c r="B53" s="55"/>
      <c r="C53" s="55"/>
      <c r="D53" s="55"/>
    </row>
    <row r="54" spans="1:23">
      <c r="A54" s="55"/>
      <c r="B54" s="55"/>
      <c r="C54" s="55"/>
      <c r="D54" s="55"/>
    </row>
    <row r="55" spans="1:23">
      <c r="A55" s="55"/>
      <c r="B55" s="55"/>
      <c r="C55" s="55"/>
      <c r="D55" s="55"/>
    </row>
    <row r="56" spans="1:23">
      <c r="A56" s="55"/>
      <c r="B56" s="55"/>
      <c r="C56" s="55"/>
      <c r="D56" s="55"/>
    </row>
    <row r="57" spans="1:23">
      <c r="A57" s="55"/>
      <c r="B57" s="55"/>
      <c r="C57" s="55"/>
      <c r="D57" s="55"/>
    </row>
    <row r="58" spans="1:23">
      <c r="A58" s="55"/>
      <c r="B58" s="55"/>
      <c r="C58" s="55"/>
      <c r="D58" s="55"/>
    </row>
    <row r="59" spans="1:23">
      <c r="A59" s="55"/>
      <c r="B59" s="55"/>
      <c r="C59" s="55"/>
      <c r="D59" s="55"/>
    </row>
    <row r="60" spans="1:23">
      <c r="A60" s="55"/>
      <c r="B60" s="55"/>
      <c r="C60" s="55"/>
      <c r="D60" s="55"/>
    </row>
    <row r="61" spans="1:23">
      <c r="A61" s="55"/>
      <c r="B61" s="55"/>
      <c r="C61" s="55"/>
      <c r="D61" s="55"/>
    </row>
    <row r="62" spans="1:23">
      <c r="A62" s="55"/>
      <c r="B62" s="55"/>
      <c r="C62" s="55"/>
      <c r="D62" s="55"/>
    </row>
    <row r="63" spans="1:23">
      <c r="A63" s="55"/>
      <c r="B63" s="55"/>
      <c r="C63" s="55"/>
      <c r="D63" s="55"/>
    </row>
    <row r="64" spans="1:23">
      <c r="A64" s="55"/>
      <c r="B64" s="55"/>
      <c r="C64" s="55"/>
      <c r="D64" s="55"/>
    </row>
    <row r="65" spans="1:4">
      <c r="A65" s="55"/>
      <c r="B65" s="55"/>
      <c r="C65" s="55"/>
      <c r="D65" s="55"/>
    </row>
    <row r="66" spans="1:4">
      <c r="A66" s="55"/>
      <c r="B66" s="55"/>
      <c r="C66" s="55"/>
      <c r="D66" s="55"/>
    </row>
    <row r="67" spans="1:4">
      <c r="A67" s="55"/>
      <c r="B67" s="55"/>
      <c r="C67" s="55"/>
      <c r="D67" s="55"/>
    </row>
    <row r="68" spans="1:4">
      <c r="A68" s="55"/>
      <c r="B68" s="55"/>
      <c r="C68" s="55"/>
      <c r="D68" s="55"/>
    </row>
    <row r="69" spans="1:4">
      <c r="A69" s="55"/>
      <c r="B69" s="55"/>
      <c r="C69" s="55"/>
      <c r="D69" s="55"/>
    </row>
    <row r="70" spans="1:4">
      <c r="A70" s="55"/>
      <c r="B70" s="55"/>
      <c r="C70" s="55"/>
      <c r="D70" s="55"/>
    </row>
    <row r="71" spans="1:4">
      <c r="A71" s="55"/>
      <c r="B71" s="55"/>
      <c r="C71" s="55"/>
      <c r="D71" s="55"/>
    </row>
    <row r="72" spans="1:4">
      <c r="A72" s="55"/>
      <c r="B72" s="55"/>
      <c r="C72" s="55"/>
      <c r="D72" s="55"/>
    </row>
    <row r="73" spans="1:4">
      <c r="A73" s="55"/>
      <c r="B73" s="55"/>
      <c r="C73" s="55"/>
      <c r="D73" s="55"/>
    </row>
    <row r="74" spans="1:4">
      <c r="A74" s="55"/>
      <c r="B74" s="55"/>
      <c r="C74" s="55"/>
      <c r="D74" s="55"/>
    </row>
    <row r="75" spans="1:4">
      <c r="A75" s="55"/>
      <c r="B75" s="55"/>
      <c r="C75" s="55"/>
      <c r="D75" s="55"/>
    </row>
    <row r="76" spans="1:4">
      <c r="A76" s="55"/>
      <c r="B76" s="55"/>
      <c r="C76" s="55"/>
      <c r="D76" s="55"/>
    </row>
    <row r="77" spans="1:4">
      <c r="A77" s="55"/>
      <c r="B77" s="55"/>
      <c r="C77" s="55"/>
      <c r="D77" s="55"/>
    </row>
    <row r="78" spans="1:4">
      <c r="A78" s="55"/>
      <c r="B78" s="55"/>
      <c r="C78" s="55"/>
      <c r="D78" s="55"/>
    </row>
    <row r="79" spans="1:4">
      <c r="A79" s="55"/>
      <c r="B79" s="55"/>
      <c r="C79" s="55"/>
      <c r="D79" s="55"/>
    </row>
    <row r="80" spans="1:4">
      <c r="A80" s="55"/>
      <c r="B80" s="55"/>
      <c r="C80" s="55"/>
      <c r="D80" s="55"/>
    </row>
    <row r="81" spans="1:4">
      <c r="A81" s="55"/>
      <c r="B81" s="55"/>
      <c r="C81" s="55"/>
      <c r="D81" s="55"/>
    </row>
    <row r="82" spans="1:4">
      <c r="A82" s="55"/>
      <c r="B82" s="55"/>
      <c r="C82" s="55"/>
      <c r="D82" s="55"/>
    </row>
    <row r="83" spans="1:4">
      <c r="A83" s="55"/>
      <c r="B83" s="55"/>
      <c r="C83" s="55"/>
      <c r="D83" s="55"/>
    </row>
    <row r="84" spans="1:4">
      <c r="A84" s="55"/>
      <c r="B84" s="55"/>
      <c r="C84" s="55"/>
      <c r="D84" s="55"/>
    </row>
    <row r="85" spans="1:4">
      <c r="A85" s="55"/>
      <c r="B85" s="55"/>
      <c r="C85" s="55"/>
      <c r="D85" s="55"/>
    </row>
    <row r="86" spans="1:4">
      <c r="A86" s="55"/>
      <c r="B86" s="55"/>
      <c r="C86" s="55"/>
      <c r="D86" s="55"/>
    </row>
    <row r="87" spans="1:4">
      <c r="A87" s="55"/>
      <c r="B87" s="55"/>
      <c r="C87" s="55"/>
      <c r="D87" s="55"/>
    </row>
    <row r="88" spans="1:4">
      <c r="A88" s="55"/>
      <c r="B88" s="55"/>
      <c r="C88" s="55"/>
      <c r="D88" s="55"/>
    </row>
    <row r="89" spans="1:4">
      <c r="A89" s="55"/>
      <c r="B89" s="55"/>
      <c r="C89" s="55"/>
      <c r="D89" s="55"/>
    </row>
    <row r="90" spans="1:4">
      <c r="A90" s="55"/>
      <c r="B90" s="55"/>
      <c r="C90" s="55"/>
      <c r="D90" s="55"/>
    </row>
    <row r="91" spans="1:4">
      <c r="A91" s="55"/>
      <c r="B91" s="55"/>
      <c r="C91" s="55"/>
      <c r="D91" s="55"/>
    </row>
    <row r="92" spans="1:4">
      <c r="A92" s="55"/>
      <c r="B92" s="55"/>
      <c r="C92" s="55"/>
      <c r="D92" s="55"/>
    </row>
    <row r="93" spans="1:4">
      <c r="A93" s="55"/>
      <c r="B93" s="55"/>
      <c r="C93" s="55"/>
      <c r="D93" s="55"/>
    </row>
    <row r="94" spans="1:4">
      <c r="A94" s="55"/>
      <c r="B94" s="55"/>
      <c r="C94" s="55"/>
      <c r="D94" s="55"/>
    </row>
    <row r="95" spans="1:4">
      <c r="A95" s="55"/>
      <c r="B95" s="55"/>
      <c r="C95" s="55"/>
      <c r="D95" s="55"/>
    </row>
    <row r="96" spans="1:4">
      <c r="A96" s="55"/>
      <c r="B96" s="55"/>
      <c r="C96" s="55"/>
      <c r="D96" s="55"/>
    </row>
    <row r="97" spans="1:4">
      <c r="A97" s="55"/>
      <c r="B97" s="55"/>
      <c r="C97" s="55"/>
      <c r="D97" s="55"/>
    </row>
    <row r="98" spans="1:4">
      <c r="A98" s="55"/>
      <c r="B98" s="55"/>
      <c r="C98" s="55"/>
      <c r="D98" s="55"/>
    </row>
    <row r="99" spans="1:4">
      <c r="A99" s="55"/>
      <c r="B99" s="55"/>
      <c r="C99" s="55"/>
      <c r="D99" s="55"/>
    </row>
    <row r="100" spans="1:4">
      <c r="A100" s="55"/>
      <c r="B100" s="55"/>
      <c r="C100" s="55"/>
      <c r="D100" s="55"/>
    </row>
    <row r="101" spans="1:4">
      <c r="A101" s="55"/>
      <c r="B101" s="55"/>
      <c r="C101" s="55"/>
      <c r="D101" s="55"/>
    </row>
    <row r="102" spans="1:4">
      <c r="A102" s="55"/>
      <c r="B102" s="55"/>
      <c r="C102" s="55"/>
      <c r="D102" s="55"/>
    </row>
    <row r="103" spans="1:4">
      <c r="A103" s="55"/>
      <c r="B103" s="55"/>
      <c r="C103" s="55"/>
      <c r="D103" s="55"/>
    </row>
    <row r="104" spans="1:4">
      <c r="A104" s="55"/>
      <c r="B104" s="55"/>
      <c r="C104" s="55"/>
      <c r="D104" s="55"/>
    </row>
    <row r="105" spans="1:4">
      <c r="A105" s="55"/>
      <c r="B105" s="55"/>
      <c r="C105" s="55"/>
      <c r="D105" s="55"/>
    </row>
    <row r="106" spans="1:4">
      <c r="A106" s="55"/>
      <c r="B106" s="55"/>
      <c r="C106" s="55"/>
      <c r="D106" s="55"/>
    </row>
    <row r="107" spans="1:4">
      <c r="A107" s="55"/>
      <c r="B107" s="55"/>
      <c r="C107" s="55"/>
      <c r="D107" s="55"/>
    </row>
    <row r="108" spans="1:4">
      <c r="A108" s="55"/>
      <c r="B108" s="55"/>
      <c r="C108" s="55"/>
      <c r="D108" s="55"/>
    </row>
    <row r="109" spans="1:4">
      <c r="A109" s="55"/>
      <c r="B109" s="55"/>
      <c r="C109" s="55"/>
      <c r="D109" s="55"/>
    </row>
    <row r="110" spans="1:4">
      <c r="A110" s="55"/>
      <c r="B110" s="55"/>
      <c r="C110" s="55"/>
      <c r="D110" s="55"/>
    </row>
    <row r="111" spans="1:4">
      <c r="A111" s="55"/>
      <c r="B111" s="55"/>
      <c r="C111" s="55"/>
      <c r="D111" s="55"/>
    </row>
    <row r="112" spans="1:4">
      <c r="A112" s="55"/>
      <c r="B112" s="55"/>
      <c r="C112" s="55"/>
      <c r="D112" s="55"/>
    </row>
    <row r="113" spans="1:4">
      <c r="A113" s="55"/>
      <c r="B113" s="55"/>
      <c r="C113" s="55"/>
      <c r="D113" s="55"/>
    </row>
    <row r="114" spans="1:4">
      <c r="A114" s="55"/>
      <c r="B114" s="55"/>
      <c r="C114" s="55"/>
      <c r="D114" s="55"/>
    </row>
    <row r="115" spans="1:4">
      <c r="A115" s="55"/>
      <c r="B115" s="55"/>
      <c r="C115" s="55"/>
      <c r="D115" s="55"/>
    </row>
    <row r="116" spans="1:4">
      <c r="A116" s="55"/>
      <c r="B116" s="55"/>
      <c r="C116" s="55"/>
      <c r="D116" s="55"/>
    </row>
    <row r="117" spans="1:4">
      <c r="A117" s="55"/>
      <c r="B117" s="55"/>
      <c r="C117" s="55"/>
      <c r="D117" s="55"/>
    </row>
    <row r="118" spans="1:4">
      <c r="A118" s="55"/>
      <c r="B118" s="55"/>
      <c r="C118" s="55"/>
      <c r="D118" s="55"/>
    </row>
    <row r="119" spans="1:4">
      <c r="A119" s="55"/>
      <c r="B119" s="55"/>
      <c r="C119" s="55"/>
      <c r="D119" s="55"/>
    </row>
    <row r="120" spans="1:4">
      <c r="A120" s="55"/>
      <c r="B120" s="55"/>
      <c r="C120" s="55"/>
      <c r="D120" s="55"/>
    </row>
    <row r="121" spans="1:4">
      <c r="A121" s="55"/>
      <c r="B121" s="55"/>
      <c r="C121" s="55"/>
      <c r="D121" s="55"/>
    </row>
    <row r="122" spans="1:4">
      <c r="A122" s="55"/>
      <c r="B122" s="55"/>
      <c r="C122" s="55"/>
      <c r="D122" s="55"/>
    </row>
    <row r="123" spans="1:4">
      <c r="A123" s="55"/>
      <c r="B123" s="55"/>
      <c r="C123" s="55"/>
      <c r="D123" s="55"/>
    </row>
    <row r="124" spans="1:4">
      <c r="A124" s="55"/>
      <c r="B124" s="55"/>
      <c r="C124" s="55"/>
      <c r="D124" s="55"/>
    </row>
    <row r="125" spans="1:4">
      <c r="A125" s="55"/>
      <c r="B125" s="55"/>
      <c r="C125" s="55"/>
      <c r="D125" s="55"/>
    </row>
    <row r="126" spans="1:4">
      <c r="A126" s="55"/>
      <c r="B126" s="55"/>
      <c r="C126" s="55"/>
      <c r="D126" s="55"/>
    </row>
    <row r="127" spans="1:4">
      <c r="A127" s="55"/>
      <c r="B127" s="55"/>
      <c r="C127" s="55"/>
      <c r="D127" s="55"/>
    </row>
    <row r="128" spans="1:4">
      <c r="A128" s="55"/>
      <c r="B128" s="55"/>
      <c r="C128" s="55"/>
      <c r="D128" s="55"/>
    </row>
    <row r="129" spans="1:4">
      <c r="A129" s="55"/>
      <c r="B129" s="55"/>
      <c r="C129" s="55"/>
      <c r="D129" s="55"/>
    </row>
    <row r="130" spans="1:4">
      <c r="A130" s="55"/>
      <c r="B130" s="55"/>
      <c r="C130" s="55"/>
      <c r="D130" s="55"/>
    </row>
    <row r="131" spans="1:4">
      <c r="A131" s="55"/>
      <c r="B131" s="55"/>
      <c r="C131" s="55"/>
      <c r="D131" s="55"/>
    </row>
    <row r="132" spans="1:4">
      <c r="A132" s="55"/>
      <c r="B132" s="55"/>
      <c r="C132" s="55"/>
      <c r="D132" s="55"/>
    </row>
    <row r="133" spans="1:4">
      <c r="A133" s="55"/>
      <c r="B133" s="55"/>
      <c r="C133" s="55"/>
      <c r="D133" s="55"/>
    </row>
    <row r="134" spans="1:4">
      <c r="A134" s="55"/>
      <c r="B134" s="55"/>
      <c r="C134" s="55"/>
      <c r="D134" s="55"/>
    </row>
    <row r="135" spans="1:4">
      <c r="A135" s="55"/>
      <c r="B135" s="55"/>
      <c r="C135" s="55"/>
      <c r="D135" s="55"/>
    </row>
    <row r="136" spans="1:4">
      <c r="A136" s="55"/>
      <c r="B136" s="55"/>
      <c r="C136" s="55"/>
      <c r="D136" s="55"/>
    </row>
    <row r="137" spans="1:4">
      <c r="A137" s="55"/>
      <c r="B137" s="55"/>
      <c r="C137" s="55"/>
      <c r="D137" s="55"/>
    </row>
    <row r="138" spans="1:4">
      <c r="A138" s="55"/>
      <c r="B138" s="55"/>
      <c r="C138" s="55"/>
      <c r="D138" s="55"/>
    </row>
    <row r="139" spans="1:4">
      <c r="A139" s="55"/>
      <c r="B139" s="55"/>
      <c r="C139" s="55"/>
      <c r="D139" s="55"/>
    </row>
    <row r="140" spans="1:4">
      <c r="A140" s="55"/>
      <c r="B140" s="55"/>
      <c r="C140" s="55"/>
      <c r="D140" s="55"/>
    </row>
    <row r="141" spans="1:4">
      <c r="A141" s="55"/>
      <c r="B141" s="55"/>
      <c r="C141" s="55"/>
      <c r="D141" s="55"/>
    </row>
    <row r="142" spans="1:4">
      <c r="A142" s="55"/>
      <c r="B142" s="55"/>
      <c r="C142" s="55"/>
      <c r="D142" s="55"/>
    </row>
    <row r="143" spans="1:4">
      <c r="A143" s="55"/>
      <c r="B143" s="55"/>
      <c r="C143" s="55"/>
      <c r="D143" s="55"/>
    </row>
    <row r="144" spans="1:4">
      <c r="A144" s="55"/>
      <c r="B144" s="55"/>
      <c r="C144" s="55"/>
      <c r="D144" s="55"/>
    </row>
    <row r="145" spans="1:4">
      <c r="A145" s="55"/>
      <c r="B145" s="55"/>
      <c r="C145" s="55"/>
      <c r="D145" s="55"/>
    </row>
    <row r="146" spans="1:4">
      <c r="A146" s="55"/>
      <c r="B146" s="55"/>
      <c r="C146" s="55"/>
      <c r="D146" s="55"/>
    </row>
    <row r="147" spans="1:4">
      <c r="A147" s="55"/>
      <c r="B147" s="55"/>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row r="158" spans="1:4">
      <c r="A158" s="55"/>
      <c r="B158" s="55"/>
      <c r="C158" s="55"/>
      <c r="D158" s="55"/>
    </row>
    <row r="159" spans="1:4">
      <c r="A159" s="55"/>
      <c r="B159" s="55"/>
      <c r="C159" s="55"/>
      <c r="D159" s="55"/>
    </row>
    <row r="160" spans="1:4">
      <c r="A160" s="55"/>
      <c r="B160" s="55"/>
      <c r="C160" s="55"/>
      <c r="D160" s="55"/>
    </row>
    <row r="161" spans="1:4">
      <c r="A161" s="55"/>
      <c r="B161" s="55"/>
      <c r="C161" s="55"/>
      <c r="D161" s="55"/>
    </row>
    <row r="162" spans="1:4">
      <c r="A162" s="55"/>
      <c r="B162" s="55"/>
      <c r="C162" s="55"/>
      <c r="D162" s="55"/>
    </row>
    <row r="163" spans="1:4">
      <c r="A163" s="55"/>
      <c r="B163" s="55"/>
      <c r="C163" s="55"/>
      <c r="D163" s="55"/>
    </row>
    <row r="164" spans="1:4">
      <c r="A164" s="55"/>
      <c r="B164" s="55"/>
      <c r="C164" s="55"/>
      <c r="D164" s="55"/>
    </row>
    <row r="165" spans="1:4">
      <c r="A165" s="55"/>
      <c r="B165" s="55"/>
      <c r="C165" s="55"/>
      <c r="D165" s="55"/>
    </row>
    <row r="166" spans="1:4">
      <c r="A166" s="55"/>
      <c r="B166" s="55"/>
      <c r="C166" s="55"/>
      <c r="D166" s="55"/>
    </row>
    <row r="167" spans="1:4">
      <c r="A167" s="55"/>
      <c r="B167" s="55"/>
      <c r="C167" s="55"/>
      <c r="D167" s="55"/>
    </row>
    <row r="168" spans="1:4">
      <c r="A168" s="55"/>
      <c r="B168" s="55"/>
      <c r="C168" s="55"/>
      <c r="D168" s="55"/>
    </row>
    <row r="169" spans="1:4">
      <c r="A169" s="55"/>
      <c r="B169" s="55"/>
      <c r="C169" s="55"/>
      <c r="D169" s="55"/>
    </row>
    <row r="170" spans="1:4">
      <c r="A170" s="55"/>
      <c r="B170" s="55"/>
      <c r="C170" s="55"/>
      <c r="D170" s="55"/>
    </row>
    <row r="171" spans="1:4">
      <c r="A171" s="55"/>
      <c r="B171" s="55"/>
      <c r="C171" s="55"/>
      <c r="D171" s="55"/>
    </row>
    <row r="172" spans="1:4">
      <c r="A172" s="55"/>
      <c r="B172" s="55"/>
      <c r="C172" s="55"/>
      <c r="D172" s="55"/>
    </row>
    <row r="173" spans="1:4">
      <c r="A173" s="55"/>
      <c r="B173" s="55"/>
      <c r="C173" s="55"/>
      <c r="D173" s="55"/>
    </row>
    <row r="174" spans="1:4">
      <c r="A174" s="55"/>
      <c r="B174" s="55"/>
      <c r="C174" s="55"/>
      <c r="D174" s="55"/>
    </row>
    <row r="175" spans="1:4">
      <c r="A175" s="55"/>
      <c r="B175" s="55"/>
      <c r="C175" s="55"/>
      <c r="D175" s="55"/>
    </row>
    <row r="176" spans="1:4">
      <c r="A176" s="55"/>
      <c r="B176" s="55"/>
      <c r="C176" s="55"/>
      <c r="D176" s="55"/>
    </row>
    <row r="177" spans="1:4">
      <c r="A177" s="55"/>
      <c r="B177" s="55"/>
      <c r="C177" s="55"/>
      <c r="D177" s="55"/>
    </row>
    <row r="178" spans="1:4">
      <c r="A178" s="55"/>
      <c r="B178" s="55"/>
      <c r="C178" s="55"/>
      <c r="D178" s="55"/>
    </row>
    <row r="179" spans="1:4">
      <c r="A179" s="55"/>
      <c r="B179" s="55"/>
      <c r="C179" s="55"/>
      <c r="D179" s="55"/>
    </row>
    <row r="180" spans="1:4">
      <c r="A180" s="55"/>
      <c r="B180" s="55"/>
      <c r="C180" s="55"/>
      <c r="D180" s="55"/>
    </row>
    <row r="181" spans="1:4">
      <c r="A181" s="55"/>
      <c r="B181" s="55"/>
      <c r="C181" s="55"/>
      <c r="D181" s="55"/>
    </row>
    <row r="182" spans="1:4">
      <c r="A182" s="55"/>
      <c r="B182" s="55"/>
      <c r="C182" s="55"/>
      <c r="D182" s="55"/>
    </row>
    <row r="183" spans="1:4">
      <c r="A183" s="55"/>
      <c r="B183" s="55"/>
      <c r="C183" s="55"/>
      <c r="D183" s="55"/>
    </row>
    <row r="184" spans="1:4">
      <c r="A184" s="55"/>
      <c r="B184" s="55"/>
      <c r="C184" s="55"/>
      <c r="D184" s="55"/>
    </row>
    <row r="185" spans="1:4">
      <c r="A185" s="55"/>
      <c r="B185" s="55"/>
      <c r="C185" s="55"/>
      <c r="D185" s="55"/>
    </row>
    <row r="186" spans="1:4">
      <c r="A186" s="55"/>
      <c r="B186" s="55"/>
      <c r="C186" s="55"/>
      <c r="D186" s="55"/>
    </row>
    <row r="187" spans="1:4">
      <c r="A187" s="55"/>
      <c r="B187" s="55"/>
      <c r="C187" s="55"/>
      <c r="D187" s="55"/>
    </row>
    <row r="188" spans="1:4">
      <c r="A188" s="55"/>
      <c r="B188" s="55"/>
      <c r="C188" s="55"/>
      <c r="D188" s="55"/>
    </row>
    <row r="189" spans="1:4">
      <c r="A189" s="55"/>
      <c r="B189" s="55"/>
      <c r="C189" s="55"/>
      <c r="D189" s="55"/>
    </row>
    <row r="190" spans="1:4">
      <c r="A190" s="55"/>
      <c r="B190" s="55"/>
      <c r="C190" s="55"/>
      <c r="D190" s="55"/>
    </row>
    <row r="191" spans="1:4">
      <c r="A191" s="55"/>
      <c r="B191" s="55"/>
      <c r="C191" s="55"/>
      <c r="D191" s="55"/>
    </row>
    <row r="192" spans="1:4">
      <c r="A192" s="55"/>
      <c r="B192" s="55"/>
      <c r="C192" s="55"/>
      <c r="D192" s="55"/>
    </row>
    <row r="193" spans="1:4">
      <c r="A193" s="55"/>
      <c r="B193" s="55"/>
      <c r="C193" s="55"/>
      <c r="D193" s="55"/>
    </row>
    <row r="194" spans="1:4">
      <c r="A194" s="55"/>
      <c r="B194" s="55"/>
      <c r="C194" s="55"/>
      <c r="D194" s="55"/>
    </row>
    <row r="195" spans="1:4">
      <c r="A195" s="55"/>
      <c r="B195" s="55"/>
      <c r="C195" s="55"/>
      <c r="D195" s="55"/>
    </row>
    <row r="196" spans="1:4">
      <c r="A196" s="55"/>
      <c r="B196" s="55"/>
      <c r="C196" s="55"/>
      <c r="D196" s="55"/>
    </row>
    <row r="197" spans="1:4">
      <c r="A197" s="55"/>
      <c r="B197" s="55"/>
      <c r="C197" s="55"/>
      <c r="D197" s="55"/>
    </row>
    <row r="198" spans="1:4">
      <c r="A198" s="55"/>
      <c r="B198" s="55"/>
      <c r="C198" s="55"/>
      <c r="D198" s="55"/>
    </row>
    <row r="199" spans="1:4">
      <c r="A199" s="55"/>
      <c r="B199" s="55"/>
      <c r="C199" s="55"/>
      <c r="D199" s="55"/>
    </row>
    <row r="200" spans="1:4">
      <c r="A200" s="55"/>
      <c r="B200" s="55"/>
      <c r="C200" s="55"/>
      <c r="D200" s="55"/>
    </row>
    <row r="201" spans="1:4">
      <c r="A201" s="55"/>
      <c r="B201" s="55"/>
      <c r="C201" s="55"/>
      <c r="D201" s="55"/>
    </row>
    <row r="202" spans="1:4">
      <c r="A202" s="55"/>
      <c r="B202" s="55"/>
      <c r="C202" s="55"/>
      <c r="D202" s="55"/>
    </row>
    <row r="203" spans="1:4">
      <c r="A203" s="55"/>
      <c r="B203" s="55"/>
      <c r="C203" s="55"/>
      <c r="D203" s="55"/>
    </row>
    <row r="204" spans="1:4">
      <c r="A204" s="55"/>
      <c r="B204" s="55"/>
      <c r="C204" s="55"/>
      <c r="D204" s="55"/>
    </row>
    <row r="205" spans="1:4">
      <c r="A205" s="55"/>
      <c r="B205" s="55"/>
      <c r="C205" s="55"/>
      <c r="D205" s="55"/>
    </row>
    <row r="206" spans="1:4">
      <c r="A206" s="55"/>
      <c r="B206" s="55"/>
      <c r="C206" s="55"/>
      <c r="D206" s="55"/>
    </row>
    <row r="207" spans="1:4">
      <c r="A207" s="55"/>
      <c r="B207" s="55"/>
      <c r="C207" s="55"/>
      <c r="D207" s="55"/>
    </row>
    <row r="208" spans="1:4">
      <c r="A208" s="55"/>
      <c r="B208" s="55"/>
      <c r="C208" s="55"/>
      <c r="D208" s="55"/>
    </row>
    <row r="209" spans="1:4">
      <c r="A209" s="55"/>
      <c r="B209" s="55"/>
      <c r="C209" s="55"/>
      <c r="D209" s="55"/>
    </row>
    <row r="210" spans="1:4">
      <c r="A210" s="55"/>
      <c r="B210" s="55"/>
      <c r="C210" s="55"/>
      <c r="D210" s="55"/>
    </row>
    <row r="211" spans="1:4">
      <c r="A211" s="55"/>
      <c r="B211" s="55"/>
      <c r="C211" s="55"/>
      <c r="D211" s="55"/>
    </row>
    <row r="212" spans="1:4">
      <c r="A212" s="55"/>
      <c r="B212" s="55"/>
      <c r="C212" s="55"/>
      <c r="D212" s="55"/>
    </row>
    <row r="213" spans="1:4">
      <c r="A213" s="55"/>
      <c r="B213" s="55"/>
      <c r="C213" s="55"/>
      <c r="D213" s="55"/>
    </row>
    <row r="214" spans="1:4">
      <c r="A214" s="55"/>
      <c r="B214" s="55"/>
      <c r="C214" s="55"/>
      <c r="D214" s="55"/>
    </row>
    <row r="215" spans="1:4">
      <c r="A215" s="55"/>
      <c r="B215" s="55"/>
      <c r="C215" s="55"/>
      <c r="D215" s="55"/>
    </row>
    <row r="216" spans="1:4">
      <c r="A216" s="55"/>
      <c r="B216" s="55"/>
      <c r="C216" s="55"/>
      <c r="D216" s="55"/>
    </row>
    <row r="217" spans="1:4">
      <c r="A217" s="55"/>
      <c r="B217" s="55"/>
      <c r="C217" s="55"/>
      <c r="D217" s="55"/>
    </row>
    <row r="218" spans="1:4">
      <c r="A218" s="55"/>
      <c r="B218" s="55"/>
      <c r="C218" s="55"/>
      <c r="D218" s="55"/>
    </row>
    <row r="219" spans="1:4">
      <c r="A219" s="55"/>
      <c r="B219" s="55"/>
      <c r="C219" s="55"/>
      <c r="D219" s="55"/>
    </row>
    <row r="220" spans="1:4">
      <c r="A220" s="55"/>
      <c r="B220" s="55"/>
      <c r="C220" s="55"/>
      <c r="D220" s="55"/>
    </row>
    <row r="221" spans="1:4">
      <c r="A221" s="55"/>
      <c r="B221" s="55"/>
      <c r="C221" s="55"/>
      <c r="D221" s="55"/>
    </row>
    <row r="222" spans="1:4">
      <c r="A222" s="55"/>
      <c r="B222" s="55"/>
      <c r="C222" s="55"/>
      <c r="D222" s="55"/>
    </row>
    <row r="223" spans="1:4">
      <c r="A223" s="55"/>
      <c r="B223" s="55"/>
      <c r="C223" s="55"/>
      <c r="D223" s="55"/>
    </row>
    <row r="224" spans="1:4">
      <c r="A224" s="55"/>
      <c r="B224" s="55"/>
      <c r="C224" s="55"/>
      <c r="D224" s="55"/>
    </row>
    <row r="225" spans="1:4">
      <c r="A225" s="55"/>
      <c r="B225" s="55"/>
      <c r="C225" s="55"/>
      <c r="D225" s="55"/>
    </row>
    <row r="226" spans="1:4">
      <c r="A226" s="55"/>
      <c r="B226" s="55"/>
      <c r="C226" s="55"/>
      <c r="D226" s="55"/>
    </row>
    <row r="227" spans="1:4">
      <c r="A227" s="55"/>
      <c r="B227" s="55"/>
      <c r="C227" s="55"/>
      <c r="D227" s="55"/>
    </row>
    <row r="228" spans="1:4">
      <c r="A228" s="55"/>
      <c r="B228" s="55"/>
      <c r="C228" s="55"/>
      <c r="D228" s="55"/>
    </row>
    <row r="229" spans="1:4">
      <c r="A229" s="55"/>
      <c r="B229" s="55"/>
      <c r="C229" s="55"/>
      <c r="D229" s="55"/>
    </row>
    <row r="230" spans="1:4">
      <c r="A230" s="55"/>
      <c r="B230" s="55"/>
      <c r="C230" s="55"/>
      <c r="D230" s="55"/>
    </row>
    <row r="231" spans="1:4">
      <c r="A231" s="55"/>
      <c r="B231" s="55"/>
      <c r="C231" s="55"/>
      <c r="D231" s="55"/>
    </row>
    <row r="232" spans="1:4">
      <c r="A232" s="55"/>
      <c r="B232" s="55"/>
      <c r="C232" s="55"/>
      <c r="D232" s="55"/>
    </row>
    <row r="233" spans="1:4">
      <c r="A233" s="55"/>
      <c r="B233" s="55"/>
      <c r="C233" s="55"/>
      <c r="D233" s="55"/>
    </row>
    <row r="234" spans="1:4">
      <c r="A234" s="55"/>
      <c r="B234" s="55"/>
      <c r="C234" s="55"/>
      <c r="D234" s="55"/>
    </row>
    <row r="235" spans="1:4">
      <c r="A235" s="55"/>
      <c r="B235" s="55"/>
      <c r="C235" s="55"/>
      <c r="D235" s="55"/>
    </row>
    <row r="236" spans="1:4">
      <c r="A236" s="55"/>
      <c r="B236" s="55"/>
      <c r="C236" s="55"/>
      <c r="D236" s="55"/>
    </row>
    <row r="237" spans="1:4">
      <c r="A237" s="55"/>
      <c r="B237" s="55"/>
      <c r="C237" s="55"/>
      <c r="D237" s="55"/>
    </row>
    <row r="238" spans="1:4">
      <c r="A238" s="55"/>
      <c r="B238" s="55"/>
      <c r="C238" s="55"/>
      <c r="D238" s="55"/>
    </row>
    <row r="239" spans="1:4">
      <c r="A239" s="55"/>
      <c r="B239" s="55"/>
      <c r="C239" s="55"/>
      <c r="D239" s="55"/>
    </row>
    <row r="240" spans="1:4">
      <c r="A240" s="55"/>
      <c r="B240" s="55"/>
      <c r="C240" s="55"/>
      <c r="D240" s="55"/>
    </row>
    <row r="241" spans="1:4">
      <c r="A241" s="55"/>
      <c r="B241" s="55"/>
      <c r="C241" s="55"/>
      <c r="D241" s="55"/>
    </row>
    <row r="242" spans="1:4">
      <c r="A242" s="55"/>
      <c r="B242" s="55"/>
      <c r="C242" s="55"/>
      <c r="D242" s="55"/>
    </row>
    <row r="243" spans="1:4">
      <c r="A243" s="55"/>
      <c r="B243" s="55"/>
      <c r="C243" s="55"/>
      <c r="D243" s="55"/>
    </row>
    <row r="244" spans="1:4">
      <c r="A244" s="55"/>
      <c r="B244" s="55"/>
      <c r="C244" s="55"/>
      <c r="D244" s="55"/>
    </row>
    <row r="245" spans="1:4">
      <c r="A245" s="55"/>
      <c r="B245" s="55"/>
      <c r="C245" s="55"/>
      <c r="D245" s="55"/>
    </row>
    <row r="246" spans="1:4">
      <c r="A246" s="55"/>
      <c r="B246" s="55"/>
      <c r="C246" s="55"/>
      <c r="D246" s="55"/>
    </row>
    <row r="247" spans="1:4">
      <c r="A247" s="55"/>
      <c r="B247" s="55"/>
      <c r="C247" s="55"/>
      <c r="D247" s="55"/>
    </row>
    <row r="248" spans="1:4">
      <c r="A248" s="55"/>
      <c r="B248" s="55"/>
      <c r="C248" s="55"/>
      <c r="D248" s="55"/>
    </row>
    <row r="249" spans="1:4">
      <c r="A249" s="55"/>
      <c r="B249" s="55"/>
      <c r="C249" s="55"/>
      <c r="D249" s="55"/>
    </row>
    <row r="250" spans="1:4">
      <c r="A250" s="55"/>
      <c r="B250" s="55"/>
      <c r="C250" s="55"/>
      <c r="D250" s="55"/>
    </row>
    <row r="251" spans="1:4">
      <c r="A251" s="55"/>
      <c r="B251" s="55"/>
      <c r="C251" s="55"/>
      <c r="D251" s="55"/>
    </row>
    <row r="252" spans="1:4">
      <c r="A252" s="55"/>
      <c r="B252" s="55"/>
      <c r="C252" s="55"/>
      <c r="D252" s="55"/>
    </row>
    <row r="253" spans="1:4">
      <c r="A253" s="55"/>
      <c r="B253" s="55"/>
      <c r="C253" s="55"/>
      <c r="D253" s="55"/>
    </row>
    <row r="254" spans="1:4">
      <c r="A254" s="55"/>
      <c r="B254" s="55"/>
      <c r="C254" s="55"/>
      <c r="D254" s="55"/>
    </row>
    <row r="255" spans="1:4">
      <c r="A255" s="55"/>
      <c r="B255" s="55"/>
      <c r="C255" s="55"/>
      <c r="D255" s="55"/>
    </row>
    <row r="256" spans="1:4">
      <c r="A256" s="55"/>
      <c r="B256" s="55"/>
      <c r="C256" s="55"/>
      <c r="D256" s="55"/>
    </row>
    <row r="257" spans="1:4">
      <c r="A257" s="55"/>
      <c r="B257" s="55"/>
      <c r="C257" s="55"/>
      <c r="D257" s="55"/>
    </row>
    <row r="258" spans="1:4">
      <c r="A258" s="55"/>
      <c r="B258" s="55"/>
      <c r="C258" s="55"/>
      <c r="D258" s="55"/>
    </row>
    <row r="259" spans="1:4">
      <c r="A259" s="55"/>
      <c r="B259" s="55"/>
      <c r="C259" s="55"/>
      <c r="D259" s="55"/>
    </row>
    <row r="260" spans="1:4">
      <c r="A260" s="55"/>
      <c r="B260" s="55"/>
      <c r="C260" s="55"/>
      <c r="D260" s="55"/>
    </row>
    <row r="261" spans="1:4">
      <c r="A261" s="55"/>
      <c r="B261" s="55"/>
      <c r="C261" s="55"/>
      <c r="D261" s="55"/>
    </row>
    <row r="262" spans="1:4">
      <c r="A262" s="55"/>
      <c r="B262" s="55"/>
      <c r="C262" s="55"/>
      <c r="D262" s="55"/>
    </row>
    <row r="263" spans="1:4">
      <c r="A263" s="55"/>
      <c r="B263" s="55"/>
      <c r="C263" s="55"/>
      <c r="D263" s="55"/>
    </row>
    <row r="264" spans="1:4">
      <c r="A264" s="55"/>
      <c r="B264" s="55"/>
      <c r="C264" s="55"/>
      <c r="D264" s="55"/>
    </row>
    <row r="265" spans="1:4">
      <c r="A265" s="55"/>
      <c r="B265" s="55"/>
      <c r="C265" s="55"/>
      <c r="D265" s="55"/>
    </row>
    <row r="266" spans="1:4">
      <c r="A266" s="55"/>
      <c r="B266" s="55"/>
      <c r="C266" s="55"/>
      <c r="D266" s="55"/>
    </row>
    <row r="267" spans="1:4">
      <c r="A267" s="55"/>
      <c r="B267" s="55"/>
      <c r="C267" s="55"/>
      <c r="D267" s="55"/>
    </row>
    <row r="268" spans="1:4">
      <c r="A268" s="55"/>
      <c r="B268" s="55"/>
      <c r="C268" s="55"/>
      <c r="D268" s="55"/>
    </row>
    <row r="269" spans="1:4">
      <c r="A269" s="55"/>
      <c r="B269" s="55"/>
      <c r="C269" s="55"/>
      <c r="D269" s="55"/>
    </row>
    <row r="270" spans="1:4">
      <c r="A270" s="55"/>
      <c r="B270" s="55"/>
      <c r="C270" s="55"/>
      <c r="D270" s="55"/>
    </row>
    <row r="271" spans="1:4">
      <c r="A271" s="55"/>
      <c r="B271" s="55"/>
      <c r="C271" s="55"/>
      <c r="D271" s="55"/>
    </row>
    <row r="272" spans="1:4">
      <c r="A272" s="55"/>
      <c r="B272" s="55"/>
      <c r="C272" s="55"/>
      <c r="D272" s="55"/>
    </row>
    <row r="273" spans="1:4">
      <c r="A273" s="55"/>
      <c r="B273" s="55"/>
      <c r="C273" s="55"/>
      <c r="D273" s="55"/>
    </row>
    <row r="274" spans="1:4">
      <c r="A274" s="55"/>
      <c r="B274" s="55"/>
      <c r="C274" s="55"/>
      <c r="D274" s="55"/>
    </row>
    <row r="275" spans="1:4">
      <c r="A275" s="55"/>
      <c r="B275" s="55"/>
      <c r="C275" s="55"/>
      <c r="D275" s="55"/>
    </row>
    <row r="276" spans="1:4">
      <c r="A276" s="55"/>
      <c r="B276" s="55"/>
      <c r="C276" s="55"/>
      <c r="D276" s="55"/>
    </row>
    <row r="277" spans="1:4">
      <c r="A277" s="55"/>
      <c r="B277" s="55"/>
      <c r="C277" s="55"/>
      <c r="D277" s="55"/>
    </row>
    <row r="278" spans="1:4">
      <c r="A278" s="55"/>
      <c r="B278" s="55"/>
      <c r="C278" s="55"/>
      <c r="D278" s="55"/>
    </row>
    <row r="279" spans="1:4">
      <c r="A279" s="55"/>
      <c r="B279" s="55"/>
      <c r="C279" s="55"/>
      <c r="D279" s="55"/>
    </row>
    <row r="280" spans="1:4">
      <c r="A280" s="55"/>
      <c r="B280" s="55"/>
      <c r="C280" s="55"/>
      <c r="D280" s="55"/>
    </row>
    <row r="281" spans="1:4">
      <c r="A281" s="55"/>
      <c r="B281" s="55"/>
      <c r="C281" s="55"/>
      <c r="D281" s="55"/>
    </row>
    <row r="282" spans="1:4">
      <c r="A282" s="55"/>
      <c r="B282" s="55"/>
      <c r="C282" s="55"/>
      <c r="D282" s="55"/>
    </row>
    <row r="283" spans="1:4">
      <c r="A283" s="55"/>
      <c r="B283" s="55"/>
      <c r="C283" s="55"/>
      <c r="D283" s="55"/>
    </row>
    <row r="284" spans="1:4">
      <c r="A284" s="55"/>
      <c r="B284" s="55"/>
      <c r="C284" s="55"/>
      <c r="D284" s="55"/>
    </row>
    <row r="285" spans="1:4">
      <c r="A285" s="55"/>
      <c r="B285" s="55"/>
      <c r="C285" s="55"/>
      <c r="D285" s="55"/>
    </row>
    <row r="286" spans="1:4">
      <c r="A286" s="55"/>
      <c r="B286" s="55"/>
      <c r="C286" s="55"/>
      <c r="D286" s="55"/>
    </row>
    <row r="287" spans="1:4">
      <c r="A287" s="55"/>
      <c r="B287" s="55"/>
      <c r="C287" s="55"/>
      <c r="D287" s="55"/>
    </row>
    <row r="288" spans="1:4">
      <c r="A288" s="55"/>
      <c r="B288" s="55"/>
      <c r="C288" s="55"/>
      <c r="D288" s="55"/>
    </row>
    <row r="289" spans="1:4">
      <c r="A289" s="55"/>
      <c r="B289" s="55"/>
      <c r="C289" s="55"/>
      <c r="D289" s="55"/>
    </row>
    <row r="290" spans="1:4">
      <c r="A290" s="55"/>
      <c r="B290" s="55"/>
      <c r="C290" s="55"/>
      <c r="D290" s="55"/>
    </row>
    <row r="291" spans="1:4">
      <c r="A291" s="55"/>
      <c r="B291" s="55"/>
      <c r="C291" s="55"/>
      <c r="D291" s="55"/>
    </row>
    <row r="292" spans="1:4">
      <c r="A292" s="55"/>
      <c r="B292" s="55"/>
      <c r="C292" s="55"/>
      <c r="D292" s="55"/>
    </row>
    <row r="293" spans="1:4">
      <c r="A293" s="55"/>
      <c r="B293" s="55"/>
      <c r="C293" s="55"/>
      <c r="D293" s="55"/>
    </row>
    <row r="294" spans="1:4">
      <c r="A294" s="55"/>
      <c r="B294" s="55"/>
      <c r="C294" s="55"/>
      <c r="D294" s="55"/>
    </row>
    <row r="295" spans="1:4">
      <c r="A295" s="55"/>
      <c r="B295" s="55"/>
      <c r="C295" s="55"/>
      <c r="D295" s="55"/>
    </row>
    <row r="296" spans="1:4">
      <c r="A296" s="55"/>
      <c r="B296" s="55"/>
      <c r="C296" s="55"/>
      <c r="D296" s="55"/>
    </row>
    <row r="297" spans="1:4">
      <c r="A297" s="55"/>
      <c r="B297" s="55"/>
      <c r="C297" s="55"/>
      <c r="D297" s="55"/>
    </row>
    <row r="298" spans="1:4">
      <c r="A298" s="55"/>
      <c r="B298" s="55"/>
      <c r="C298" s="55"/>
      <c r="D298" s="55"/>
    </row>
    <row r="299" spans="1:4">
      <c r="A299" s="55"/>
      <c r="B299" s="55"/>
      <c r="C299" s="55"/>
      <c r="D299" s="55"/>
    </row>
    <row r="300" spans="1:4">
      <c r="A300" s="55"/>
      <c r="B300" s="55"/>
      <c r="C300" s="55"/>
      <c r="D300" s="55"/>
    </row>
    <row r="301" spans="1:4">
      <c r="A301" s="55"/>
      <c r="B301" s="55"/>
      <c r="C301" s="55"/>
      <c r="D301" s="55"/>
    </row>
    <row r="302" spans="1:4">
      <c r="A302" s="55"/>
      <c r="B302" s="55"/>
      <c r="C302" s="55"/>
      <c r="D302" s="55"/>
    </row>
    <row r="303" spans="1:4">
      <c r="A303" s="55"/>
      <c r="B303" s="55"/>
      <c r="C303" s="55"/>
      <c r="D303" s="55"/>
    </row>
    <row r="304" spans="1:4">
      <c r="A304" s="55"/>
      <c r="B304" s="55"/>
      <c r="C304" s="55"/>
      <c r="D304" s="55"/>
    </row>
    <row r="305" spans="1:4">
      <c r="A305" s="55"/>
      <c r="B305" s="55"/>
      <c r="C305" s="55"/>
      <c r="D305" s="55"/>
    </row>
    <row r="306" spans="1:4">
      <c r="A306" s="55"/>
      <c r="B306" s="55"/>
      <c r="C306" s="55"/>
      <c r="D306" s="55"/>
    </row>
    <row r="307" spans="1:4">
      <c r="A307" s="55"/>
      <c r="B307" s="55"/>
      <c r="C307" s="55"/>
      <c r="D307" s="55"/>
    </row>
    <row r="308" spans="1:4">
      <c r="A308" s="55"/>
      <c r="B308" s="55"/>
      <c r="C308" s="55"/>
      <c r="D308" s="55"/>
    </row>
    <row r="309" spans="1:4">
      <c r="A309" s="55"/>
      <c r="B309" s="55"/>
      <c r="C309" s="55"/>
      <c r="D309" s="55"/>
    </row>
    <row r="310" spans="1:4">
      <c r="A310" s="55"/>
      <c r="B310" s="55"/>
      <c r="C310" s="55"/>
      <c r="D310" s="55"/>
    </row>
    <row r="311" spans="1:4">
      <c r="A311" s="55"/>
      <c r="B311" s="55"/>
      <c r="C311" s="55"/>
      <c r="D311" s="55"/>
    </row>
    <row r="312" spans="1:4">
      <c r="A312" s="55"/>
      <c r="B312" s="55"/>
      <c r="C312" s="55"/>
      <c r="D312" s="55"/>
    </row>
    <row r="313" spans="1:4">
      <c r="A313" s="55"/>
      <c r="B313" s="55"/>
      <c r="C313" s="55"/>
      <c r="D313" s="55"/>
    </row>
    <row r="314" spans="1:4">
      <c r="A314" s="55"/>
      <c r="B314" s="55"/>
      <c r="C314" s="55"/>
      <c r="D314" s="55"/>
    </row>
    <row r="315" spans="1:4">
      <c r="A315" s="55"/>
      <c r="B315" s="55"/>
      <c r="C315" s="55"/>
      <c r="D315" s="55"/>
    </row>
    <row r="316" spans="1:4">
      <c r="A316" s="55"/>
      <c r="B316" s="55"/>
      <c r="C316" s="55"/>
      <c r="D316" s="55"/>
    </row>
    <row r="317" spans="1:4">
      <c r="A317" s="55"/>
      <c r="B317" s="55"/>
      <c r="C317" s="55"/>
      <c r="D317" s="55"/>
    </row>
    <row r="318" spans="1:4">
      <c r="A318" s="55"/>
      <c r="B318" s="55"/>
      <c r="C318" s="55"/>
      <c r="D318" s="55"/>
    </row>
    <row r="319" spans="1:4">
      <c r="A319" s="55"/>
      <c r="B319" s="55"/>
      <c r="C319" s="55"/>
      <c r="D319" s="55"/>
    </row>
    <row r="320" spans="1:4">
      <c r="A320" s="55"/>
      <c r="B320" s="55"/>
      <c r="C320" s="55"/>
      <c r="D320" s="55"/>
    </row>
    <row r="321" spans="1:4">
      <c r="A321" s="55"/>
      <c r="B321" s="55"/>
      <c r="C321" s="55"/>
      <c r="D321" s="55"/>
    </row>
    <row r="322" spans="1:4">
      <c r="A322" s="55"/>
      <c r="B322" s="55"/>
      <c r="C322" s="55"/>
      <c r="D322" s="55"/>
    </row>
    <row r="323" spans="1:4">
      <c r="A323" s="55"/>
      <c r="B323" s="55"/>
      <c r="C323" s="55"/>
      <c r="D323" s="55"/>
    </row>
    <row r="324" spans="1:4">
      <c r="A324" s="55"/>
      <c r="B324" s="55"/>
      <c r="C324" s="55"/>
      <c r="D324" s="55"/>
    </row>
    <row r="325" spans="1:4">
      <c r="A325" s="55"/>
      <c r="B325" s="55"/>
      <c r="C325" s="55"/>
      <c r="D325" s="55"/>
    </row>
    <row r="326" spans="1:4">
      <c r="A326" s="55"/>
      <c r="B326" s="55"/>
      <c r="C326" s="55"/>
      <c r="D326" s="55"/>
    </row>
    <row r="327" spans="1:4">
      <c r="A327" s="55"/>
      <c r="B327" s="55"/>
      <c r="C327" s="55"/>
      <c r="D327" s="55"/>
    </row>
    <row r="328" spans="1:4">
      <c r="A328" s="55"/>
      <c r="B328" s="55"/>
      <c r="C328" s="55"/>
      <c r="D328" s="55"/>
    </row>
    <row r="329" spans="1:4">
      <c r="A329" s="55"/>
      <c r="B329" s="55"/>
      <c r="C329" s="55"/>
      <c r="D329" s="55"/>
    </row>
    <row r="330" spans="1:4">
      <c r="A330" s="55"/>
      <c r="B330" s="55"/>
      <c r="C330" s="55"/>
      <c r="D330" s="55"/>
    </row>
    <row r="331" spans="1:4">
      <c r="A331" s="55"/>
      <c r="B331" s="55"/>
      <c r="C331" s="55"/>
      <c r="D331" s="55"/>
    </row>
    <row r="332" spans="1:4">
      <c r="A332" s="55"/>
      <c r="B332" s="55"/>
      <c r="C332" s="55"/>
      <c r="D332" s="55"/>
    </row>
    <row r="333" spans="1:4">
      <c r="A333" s="55"/>
      <c r="B333" s="55"/>
      <c r="C333" s="55"/>
      <c r="D333" s="55"/>
    </row>
    <row r="334" spans="1:4">
      <c r="A334" s="55"/>
      <c r="B334" s="55"/>
      <c r="C334" s="55"/>
      <c r="D334" s="55"/>
    </row>
    <row r="335" spans="1:4">
      <c r="A335" s="55"/>
      <c r="B335" s="55"/>
      <c r="C335" s="55"/>
      <c r="D335" s="55"/>
    </row>
    <row r="336" spans="1:4">
      <c r="A336" s="55"/>
      <c r="B336" s="55"/>
      <c r="C336" s="55"/>
      <c r="D336" s="55"/>
    </row>
    <row r="337" spans="1:4">
      <c r="A337" s="55"/>
      <c r="B337" s="55"/>
      <c r="C337" s="55"/>
      <c r="D337" s="55"/>
    </row>
    <row r="338" spans="1:4">
      <c r="A338" s="55"/>
      <c r="B338" s="55"/>
      <c r="C338" s="55"/>
      <c r="D338" s="55"/>
    </row>
    <row r="339" spans="1:4">
      <c r="A339" s="55"/>
      <c r="B339" s="55"/>
      <c r="C339" s="55"/>
      <c r="D339" s="55"/>
    </row>
    <row r="340" spans="1:4">
      <c r="A340" s="55"/>
      <c r="B340" s="55"/>
      <c r="C340" s="55"/>
      <c r="D340" s="55"/>
    </row>
    <row r="341" spans="1:4">
      <c r="A341" s="55"/>
      <c r="B341" s="55"/>
      <c r="C341" s="55"/>
      <c r="D341" s="55"/>
    </row>
    <row r="342" spans="1:4">
      <c r="A342" s="55"/>
      <c r="B342" s="55"/>
      <c r="C342" s="55"/>
      <c r="D342" s="55"/>
    </row>
    <row r="343" spans="1:4">
      <c r="A343" s="55"/>
      <c r="B343" s="55"/>
      <c r="C343" s="55"/>
      <c r="D343" s="55"/>
    </row>
    <row r="344" spans="1:4">
      <c r="A344" s="55"/>
      <c r="B344" s="55"/>
      <c r="C344" s="55"/>
      <c r="D344" s="55"/>
    </row>
    <row r="345" spans="1:4">
      <c r="A345" s="55"/>
      <c r="B345" s="55"/>
      <c r="C345" s="55"/>
      <c r="D345" s="55"/>
    </row>
    <row r="346" spans="1:4">
      <c r="A346" s="55"/>
      <c r="B346" s="55"/>
      <c r="C346" s="55"/>
      <c r="D346" s="55"/>
    </row>
    <row r="347" spans="1:4">
      <c r="A347" s="55"/>
      <c r="B347" s="55"/>
      <c r="C347" s="55"/>
      <c r="D347" s="55"/>
    </row>
    <row r="348" spans="1:4">
      <c r="A348" s="55"/>
      <c r="B348" s="55"/>
      <c r="C348" s="55"/>
      <c r="D348" s="55"/>
    </row>
    <row r="349" spans="1:4">
      <c r="A349" s="55"/>
      <c r="B349" s="55"/>
      <c r="C349" s="55"/>
      <c r="D349" s="55"/>
    </row>
    <row r="350" spans="1:4">
      <c r="A350" s="55"/>
      <c r="B350" s="55"/>
      <c r="C350" s="55"/>
      <c r="D350" s="55"/>
    </row>
    <row r="351" spans="1:4">
      <c r="A351" s="55"/>
      <c r="B351" s="55"/>
      <c r="C351" s="55"/>
      <c r="D351" s="55"/>
    </row>
    <row r="352" spans="1:4">
      <c r="A352" s="55"/>
      <c r="B352" s="55"/>
      <c r="C352" s="55"/>
      <c r="D352" s="55"/>
    </row>
    <row r="353" spans="1:4">
      <c r="A353" s="55"/>
      <c r="B353" s="55"/>
      <c r="C353" s="55"/>
      <c r="D353" s="55"/>
    </row>
    <row r="354" spans="1:4">
      <c r="A354" s="55"/>
      <c r="B354" s="55"/>
      <c r="C354" s="55"/>
      <c r="D354" s="55"/>
    </row>
    <row r="355" spans="1:4">
      <c r="A355" s="55"/>
      <c r="B355" s="55"/>
      <c r="C355" s="55"/>
      <c r="D355" s="55"/>
    </row>
    <row r="356" spans="1:4">
      <c r="A356" s="55"/>
      <c r="B356" s="55"/>
      <c r="C356" s="55"/>
      <c r="D356" s="55"/>
    </row>
    <row r="357" spans="1:4">
      <c r="A357" s="55"/>
      <c r="B357" s="55"/>
      <c r="C357" s="55"/>
      <c r="D357" s="55"/>
    </row>
    <row r="358" spans="1:4">
      <c r="A358" s="55"/>
      <c r="B358" s="55"/>
      <c r="C358" s="55"/>
      <c r="D358" s="55"/>
    </row>
    <row r="359" spans="1:4">
      <c r="A359" s="55"/>
      <c r="B359" s="55"/>
      <c r="C359" s="55"/>
      <c r="D359" s="55"/>
    </row>
    <row r="360" spans="1:4">
      <c r="A360" s="55"/>
      <c r="B360" s="55"/>
      <c r="C360" s="55"/>
      <c r="D360" s="55"/>
    </row>
    <row r="361" spans="1:4">
      <c r="A361" s="55"/>
      <c r="B361" s="55"/>
      <c r="C361" s="55"/>
      <c r="D361" s="55"/>
    </row>
    <row r="362" spans="1:4">
      <c r="A362" s="55"/>
      <c r="B362" s="55"/>
      <c r="C362" s="55"/>
      <c r="D362" s="55"/>
    </row>
    <row r="363" spans="1:4">
      <c r="A363" s="55"/>
      <c r="B363" s="55"/>
      <c r="C363" s="55"/>
      <c r="D363" s="55"/>
    </row>
    <row r="364" spans="1:4">
      <c r="A364" s="55"/>
      <c r="B364" s="55"/>
      <c r="C364" s="55"/>
      <c r="D364" s="55"/>
    </row>
    <row r="365" spans="1:4">
      <c r="A365" s="55"/>
      <c r="B365" s="55"/>
      <c r="C365" s="55"/>
      <c r="D365" s="55"/>
    </row>
    <row r="366" spans="1:4">
      <c r="A366" s="55"/>
      <c r="B366" s="55"/>
      <c r="C366" s="55"/>
      <c r="D366" s="55"/>
    </row>
    <row r="367" spans="1:4">
      <c r="A367" s="55"/>
      <c r="B367" s="55"/>
      <c r="C367" s="55"/>
      <c r="D367" s="55"/>
    </row>
    <row r="368" spans="1:4">
      <c r="A368" s="55"/>
      <c r="B368" s="55"/>
      <c r="C368" s="55"/>
      <c r="D368" s="55"/>
    </row>
    <row r="369" spans="1:4">
      <c r="A369" s="55"/>
      <c r="B369" s="55"/>
      <c r="C369" s="55"/>
      <c r="D369" s="55"/>
    </row>
    <row r="370" spans="1:4">
      <c r="A370" s="55"/>
      <c r="B370" s="55"/>
      <c r="C370" s="55"/>
      <c r="D370" s="55"/>
    </row>
    <row r="371" spans="1:4">
      <c r="A371" s="55"/>
      <c r="B371" s="55"/>
      <c r="C371" s="55"/>
      <c r="D371" s="55"/>
    </row>
    <row r="372" spans="1:4">
      <c r="A372" s="55"/>
      <c r="B372" s="55"/>
      <c r="C372" s="55"/>
      <c r="D372" s="55"/>
    </row>
    <row r="373" spans="1:4">
      <c r="A373" s="55"/>
      <c r="B373" s="55"/>
      <c r="C373" s="55"/>
      <c r="D373" s="55"/>
    </row>
    <row r="374" spans="1:4">
      <c r="A374" s="55"/>
      <c r="B374" s="55"/>
      <c r="C374" s="55"/>
      <c r="D374" s="55"/>
    </row>
    <row r="375" spans="1:4">
      <c r="A375" s="55"/>
      <c r="B375" s="55"/>
      <c r="C375" s="55"/>
      <c r="D375" s="55"/>
    </row>
    <row r="376" spans="1:4">
      <c r="A376" s="55"/>
      <c r="B376" s="55"/>
      <c r="C376" s="55"/>
      <c r="D376" s="55"/>
    </row>
    <row r="377" spans="1:4">
      <c r="A377" s="55"/>
      <c r="B377" s="55"/>
      <c r="C377" s="55"/>
      <c r="D377" s="55"/>
    </row>
    <row r="378" spans="1:4">
      <c r="A378" s="55"/>
      <c r="B378" s="55"/>
      <c r="C378" s="55"/>
      <c r="D378" s="55"/>
    </row>
    <row r="379" spans="1:4">
      <c r="A379" s="55"/>
      <c r="B379" s="55"/>
      <c r="C379" s="55"/>
      <c r="D379" s="55"/>
    </row>
    <row r="380" spans="1:4">
      <c r="A380" s="55"/>
      <c r="B380" s="55"/>
      <c r="C380" s="55"/>
      <c r="D380" s="55"/>
    </row>
    <row r="381" spans="1:4">
      <c r="A381" s="55"/>
      <c r="B381" s="55"/>
      <c r="C381" s="55"/>
      <c r="D381" s="55"/>
    </row>
    <row r="382" spans="1:4">
      <c r="A382" s="55"/>
      <c r="B382" s="55"/>
      <c r="C382" s="55"/>
      <c r="D382" s="55"/>
    </row>
    <row r="383" spans="1:4">
      <c r="A383" s="55"/>
      <c r="B383" s="55"/>
      <c r="C383" s="55"/>
      <c r="D383" s="55"/>
    </row>
    <row r="384" spans="1:4">
      <c r="A384" s="55"/>
      <c r="B384" s="55"/>
      <c r="C384" s="55"/>
      <c r="D384" s="55"/>
    </row>
    <row r="385" spans="1:4">
      <c r="A385" s="55"/>
      <c r="B385" s="55"/>
      <c r="C385" s="55"/>
      <c r="D385" s="55"/>
    </row>
    <row r="386" spans="1:4">
      <c r="A386" s="55"/>
      <c r="B386" s="55"/>
      <c r="C386" s="55"/>
      <c r="D386" s="55"/>
    </row>
    <row r="387" spans="1:4">
      <c r="A387" s="55"/>
      <c r="B387" s="55"/>
      <c r="C387" s="55"/>
      <c r="D387" s="55"/>
    </row>
    <row r="388" spans="1:4">
      <c r="A388" s="55"/>
      <c r="B388" s="55"/>
      <c r="C388" s="55"/>
      <c r="D388" s="55"/>
    </row>
    <row r="389" spans="1:4">
      <c r="A389" s="55"/>
      <c r="B389" s="55"/>
      <c r="C389" s="55"/>
      <c r="D389" s="55"/>
    </row>
    <row r="390" spans="1:4">
      <c r="A390" s="55"/>
      <c r="B390" s="55"/>
      <c r="C390" s="55"/>
      <c r="D390" s="55"/>
    </row>
    <row r="391" spans="1:4">
      <c r="A391" s="55"/>
      <c r="B391" s="55"/>
      <c r="C391" s="55"/>
      <c r="D391" s="55"/>
    </row>
    <row r="392" spans="1:4">
      <c r="A392" s="55"/>
      <c r="B392" s="55"/>
      <c r="C392" s="55"/>
      <c r="D392" s="55"/>
    </row>
    <row r="393" spans="1:4">
      <c r="A393" s="55"/>
      <c r="B393" s="55"/>
      <c r="C393" s="55"/>
      <c r="D393" s="55"/>
    </row>
    <row r="394" spans="1:4">
      <c r="A394" s="55"/>
      <c r="B394" s="55"/>
      <c r="C394" s="55"/>
      <c r="D394" s="55"/>
    </row>
    <row r="395" spans="1:4">
      <c r="A395" s="55"/>
      <c r="B395" s="55"/>
      <c r="C395" s="55"/>
      <c r="D395" s="55"/>
    </row>
    <row r="396" spans="1:4">
      <c r="A396" s="55"/>
      <c r="B396" s="55"/>
      <c r="C396" s="55"/>
      <c r="D396" s="55"/>
    </row>
    <row r="397" spans="1:4">
      <c r="A397" s="55"/>
      <c r="B397" s="55"/>
      <c r="C397" s="55"/>
      <c r="D397" s="55"/>
    </row>
    <row r="398" spans="1:4">
      <c r="A398" s="55"/>
      <c r="B398" s="55"/>
      <c r="C398" s="55"/>
      <c r="D398" s="55"/>
    </row>
    <row r="399" spans="1:4">
      <c r="A399" s="55"/>
      <c r="B399" s="55"/>
      <c r="C399" s="55"/>
      <c r="D399" s="55"/>
    </row>
    <row r="400" spans="1:4">
      <c r="A400" s="55"/>
      <c r="B400" s="55"/>
      <c r="C400" s="55"/>
      <c r="D400" s="55"/>
    </row>
    <row r="401" spans="1:4">
      <c r="A401" s="55"/>
      <c r="B401" s="55"/>
      <c r="C401" s="55"/>
      <c r="D401" s="55"/>
    </row>
    <row r="402" spans="1:4">
      <c r="A402" s="55"/>
      <c r="B402" s="55"/>
      <c r="C402" s="55"/>
      <c r="D402" s="55"/>
    </row>
    <row r="403" spans="1:4">
      <c r="A403" s="55"/>
      <c r="B403" s="55"/>
      <c r="C403" s="55"/>
      <c r="D403" s="55"/>
    </row>
    <row r="404" spans="1:4">
      <c r="A404" s="55"/>
      <c r="B404" s="55"/>
      <c r="C404" s="55"/>
      <c r="D404" s="55"/>
    </row>
    <row r="405" spans="1:4">
      <c r="A405" s="55"/>
      <c r="B405" s="55"/>
      <c r="C405" s="55"/>
      <c r="D405" s="55"/>
    </row>
    <row r="406" spans="1:4">
      <c r="A406" s="55"/>
      <c r="B406" s="55"/>
      <c r="C406" s="55"/>
      <c r="D406" s="55"/>
    </row>
    <row r="407" spans="1:4">
      <c r="A407" s="55"/>
      <c r="B407" s="55"/>
      <c r="C407" s="55"/>
      <c r="D407" s="55"/>
    </row>
    <row r="408" spans="1:4">
      <c r="A408" s="55"/>
      <c r="B408" s="55"/>
      <c r="C408" s="55"/>
      <c r="D408" s="55"/>
    </row>
    <row r="409" spans="1:4">
      <c r="A409" s="55"/>
      <c r="B409" s="55"/>
      <c r="C409" s="55"/>
      <c r="D409" s="55"/>
    </row>
    <row r="410" spans="1:4">
      <c r="A410" s="55"/>
      <c r="B410" s="55"/>
      <c r="C410" s="55"/>
      <c r="D410" s="55"/>
    </row>
    <row r="411" spans="1:4">
      <c r="A411" s="55"/>
      <c r="B411" s="55"/>
      <c r="C411" s="55"/>
      <c r="D411" s="55"/>
    </row>
    <row r="412" spans="1:4">
      <c r="A412" s="55"/>
      <c r="B412" s="55"/>
      <c r="C412" s="55"/>
      <c r="D412" s="55"/>
    </row>
    <row r="413" spans="1:4">
      <c r="A413" s="55"/>
      <c r="B413" s="55"/>
      <c r="C413" s="55"/>
      <c r="D413" s="55"/>
    </row>
    <row r="414" spans="1:4">
      <c r="A414" s="55"/>
      <c r="B414" s="55"/>
      <c r="C414" s="55"/>
      <c r="D414" s="55"/>
    </row>
    <row r="415" spans="1:4">
      <c r="A415" s="55"/>
      <c r="B415" s="55"/>
      <c r="C415" s="55"/>
      <c r="D415" s="55"/>
    </row>
    <row r="416" spans="1:4">
      <c r="A416" s="55"/>
      <c r="B416" s="55"/>
      <c r="C416" s="55"/>
      <c r="D416" s="55"/>
    </row>
    <row r="417" spans="1:4">
      <c r="A417" s="55"/>
      <c r="B417" s="55"/>
      <c r="C417" s="55"/>
      <c r="D417" s="55"/>
    </row>
    <row r="418" spans="1:4">
      <c r="A418" s="55"/>
      <c r="B418" s="55"/>
      <c r="C418" s="55"/>
      <c r="D418" s="55"/>
    </row>
    <row r="419" spans="1:4">
      <c r="A419" s="55"/>
      <c r="B419" s="55"/>
      <c r="C419" s="55"/>
      <c r="D419" s="55"/>
    </row>
    <row r="420" spans="1:4">
      <c r="A420" s="55"/>
      <c r="B420" s="55"/>
      <c r="C420" s="55"/>
      <c r="D420" s="55"/>
    </row>
    <row r="421" spans="1:4">
      <c r="A421" s="55"/>
      <c r="B421" s="55"/>
      <c r="C421" s="55"/>
      <c r="D421" s="55"/>
    </row>
    <row r="422" spans="1:4">
      <c r="A422" s="55"/>
      <c r="B422" s="55"/>
      <c r="C422" s="55"/>
      <c r="D422" s="55"/>
    </row>
    <row r="423" spans="1:4">
      <c r="A423" s="55"/>
      <c r="B423" s="55"/>
      <c r="C423" s="55"/>
      <c r="D423" s="55"/>
    </row>
    <row r="424" spans="1:4">
      <c r="A424" s="55"/>
      <c r="B424" s="55"/>
      <c r="C424" s="55"/>
      <c r="D424" s="55"/>
    </row>
    <row r="425" spans="1:4">
      <c r="A425" s="55"/>
      <c r="B425" s="55"/>
      <c r="C425" s="55"/>
      <c r="D425" s="55"/>
    </row>
    <row r="426" spans="1:4">
      <c r="A426" s="55"/>
      <c r="B426" s="55"/>
      <c r="C426" s="55"/>
      <c r="D426" s="55"/>
    </row>
    <row r="427" spans="1:4">
      <c r="A427" s="55"/>
      <c r="B427" s="55"/>
      <c r="C427" s="55"/>
      <c r="D427" s="55"/>
    </row>
    <row r="428" spans="1:4">
      <c r="A428" s="55"/>
      <c r="B428" s="55"/>
      <c r="C428" s="55"/>
      <c r="D428" s="55"/>
    </row>
    <row r="429" spans="1:4">
      <c r="A429" s="55"/>
      <c r="B429" s="55"/>
      <c r="C429" s="55"/>
      <c r="D429" s="55"/>
    </row>
    <row r="430" spans="1:4">
      <c r="A430" s="55"/>
      <c r="B430" s="55"/>
      <c r="C430" s="55"/>
      <c r="D430" s="55"/>
    </row>
    <row r="431" spans="1:4">
      <c r="A431" s="55"/>
      <c r="B431" s="55"/>
      <c r="C431" s="55"/>
      <c r="D431" s="55"/>
    </row>
    <row r="432" spans="1:4">
      <c r="A432" s="55"/>
      <c r="B432" s="55"/>
      <c r="C432" s="55"/>
      <c r="D432" s="55"/>
    </row>
    <row r="433" spans="1:4">
      <c r="A433" s="55"/>
      <c r="B433" s="55"/>
      <c r="C433" s="55"/>
      <c r="D433" s="55"/>
    </row>
    <row r="434" spans="1:4">
      <c r="A434" s="55"/>
      <c r="B434" s="55"/>
      <c r="C434" s="55"/>
      <c r="D434" s="55"/>
    </row>
    <row r="435" spans="1:4">
      <c r="A435" s="55"/>
      <c r="B435" s="55"/>
      <c r="C435" s="55"/>
      <c r="D435" s="55"/>
    </row>
    <row r="436" spans="1:4">
      <c r="A436" s="55"/>
      <c r="B436" s="55"/>
      <c r="C436" s="55"/>
      <c r="D436" s="55"/>
    </row>
    <row r="437" spans="1:4">
      <c r="A437" s="55"/>
      <c r="B437" s="55"/>
      <c r="C437" s="55"/>
      <c r="D437" s="55"/>
    </row>
    <row r="438" spans="1:4">
      <c r="A438" s="55"/>
      <c r="B438" s="55"/>
      <c r="C438" s="55"/>
      <c r="D438" s="55"/>
    </row>
    <row r="439" spans="1:4">
      <c r="A439" s="55"/>
      <c r="B439" s="55"/>
      <c r="C439" s="55"/>
      <c r="D439" s="55"/>
    </row>
    <row r="440" spans="1:4">
      <c r="A440" s="55"/>
      <c r="B440" s="55"/>
      <c r="C440" s="55"/>
      <c r="D440" s="55"/>
    </row>
    <row r="441" spans="1:4">
      <c r="A441" s="55"/>
      <c r="B441" s="55"/>
      <c r="C441" s="55"/>
      <c r="D441" s="55"/>
    </row>
    <row r="442" spans="1:4">
      <c r="A442" s="55"/>
      <c r="B442" s="55"/>
      <c r="C442" s="55"/>
      <c r="D442" s="55"/>
    </row>
    <row r="443" spans="1:4">
      <c r="A443" s="55"/>
      <c r="B443" s="55"/>
      <c r="C443" s="55"/>
      <c r="D443" s="55"/>
    </row>
    <row r="444" spans="1:4">
      <c r="A444" s="55"/>
      <c r="B444" s="55"/>
      <c r="C444" s="55"/>
      <c r="D444" s="55"/>
    </row>
    <row r="445" spans="1:4">
      <c r="A445" s="55"/>
      <c r="B445" s="55"/>
      <c r="C445" s="55"/>
      <c r="D445" s="55"/>
    </row>
    <row r="446" spans="1:4">
      <c r="A446" s="55"/>
      <c r="B446" s="55"/>
      <c r="C446" s="55"/>
      <c r="D446" s="55"/>
    </row>
    <row r="447" spans="1:4">
      <c r="A447" s="55"/>
      <c r="B447" s="55"/>
      <c r="C447" s="55"/>
      <c r="D447" s="55"/>
    </row>
    <row r="448" spans="1:4">
      <c r="A448" s="55"/>
      <c r="B448" s="55"/>
      <c r="C448" s="55"/>
      <c r="D448" s="55"/>
    </row>
    <row r="449" spans="1:4">
      <c r="A449" s="55"/>
      <c r="B449" s="55"/>
      <c r="C449" s="55"/>
      <c r="D449" s="55"/>
    </row>
    <row r="450" spans="1:4">
      <c r="A450" s="55"/>
      <c r="B450" s="55"/>
      <c r="C450" s="55"/>
      <c r="D450" s="55"/>
    </row>
    <row r="451" spans="1:4">
      <c r="A451" s="55"/>
      <c r="B451" s="55"/>
      <c r="C451" s="55"/>
      <c r="D451" s="55"/>
    </row>
    <row r="452" spans="1:4">
      <c r="A452" s="55"/>
      <c r="B452" s="55"/>
      <c r="C452" s="55"/>
      <c r="D452" s="55"/>
    </row>
    <row r="453" spans="1:4">
      <c r="A453" s="55"/>
      <c r="B453" s="55"/>
      <c r="C453" s="55"/>
      <c r="D453" s="55"/>
    </row>
    <row r="454" spans="1:4">
      <c r="A454" s="55"/>
      <c r="B454" s="55"/>
      <c r="C454" s="55"/>
      <c r="D454" s="55"/>
    </row>
    <row r="455" spans="1:4">
      <c r="A455" s="55"/>
      <c r="B455" s="55"/>
      <c r="C455" s="55"/>
      <c r="D455" s="55"/>
    </row>
    <row r="456" spans="1:4">
      <c r="A456" s="55"/>
      <c r="B456" s="55"/>
      <c r="C456" s="55"/>
      <c r="D456" s="55"/>
    </row>
    <row r="457" spans="1:4">
      <c r="A457" s="55"/>
      <c r="B457" s="55"/>
      <c r="C457" s="55"/>
      <c r="D457" s="55"/>
    </row>
    <row r="458" spans="1:4">
      <c r="A458" s="55"/>
      <c r="B458" s="55"/>
      <c r="C458" s="55"/>
      <c r="D458" s="55"/>
    </row>
    <row r="459" spans="1:4">
      <c r="A459" s="55"/>
      <c r="B459" s="55"/>
      <c r="C459" s="55"/>
      <c r="D459" s="55"/>
    </row>
    <row r="460" spans="1:4">
      <c r="A460" s="55"/>
      <c r="B460" s="55"/>
      <c r="C460" s="55"/>
      <c r="D460" s="55"/>
    </row>
    <row r="461" spans="1:4">
      <c r="A461" s="55"/>
      <c r="B461" s="55"/>
      <c r="C461" s="55"/>
      <c r="D461" s="55"/>
    </row>
    <row r="462" spans="1:4">
      <c r="A462" s="55"/>
      <c r="B462" s="55"/>
      <c r="C462" s="55"/>
      <c r="D462" s="55"/>
    </row>
    <row r="463" spans="1:4">
      <c r="A463" s="55"/>
      <c r="B463" s="55"/>
      <c r="C463" s="55"/>
      <c r="D463" s="55"/>
    </row>
    <row r="464" spans="1:4">
      <c r="A464" s="55"/>
      <c r="B464" s="55"/>
      <c r="C464" s="55"/>
      <c r="D464" s="55"/>
    </row>
    <row r="465" spans="1:4">
      <c r="A465" s="55"/>
      <c r="B465" s="55"/>
      <c r="C465" s="55"/>
      <c r="D465" s="55"/>
    </row>
    <row r="466" spans="1:4">
      <c r="A466" s="55"/>
      <c r="B466" s="55"/>
      <c r="C466" s="55"/>
      <c r="D466" s="55"/>
    </row>
    <row r="467" spans="1:4">
      <c r="A467" s="55"/>
      <c r="B467" s="55"/>
      <c r="C467" s="55"/>
      <c r="D467" s="55"/>
    </row>
    <row r="468" spans="1:4">
      <c r="A468" s="55"/>
      <c r="B468" s="55"/>
      <c r="C468" s="55"/>
      <c r="D468" s="55"/>
    </row>
    <row r="469" spans="1:4">
      <c r="A469" s="55"/>
      <c r="B469" s="55"/>
      <c r="C469" s="55"/>
      <c r="D469" s="55"/>
    </row>
    <row r="470" spans="1:4">
      <c r="A470" s="55"/>
      <c r="B470" s="55"/>
      <c r="C470" s="55"/>
      <c r="D470" s="55"/>
    </row>
    <row r="471" spans="1:4">
      <c r="A471" s="55"/>
      <c r="B471" s="55"/>
      <c r="C471" s="55"/>
      <c r="D471" s="55"/>
    </row>
    <row r="472" spans="1:4">
      <c r="A472" s="55"/>
      <c r="B472" s="55"/>
      <c r="C472" s="55"/>
      <c r="D472" s="55"/>
    </row>
    <row r="473" spans="1:4">
      <c r="A473" s="55"/>
      <c r="B473" s="55"/>
      <c r="C473" s="55"/>
      <c r="D473" s="55"/>
    </row>
    <row r="474" spans="1:4">
      <c r="A474" s="55"/>
      <c r="B474" s="55"/>
      <c r="C474" s="55"/>
      <c r="D474" s="55"/>
    </row>
    <row r="475" spans="1:4">
      <c r="A475" s="55"/>
      <c r="B475" s="55"/>
      <c r="C475" s="55"/>
      <c r="D475" s="55"/>
    </row>
    <row r="476" spans="1:4">
      <c r="A476" s="55"/>
      <c r="B476" s="55"/>
      <c r="C476" s="55"/>
      <c r="D476" s="55"/>
    </row>
    <row r="477" spans="1:4">
      <c r="A477" s="55"/>
      <c r="B477" s="55"/>
      <c r="C477" s="55"/>
      <c r="D477" s="55"/>
    </row>
    <row r="478" spans="1:4">
      <c r="A478" s="55"/>
      <c r="B478" s="55"/>
      <c r="C478" s="55"/>
      <c r="D478" s="55"/>
    </row>
    <row r="479" spans="1:4">
      <c r="A479" s="55"/>
      <c r="B479" s="55"/>
      <c r="C479" s="55"/>
      <c r="D479" s="55"/>
    </row>
    <row r="480" spans="1:4">
      <c r="A480" s="55"/>
      <c r="B480" s="55"/>
      <c r="C480" s="55"/>
      <c r="D480" s="55"/>
    </row>
    <row r="481" spans="1:4">
      <c r="A481" s="55"/>
      <c r="B481" s="55"/>
      <c r="C481" s="55"/>
      <c r="D481" s="55"/>
    </row>
    <row r="482" spans="1:4">
      <c r="A482" s="55"/>
      <c r="B482" s="55"/>
      <c r="C482" s="55"/>
      <c r="D482" s="55"/>
    </row>
    <row r="483" spans="1:4">
      <c r="A483" s="55"/>
      <c r="B483" s="55"/>
      <c r="C483" s="55"/>
      <c r="D483" s="55"/>
    </row>
    <row r="484" spans="1:4">
      <c r="A484" s="55"/>
      <c r="B484" s="55"/>
      <c r="C484" s="55"/>
      <c r="D484" s="55"/>
    </row>
    <row r="485" spans="1:4">
      <c r="A485" s="55"/>
      <c r="B485" s="55"/>
      <c r="C485" s="55"/>
      <c r="D485" s="55"/>
    </row>
    <row r="486" spans="1:4">
      <c r="A486" s="55"/>
      <c r="B486" s="55"/>
      <c r="C486" s="55"/>
      <c r="D486" s="55"/>
    </row>
    <row r="487" spans="1:4">
      <c r="A487" s="55"/>
      <c r="B487" s="55"/>
      <c r="C487" s="55"/>
      <c r="D487" s="55"/>
    </row>
    <row r="488" spans="1:4">
      <c r="A488" s="55"/>
      <c r="B488" s="55"/>
      <c r="C488" s="55"/>
      <c r="D488" s="55"/>
    </row>
    <row r="489" spans="1:4">
      <c r="A489" s="55"/>
      <c r="B489" s="55"/>
      <c r="C489" s="55"/>
      <c r="D489" s="55"/>
    </row>
    <row r="490" spans="1:4">
      <c r="A490" s="55"/>
      <c r="B490" s="55"/>
      <c r="C490" s="55"/>
      <c r="D490" s="55"/>
    </row>
    <row r="491" spans="1:4">
      <c r="A491" s="55"/>
      <c r="B491" s="55"/>
      <c r="C491" s="55"/>
      <c r="D491" s="55"/>
    </row>
    <row r="492" spans="1:4">
      <c r="A492" s="55"/>
      <c r="B492" s="55"/>
      <c r="C492" s="55"/>
      <c r="D492" s="55"/>
    </row>
    <row r="493" spans="1:4">
      <c r="A493" s="55"/>
      <c r="B493" s="55"/>
      <c r="C493" s="55"/>
      <c r="D493" s="55"/>
    </row>
    <row r="494" spans="1:4">
      <c r="A494" s="55"/>
      <c r="B494" s="55"/>
      <c r="C494" s="55"/>
      <c r="D494" s="55"/>
    </row>
    <row r="495" spans="1:4">
      <c r="A495" s="55"/>
      <c r="B495" s="55"/>
      <c r="C495" s="55"/>
      <c r="D495" s="55"/>
    </row>
    <row r="496" spans="1:4">
      <c r="A496" s="55"/>
      <c r="B496" s="55"/>
      <c r="C496" s="55"/>
      <c r="D496" s="55"/>
    </row>
    <row r="497" spans="1:4">
      <c r="A497" s="55"/>
      <c r="B497" s="55"/>
      <c r="C497" s="55"/>
      <c r="D497" s="55"/>
    </row>
    <row r="498" spans="1:4">
      <c r="A498" s="55"/>
      <c r="B498" s="55"/>
      <c r="C498" s="55"/>
      <c r="D498" s="55"/>
    </row>
    <row r="499" spans="1:4">
      <c r="A499" s="55"/>
      <c r="B499" s="55"/>
      <c r="C499" s="55"/>
      <c r="D499" s="55"/>
    </row>
    <row r="500" spans="1:4">
      <c r="A500" s="55"/>
      <c r="B500" s="55"/>
      <c r="C500" s="55"/>
      <c r="D500" s="55"/>
    </row>
    <row r="501" spans="1:4">
      <c r="A501" s="55"/>
      <c r="B501" s="55"/>
      <c r="C501" s="55"/>
      <c r="D501" s="55"/>
    </row>
    <row r="502" spans="1:4">
      <c r="A502" s="55"/>
      <c r="B502" s="55"/>
      <c r="C502" s="55"/>
      <c r="D502" s="55"/>
    </row>
    <row r="503" spans="1:4">
      <c r="A503" s="55"/>
      <c r="B503" s="55"/>
      <c r="C503" s="55"/>
      <c r="D503" s="55"/>
    </row>
    <row r="504" spans="1:4">
      <c r="A504" s="55"/>
      <c r="B504" s="55"/>
      <c r="C504" s="55"/>
      <c r="D504" s="55"/>
    </row>
    <row r="505" spans="1:4">
      <c r="A505" s="55"/>
      <c r="B505" s="55"/>
      <c r="C505" s="55"/>
      <c r="D505" s="55"/>
    </row>
    <row r="506" spans="1:4">
      <c r="A506" s="55"/>
      <c r="B506" s="55"/>
      <c r="C506" s="55"/>
      <c r="D506" s="55"/>
    </row>
    <row r="507" spans="1:4">
      <c r="A507" s="55"/>
      <c r="B507" s="55"/>
      <c r="C507" s="55"/>
      <c r="D507" s="55"/>
    </row>
    <row r="508" spans="1:4">
      <c r="A508" s="55"/>
      <c r="B508" s="55"/>
      <c r="C508" s="55"/>
      <c r="D508" s="55"/>
    </row>
    <row r="509" spans="1:4">
      <c r="A509" s="55"/>
      <c r="B509" s="55"/>
      <c r="C509" s="55"/>
      <c r="D509" s="55"/>
    </row>
    <row r="510" spans="1:4">
      <c r="A510" s="55"/>
      <c r="B510" s="55"/>
      <c r="C510" s="55"/>
      <c r="D510" s="55"/>
    </row>
    <row r="511" spans="1:4">
      <c r="A511" s="55"/>
      <c r="B511" s="55"/>
      <c r="C511" s="55"/>
      <c r="D511" s="55"/>
    </row>
    <row r="512" spans="1:4">
      <c r="A512" s="55"/>
      <c r="B512" s="55"/>
      <c r="C512" s="55"/>
      <c r="D512" s="55"/>
    </row>
    <row r="513" spans="1:4">
      <c r="A513" s="55"/>
      <c r="B513" s="55"/>
      <c r="C513" s="55"/>
      <c r="D513" s="55"/>
    </row>
    <row r="514" spans="1:4">
      <c r="A514" s="55"/>
      <c r="B514" s="55"/>
      <c r="C514" s="55"/>
      <c r="D514" s="55"/>
    </row>
    <row r="515" spans="1:4">
      <c r="A515" s="55"/>
      <c r="B515" s="55"/>
      <c r="C515" s="55"/>
      <c r="D515" s="55"/>
    </row>
    <row r="516" spans="1:4">
      <c r="A516" s="55"/>
      <c r="B516" s="55"/>
      <c r="C516" s="55"/>
      <c r="D516" s="55"/>
    </row>
    <row r="517" spans="1:4">
      <c r="A517" s="55"/>
      <c r="B517" s="55"/>
      <c r="C517" s="55"/>
      <c r="D517" s="55"/>
    </row>
    <row r="518" spans="1:4">
      <c r="A518" s="55"/>
      <c r="B518" s="55"/>
      <c r="C518" s="55"/>
      <c r="D518" s="55"/>
    </row>
    <row r="519" spans="1:4">
      <c r="A519" s="55"/>
      <c r="B519" s="55"/>
      <c r="C519" s="55"/>
      <c r="D519" s="55"/>
    </row>
    <row r="520" spans="1:4">
      <c r="A520" s="55"/>
      <c r="B520" s="55"/>
      <c r="C520" s="55"/>
      <c r="D520" s="55"/>
    </row>
    <row r="521" spans="1:4">
      <c r="A521" s="55"/>
      <c r="B521" s="55"/>
      <c r="C521" s="55"/>
      <c r="D521" s="55"/>
    </row>
    <row r="522" spans="1:4">
      <c r="A522" s="55"/>
      <c r="B522" s="55"/>
      <c r="C522" s="55"/>
      <c r="D522" s="55"/>
    </row>
    <row r="523" spans="1:4">
      <c r="A523" s="55"/>
      <c r="B523" s="55"/>
      <c r="C523" s="55"/>
      <c r="D523" s="55"/>
    </row>
    <row r="524" spans="1:4">
      <c r="A524" s="55"/>
      <c r="B524" s="55"/>
      <c r="C524" s="55"/>
      <c r="D524" s="55"/>
    </row>
    <row r="525" spans="1:4">
      <c r="A525" s="55"/>
      <c r="B525" s="55"/>
      <c r="C525" s="55"/>
      <c r="D525" s="55"/>
    </row>
    <row r="526" spans="1:4">
      <c r="A526" s="55"/>
      <c r="B526" s="55"/>
      <c r="C526" s="55"/>
      <c r="D526" s="55"/>
    </row>
    <row r="527" spans="1:4">
      <c r="A527" s="55"/>
      <c r="B527" s="55"/>
      <c r="C527" s="55"/>
      <c r="D527" s="55"/>
    </row>
    <row r="528" spans="1:4">
      <c r="A528" s="55"/>
      <c r="B528" s="55"/>
      <c r="C528" s="55"/>
      <c r="D528" s="55"/>
    </row>
    <row r="529" spans="1:4">
      <c r="A529" s="55"/>
      <c r="B529" s="55"/>
      <c r="C529" s="55"/>
      <c r="D529" s="55"/>
    </row>
    <row r="530" spans="1:4">
      <c r="A530" s="55"/>
      <c r="B530" s="55"/>
      <c r="C530" s="55"/>
      <c r="D530" s="55"/>
    </row>
    <row r="531" spans="1:4">
      <c r="A531" s="55"/>
      <c r="B531" s="55"/>
      <c r="C531" s="55"/>
      <c r="D531" s="55"/>
    </row>
    <row r="532" spans="1:4">
      <c r="A532" s="55"/>
      <c r="B532" s="55"/>
      <c r="C532" s="55"/>
      <c r="D532" s="55"/>
    </row>
    <row r="533" spans="1:4">
      <c r="A533" s="55"/>
      <c r="B533" s="55"/>
      <c r="C533" s="55"/>
      <c r="D533" s="55"/>
    </row>
    <row r="534" spans="1:4">
      <c r="A534" s="55"/>
      <c r="B534" s="55"/>
      <c r="C534" s="55"/>
      <c r="D534" s="55"/>
    </row>
    <row r="535" spans="1:4">
      <c r="A535" s="55"/>
      <c r="B535" s="55"/>
      <c r="C535" s="55"/>
      <c r="D535" s="55"/>
    </row>
    <row r="536" spans="1:4">
      <c r="A536" s="55"/>
      <c r="B536" s="55"/>
      <c r="C536" s="55"/>
      <c r="D536" s="55"/>
    </row>
    <row r="537" spans="1:4">
      <c r="A537" s="55"/>
      <c r="B537" s="55"/>
      <c r="C537" s="55"/>
      <c r="D537" s="55"/>
    </row>
    <row r="538" spans="1:4">
      <c r="A538" s="55"/>
      <c r="B538" s="55"/>
      <c r="C538" s="55"/>
      <c r="D538" s="55"/>
    </row>
    <row r="539" spans="1:4">
      <c r="A539" s="55"/>
      <c r="B539" s="55"/>
      <c r="C539" s="55"/>
      <c r="D539" s="55"/>
    </row>
    <row r="540" spans="1:4">
      <c r="A540" s="55"/>
      <c r="B540" s="55"/>
      <c r="C540" s="55"/>
      <c r="D540" s="55"/>
    </row>
    <row r="541" spans="1:4">
      <c r="A541" s="55"/>
      <c r="B541" s="55"/>
      <c r="C541" s="55"/>
      <c r="D541" s="55"/>
    </row>
    <row r="542" spans="1:4">
      <c r="A542" s="55"/>
      <c r="B542" s="55"/>
      <c r="C542" s="55"/>
      <c r="D542" s="55"/>
    </row>
    <row r="543" spans="1:4">
      <c r="A543" s="55"/>
      <c r="B543" s="55"/>
      <c r="C543" s="55"/>
      <c r="D543" s="55"/>
    </row>
    <row r="544" spans="1:4">
      <c r="A544" s="55"/>
      <c r="B544" s="55"/>
      <c r="C544" s="55"/>
      <c r="D544" s="55"/>
    </row>
    <row r="545" spans="1:4">
      <c r="A545" s="55"/>
      <c r="B545" s="55"/>
      <c r="C545" s="55"/>
      <c r="D545" s="55"/>
    </row>
    <row r="546" spans="1:4">
      <c r="A546" s="55"/>
      <c r="B546" s="55"/>
      <c r="C546" s="55"/>
      <c r="D546" s="55"/>
    </row>
    <row r="547" spans="1:4">
      <c r="A547" s="55"/>
      <c r="B547" s="55"/>
      <c r="C547" s="55"/>
      <c r="D547" s="55"/>
    </row>
    <row r="548" spans="1:4">
      <c r="A548" s="55"/>
      <c r="B548" s="55"/>
      <c r="C548" s="55"/>
      <c r="D548" s="55"/>
    </row>
    <row r="549" spans="1:4">
      <c r="A549" s="55"/>
      <c r="B549" s="55"/>
      <c r="C549" s="55"/>
      <c r="D549" s="55"/>
    </row>
    <row r="550" spans="1:4">
      <c r="A550" s="55"/>
      <c r="B550" s="55"/>
      <c r="C550" s="55"/>
      <c r="D550" s="55"/>
    </row>
    <row r="551" spans="1:4">
      <c r="A551" s="55"/>
      <c r="B551" s="55"/>
      <c r="C551" s="55"/>
      <c r="D551" s="55"/>
    </row>
    <row r="552" spans="1:4">
      <c r="A552" s="55"/>
      <c r="B552" s="55"/>
      <c r="C552" s="55"/>
      <c r="D552" s="55"/>
    </row>
    <row r="553" spans="1:4">
      <c r="A553" s="55"/>
      <c r="B553" s="55"/>
      <c r="C553" s="55"/>
      <c r="D553" s="55"/>
    </row>
    <row r="554" spans="1:4">
      <c r="A554" s="55"/>
      <c r="B554" s="55"/>
      <c r="C554" s="55"/>
      <c r="D554" s="55"/>
    </row>
    <row r="555" spans="1:4">
      <c r="A555" s="55"/>
      <c r="B555" s="55"/>
      <c r="C555" s="55"/>
      <c r="D555" s="55"/>
    </row>
    <row r="556" spans="1:4">
      <c r="A556" s="55"/>
      <c r="B556" s="55"/>
      <c r="C556" s="55"/>
      <c r="D556" s="55"/>
    </row>
    <row r="557" spans="1:4">
      <c r="A557" s="55"/>
      <c r="B557" s="55"/>
      <c r="C557" s="55"/>
      <c r="D557" s="55"/>
    </row>
    <row r="558" spans="1:4">
      <c r="A558" s="55"/>
      <c r="B558" s="55"/>
      <c r="C558" s="55"/>
      <c r="D558" s="55"/>
    </row>
    <row r="559" spans="1:4">
      <c r="A559" s="55"/>
      <c r="B559" s="55"/>
      <c r="C559" s="55"/>
      <c r="D559" s="55"/>
    </row>
    <row r="560" spans="1:4">
      <c r="A560" s="55"/>
      <c r="B560" s="55"/>
      <c r="C560" s="55"/>
      <c r="D560" s="55"/>
    </row>
    <row r="561" spans="1:4">
      <c r="A561" s="55"/>
      <c r="B561" s="55"/>
      <c r="C561" s="55"/>
      <c r="D561" s="55"/>
    </row>
    <row r="562" spans="1:4">
      <c r="A562" s="55"/>
      <c r="B562" s="55"/>
      <c r="C562" s="55"/>
      <c r="D562" s="55"/>
    </row>
    <row r="563" spans="1:4">
      <c r="A563" s="55"/>
      <c r="B563" s="55"/>
      <c r="C563" s="55"/>
      <c r="D563" s="55"/>
    </row>
    <row r="564" spans="1:4">
      <c r="A564" s="55"/>
      <c r="B564" s="55"/>
      <c r="C564" s="55"/>
      <c r="D564" s="55"/>
    </row>
    <row r="565" spans="1:4">
      <c r="A565" s="55"/>
      <c r="B565" s="55"/>
      <c r="C565" s="55"/>
      <c r="D565" s="55"/>
    </row>
    <row r="566" spans="1:4">
      <c r="A566" s="55"/>
      <c r="B566" s="55"/>
      <c r="C566" s="55"/>
      <c r="D566" s="55"/>
    </row>
    <row r="567" spans="1:4">
      <c r="A567" s="55"/>
      <c r="B567" s="55"/>
      <c r="C567" s="55"/>
      <c r="D567" s="55"/>
    </row>
    <row r="568" spans="1:4">
      <c r="A568" s="55"/>
      <c r="B568" s="55"/>
      <c r="C568" s="55"/>
      <c r="D568" s="55"/>
    </row>
    <row r="569" spans="1:4">
      <c r="A569" s="55"/>
      <c r="B569" s="55"/>
      <c r="C569" s="55"/>
      <c r="D569" s="55"/>
    </row>
    <row r="570" spans="1:4">
      <c r="A570" s="55"/>
      <c r="B570" s="55"/>
      <c r="C570" s="55"/>
      <c r="D570" s="55"/>
    </row>
    <row r="571" spans="1:4">
      <c r="A571" s="55"/>
      <c r="B571" s="55"/>
      <c r="C571" s="55"/>
      <c r="D571" s="55"/>
    </row>
    <row r="572" spans="1:4">
      <c r="A572" s="55"/>
      <c r="B572" s="55"/>
      <c r="C572" s="55"/>
      <c r="D572" s="55"/>
    </row>
    <row r="573" spans="1:4">
      <c r="A573" s="55"/>
      <c r="B573" s="55"/>
      <c r="C573" s="55"/>
      <c r="D573" s="55"/>
    </row>
    <row r="574" spans="1:4">
      <c r="A574" s="55"/>
      <c r="B574" s="55"/>
      <c r="C574" s="55"/>
      <c r="D574" s="55"/>
    </row>
    <row r="575" spans="1:4">
      <c r="A575" s="55"/>
      <c r="B575" s="55"/>
      <c r="C575" s="55"/>
      <c r="D575" s="55"/>
    </row>
    <row r="576" spans="1:4">
      <c r="A576" s="55"/>
      <c r="B576" s="55"/>
      <c r="C576" s="55"/>
      <c r="D576" s="55"/>
    </row>
    <row r="577" spans="1:4">
      <c r="A577" s="55"/>
      <c r="B577" s="55"/>
      <c r="C577" s="55"/>
      <c r="D577" s="55"/>
    </row>
    <row r="578" spans="1:4">
      <c r="A578" s="55"/>
      <c r="B578" s="55"/>
      <c r="C578" s="55"/>
      <c r="D578" s="55"/>
    </row>
    <row r="579" spans="1:4">
      <c r="A579" s="55"/>
      <c r="B579" s="55"/>
      <c r="C579" s="55"/>
      <c r="D579" s="55"/>
    </row>
    <row r="580" spans="1:4">
      <c r="A580" s="55"/>
      <c r="B580" s="55"/>
      <c r="C580" s="55"/>
      <c r="D580" s="55"/>
    </row>
    <row r="581" spans="1:4">
      <c r="A581" s="55"/>
      <c r="B581" s="55"/>
      <c r="C581" s="55"/>
      <c r="D581" s="55"/>
    </row>
    <row r="582" spans="1:4">
      <c r="A582" s="55"/>
      <c r="B582" s="55"/>
      <c r="C582" s="55"/>
      <c r="D582" s="55"/>
    </row>
    <row r="583" spans="1:4">
      <c r="A583" s="55"/>
      <c r="B583" s="55"/>
      <c r="C583" s="55"/>
      <c r="D583" s="55"/>
    </row>
    <row r="584" spans="1:4">
      <c r="A584" s="55"/>
      <c r="B584" s="55"/>
      <c r="C584" s="55"/>
      <c r="D584" s="55"/>
    </row>
    <row r="585" spans="1:4">
      <c r="A585" s="55"/>
      <c r="B585" s="55"/>
      <c r="C585" s="55"/>
      <c r="D585" s="55"/>
    </row>
    <row r="586" spans="1:4">
      <c r="A586" s="55"/>
      <c r="B586" s="55"/>
      <c r="C586" s="55"/>
      <c r="D586" s="55"/>
    </row>
    <row r="587" spans="1:4">
      <c r="A587" s="55"/>
      <c r="B587" s="55"/>
      <c r="C587" s="55"/>
      <c r="D587" s="55"/>
    </row>
    <row r="588" spans="1:4">
      <c r="A588" s="55"/>
      <c r="B588" s="55"/>
      <c r="C588" s="55"/>
      <c r="D588" s="55"/>
    </row>
    <row r="589" spans="1:4">
      <c r="A589" s="55"/>
      <c r="B589" s="55"/>
      <c r="C589" s="55"/>
      <c r="D589" s="55"/>
    </row>
    <row r="590" spans="1:4">
      <c r="A590" s="55"/>
      <c r="B590" s="55"/>
      <c r="C590" s="55"/>
      <c r="D590" s="55"/>
    </row>
    <row r="591" spans="1:4">
      <c r="A591" s="55"/>
      <c r="B591" s="55"/>
      <c r="C591" s="55"/>
      <c r="D591" s="55"/>
    </row>
    <row r="592" spans="1:4">
      <c r="A592" s="55"/>
      <c r="B592" s="55"/>
      <c r="C592" s="55"/>
      <c r="D592" s="55"/>
    </row>
    <row r="593" spans="1:4">
      <c r="A593" s="55"/>
      <c r="B593" s="55"/>
      <c r="C593" s="55"/>
      <c r="D593" s="55"/>
    </row>
    <row r="594" spans="1:4">
      <c r="A594" s="55"/>
      <c r="B594" s="55"/>
      <c r="C594" s="55"/>
      <c r="D594" s="55"/>
    </row>
    <row r="595" spans="1:4">
      <c r="A595" s="55"/>
      <c r="B595" s="55"/>
      <c r="C595" s="55"/>
      <c r="D595" s="55"/>
    </row>
    <row r="596" spans="1:4">
      <c r="A596" s="55"/>
      <c r="B596" s="55"/>
      <c r="C596" s="55"/>
      <c r="D596" s="55"/>
    </row>
    <row r="597" spans="1:4">
      <c r="A597" s="55"/>
      <c r="B597" s="55"/>
      <c r="C597" s="55"/>
      <c r="D597" s="55"/>
    </row>
    <row r="598" spans="1:4">
      <c r="A598" s="55"/>
      <c r="B598" s="55"/>
      <c r="C598" s="55"/>
      <c r="D598" s="55"/>
    </row>
    <row r="599" spans="1:4">
      <c r="A599" s="55"/>
      <c r="B599" s="55"/>
      <c r="C599" s="55"/>
      <c r="D599" s="55"/>
    </row>
    <row r="600" spans="1:4">
      <c r="A600" s="55"/>
      <c r="B600" s="55"/>
      <c r="C600" s="55"/>
      <c r="D600" s="55"/>
    </row>
    <row r="601" spans="1:4">
      <c r="A601" s="55"/>
      <c r="B601" s="55"/>
      <c r="C601" s="55"/>
      <c r="D601" s="55"/>
    </row>
    <row r="602" spans="1:4">
      <c r="A602" s="55"/>
      <c r="B602" s="55"/>
      <c r="C602" s="55"/>
      <c r="D602" s="55"/>
    </row>
    <row r="603" spans="1:4">
      <c r="A603" s="55"/>
      <c r="B603" s="55"/>
      <c r="C603" s="55"/>
      <c r="D603" s="55"/>
    </row>
    <row r="604" spans="1:4">
      <c r="A604" s="55"/>
      <c r="B604" s="55"/>
      <c r="C604" s="55"/>
      <c r="D604" s="55"/>
    </row>
    <row r="605" spans="1:4">
      <c r="A605" s="55"/>
      <c r="B605" s="55"/>
      <c r="C605" s="55"/>
      <c r="D605" s="55"/>
    </row>
    <row r="606" spans="1:4">
      <c r="A606" s="55"/>
      <c r="B606" s="55"/>
      <c r="C606" s="55"/>
      <c r="D606" s="55"/>
    </row>
    <row r="607" spans="1:4">
      <c r="A607" s="55"/>
      <c r="B607" s="55"/>
      <c r="C607" s="55"/>
      <c r="D607" s="55"/>
    </row>
    <row r="608" spans="1:4">
      <c r="A608" s="55"/>
      <c r="B608" s="55"/>
      <c r="C608" s="55"/>
      <c r="D608" s="55"/>
    </row>
    <row r="609" spans="1:4">
      <c r="A609" s="55"/>
      <c r="B609" s="55"/>
      <c r="C609" s="55"/>
      <c r="D609" s="55"/>
    </row>
    <row r="610" spans="1:4">
      <c r="A610" s="55"/>
      <c r="B610" s="55"/>
      <c r="C610" s="55"/>
      <c r="D610" s="55"/>
    </row>
    <row r="611" spans="1:4">
      <c r="A611" s="55"/>
      <c r="B611" s="55"/>
      <c r="C611" s="55"/>
      <c r="D611" s="55"/>
    </row>
    <row r="612" spans="1:4">
      <c r="A612" s="55"/>
      <c r="B612" s="55"/>
      <c r="C612" s="55"/>
      <c r="D612" s="55"/>
    </row>
    <row r="613" spans="1:4">
      <c r="A613" s="55"/>
      <c r="B613" s="55"/>
      <c r="C613" s="55"/>
      <c r="D613" s="55"/>
    </row>
    <row r="614" spans="1:4">
      <c r="A614" s="55"/>
      <c r="B614" s="55"/>
      <c r="C614" s="55"/>
      <c r="D614" s="55"/>
    </row>
    <row r="615" spans="1:4">
      <c r="A615" s="55"/>
      <c r="B615" s="55"/>
      <c r="C615" s="55"/>
      <c r="D615" s="55"/>
    </row>
    <row r="616" spans="1:4">
      <c r="A616" s="55"/>
      <c r="B616" s="55"/>
      <c r="C616" s="55"/>
      <c r="D616" s="55"/>
    </row>
    <row r="617" spans="1:4">
      <c r="A617" s="55"/>
      <c r="B617" s="55"/>
      <c r="C617" s="55"/>
      <c r="D617" s="55"/>
    </row>
    <row r="618" spans="1:4">
      <c r="A618" s="55"/>
      <c r="B618" s="55"/>
      <c r="C618" s="55"/>
      <c r="D618" s="55"/>
    </row>
    <row r="619" spans="1:4">
      <c r="A619" s="55"/>
      <c r="B619" s="55"/>
      <c r="C619" s="55"/>
      <c r="D619" s="55"/>
    </row>
    <row r="620" spans="1:4">
      <c r="A620" s="55"/>
      <c r="B620" s="55"/>
      <c r="C620" s="55"/>
      <c r="D620" s="55"/>
    </row>
    <row r="621" spans="1:4">
      <c r="A621" s="55"/>
      <c r="B621" s="55"/>
      <c r="C621" s="55"/>
      <c r="D621" s="55"/>
    </row>
    <row r="622" spans="1:4">
      <c r="A622" s="55"/>
      <c r="B622" s="55"/>
      <c r="C622" s="55"/>
      <c r="D622" s="55"/>
    </row>
    <row r="623" spans="1:4">
      <c r="A623" s="55"/>
      <c r="B623" s="55"/>
      <c r="C623" s="55"/>
      <c r="D623" s="55"/>
    </row>
    <row r="624" spans="1:4">
      <c r="A624" s="55"/>
      <c r="B624" s="55"/>
      <c r="C624" s="55"/>
      <c r="D624" s="55"/>
    </row>
    <row r="625" spans="1:4">
      <c r="A625" s="55"/>
      <c r="B625" s="55"/>
      <c r="C625" s="55"/>
      <c r="D625" s="55"/>
    </row>
    <row r="626" spans="1:4">
      <c r="A626" s="55"/>
      <c r="B626" s="55"/>
      <c r="C626" s="55"/>
      <c r="D626" s="55"/>
    </row>
    <row r="627" spans="1:4">
      <c r="A627" s="55"/>
      <c r="B627" s="55"/>
      <c r="C627" s="55"/>
      <c r="D627" s="55"/>
    </row>
    <row r="628" spans="1:4">
      <c r="A628" s="55"/>
      <c r="B628" s="55"/>
      <c r="C628" s="55"/>
      <c r="D628" s="55"/>
    </row>
    <row r="629" spans="1:4">
      <c r="A629" s="55"/>
      <c r="B629" s="55"/>
      <c r="C629" s="55"/>
      <c r="D629" s="55"/>
    </row>
    <row r="630" spans="1:4">
      <c r="A630" s="55"/>
      <c r="B630" s="55"/>
      <c r="C630" s="55"/>
      <c r="D630" s="55"/>
    </row>
    <row r="631" spans="1:4">
      <c r="A631" s="55"/>
      <c r="B631" s="55"/>
      <c r="C631" s="55"/>
      <c r="D631" s="55"/>
    </row>
    <row r="632" spans="1:4">
      <c r="A632" s="55"/>
      <c r="B632" s="55"/>
      <c r="C632" s="55"/>
      <c r="D632" s="55"/>
    </row>
    <row r="633" spans="1:4">
      <c r="A633" s="55"/>
      <c r="B633" s="55"/>
      <c r="C633" s="55"/>
      <c r="D633" s="55"/>
    </row>
    <row r="634" spans="1:4">
      <c r="A634" s="55"/>
      <c r="B634" s="55"/>
      <c r="C634" s="55"/>
      <c r="D634" s="55"/>
    </row>
    <row r="635" spans="1:4">
      <c r="A635" s="55"/>
      <c r="B635" s="55"/>
      <c r="C635" s="55"/>
      <c r="D635" s="55"/>
    </row>
    <row r="636" spans="1:4">
      <c r="A636" s="55"/>
      <c r="B636" s="55"/>
      <c r="C636" s="55"/>
      <c r="D636" s="55"/>
    </row>
    <row r="637" spans="1:4">
      <c r="A637" s="55"/>
      <c r="B637" s="55"/>
      <c r="C637" s="55"/>
      <c r="D637" s="55"/>
    </row>
    <row r="638" spans="1:4">
      <c r="A638" s="55"/>
      <c r="B638" s="55"/>
      <c r="C638" s="55"/>
      <c r="D638" s="55"/>
    </row>
    <row r="639" spans="1:4">
      <c r="A639" s="55"/>
      <c r="B639" s="55"/>
      <c r="C639" s="55"/>
      <c r="D639" s="55"/>
    </row>
    <row r="640" spans="1:4">
      <c r="A640" s="55"/>
      <c r="B640" s="55"/>
      <c r="C640" s="55"/>
      <c r="D640" s="55"/>
    </row>
    <row r="641" spans="1:4">
      <c r="A641" s="55"/>
      <c r="B641" s="55"/>
      <c r="C641" s="55"/>
      <c r="D641" s="55"/>
    </row>
    <row r="642" spans="1:4">
      <c r="A642" s="55"/>
      <c r="B642" s="55"/>
      <c r="C642" s="55"/>
      <c r="D642" s="55"/>
    </row>
    <row r="643" spans="1:4">
      <c r="A643" s="55"/>
      <c r="B643" s="55"/>
      <c r="C643" s="55"/>
      <c r="D643" s="55"/>
    </row>
    <row r="644" spans="1:4">
      <c r="A644" s="55"/>
      <c r="B644" s="55"/>
      <c r="C644" s="55"/>
      <c r="D644" s="55"/>
    </row>
    <row r="645" spans="1:4">
      <c r="A645" s="55"/>
      <c r="B645" s="55"/>
      <c r="C645" s="55"/>
      <c r="D645" s="55"/>
    </row>
    <row r="646" spans="1:4">
      <c r="A646" s="55"/>
      <c r="B646" s="55"/>
      <c r="C646" s="55"/>
      <c r="D646" s="55"/>
    </row>
    <row r="647" spans="1:4">
      <c r="A647" s="55"/>
      <c r="B647" s="55"/>
      <c r="C647" s="55"/>
      <c r="D647" s="55"/>
    </row>
    <row r="648" spans="1:4">
      <c r="A648" s="55"/>
      <c r="B648" s="55"/>
      <c r="C648" s="55"/>
      <c r="D648" s="55"/>
    </row>
    <row r="649" spans="1:4">
      <c r="A649" s="55"/>
      <c r="B649" s="55"/>
      <c r="C649" s="55"/>
      <c r="D649" s="55"/>
    </row>
    <row r="650" spans="1:4">
      <c r="A650" s="55"/>
      <c r="B650" s="55"/>
      <c r="C650" s="55"/>
      <c r="D650" s="55"/>
    </row>
    <row r="651" spans="1:4">
      <c r="A651" s="55"/>
      <c r="B651" s="55"/>
      <c r="C651" s="55"/>
      <c r="D651" s="55"/>
    </row>
    <row r="652" spans="1:4">
      <c r="A652" s="55"/>
      <c r="B652" s="55"/>
      <c r="C652" s="55"/>
      <c r="D652" s="55"/>
    </row>
    <row r="653" spans="1:4">
      <c r="A653" s="55"/>
      <c r="B653" s="55"/>
      <c r="C653" s="55"/>
      <c r="D653" s="55"/>
    </row>
    <row r="654" spans="1:4">
      <c r="A654" s="55"/>
      <c r="B654" s="55"/>
      <c r="C654" s="55"/>
      <c r="D654" s="55"/>
    </row>
    <row r="655" spans="1:4">
      <c r="A655" s="55"/>
      <c r="B655" s="55"/>
      <c r="C655" s="55"/>
      <c r="D655" s="55"/>
    </row>
    <row r="656" spans="1:4">
      <c r="A656" s="55"/>
      <c r="B656" s="55"/>
      <c r="C656" s="55"/>
      <c r="D656" s="55"/>
    </row>
    <row r="657" spans="1:4">
      <c r="A657" s="55"/>
      <c r="B657" s="55"/>
      <c r="C657" s="55"/>
      <c r="D657" s="55"/>
    </row>
  </sheetData>
  <sheetProtection password="F2B5" sheet="1" objects="1" scenarios="1"/>
  <customSheetViews>
    <customSheetView guid="{4AC5976F-35B3-460A-A140-4FE376F07F35}" scale="90" showGridLines="0" hiddenColumns="1">
      <selection activeCell="C17" sqref="C17"/>
      <pageMargins left="0.7" right="0.7" top="0.78740157499999996" bottom="0.78740157499999996" header="0.3" footer="0.3"/>
    </customSheetView>
  </customSheetViews>
  <mergeCells count="2">
    <mergeCell ref="E7:E10"/>
    <mergeCell ref="E11:E13"/>
  </mergeCells>
  <hyperlinks>
    <hyperlink ref="E11:E13" r:id="rId1" display="http://www.iata.org/publications/Pages/code-search.aspx"/>
  </hyperlinks>
  <pageMargins left="0.7" right="0.7" top="0.78740157499999996" bottom="0.78740157499999996" header="0.3" footer="0.3"/>
  <pageSetup paperSize="9" orientation="portrait" verticalDpi="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Listen!$B$16:$B$18</xm:f>
          </x14:formula1>
          <xm:sqref>D7:D50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3:H64"/>
  <sheetViews>
    <sheetView showGridLines="0" zoomScaleNormal="100" workbookViewId="0">
      <selection activeCell="C53" sqref="C53"/>
    </sheetView>
  </sheetViews>
  <sheetFormatPr baseColWidth="10" defaultColWidth="11.42578125" defaultRowHeight="12.75"/>
  <cols>
    <col min="1" max="1" width="11.42578125" style="1"/>
    <col min="2" max="2" width="32.7109375" style="1" customWidth="1"/>
    <col min="3" max="3" width="17.7109375" style="1" customWidth="1"/>
    <col min="4" max="4" width="11" style="1" customWidth="1"/>
    <col min="5" max="5" width="44.7109375" style="1" customWidth="1"/>
    <col min="6" max="7" width="11.42578125" style="1"/>
    <col min="8" max="8" width="23.140625" style="1" customWidth="1"/>
    <col min="9" max="16384" width="11.42578125" style="1"/>
  </cols>
  <sheetData>
    <row r="3" spans="2:8" ht="15">
      <c r="B3" s="254" t="s">
        <v>24352</v>
      </c>
      <c r="C3" s="7"/>
      <c r="D3" s="7"/>
      <c r="E3" s="7"/>
    </row>
    <row r="4" spans="2:8" ht="8.25" customHeight="1">
      <c r="B4" s="251"/>
      <c r="C4" s="7"/>
      <c r="D4" s="7"/>
      <c r="E4" s="7"/>
    </row>
    <row r="5" spans="2:8" ht="20.25">
      <c r="B5" s="11" t="str">
        <f>Rohdaten!E9</f>
        <v>Angabe fehlt</v>
      </c>
      <c r="C5" s="7"/>
      <c r="D5" s="7"/>
      <c r="E5" s="7"/>
    </row>
    <row r="6" spans="2:8">
      <c r="B6" s="39" t="str">
        <f>Rohdaten!E10</f>
        <v>Angabe fehlt</v>
      </c>
      <c r="C6" s="7"/>
      <c r="D6" s="7"/>
      <c r="E6" s="7"/>
    </row>
    <row r="7" spans="2:8">
      <c r="B7" s="7"/>
      <c r="C7" s="7"/>
      <c r="D7" s="7"/>
      <c r="E7" s="7"/>
      <c r="H7" s="13"/>
    </row>
    <row r="8" spans="2:8">
      <c r="B8" s="9" t="s">
        <v>92</v>
      </c>
      <c r="C8" s="8"/>
      <c r="D8" s="8"/>
      <c r="E8" s="8"/>
      <c r="H8" s="13"/>
    </row>
    <row r="9" spans="2:8">
      <c r="B9" s="411" t="s">
        <v>24245</v>
      </c>
      <c r="C9" s="411"/>
      <c r="D9" s="411"/>
      <c r="E9" s="411"/>
      <c r="H9" s="13"/>
    </row>
    <row r="10" spans="2:8">
      <c r="B10" s="411"/>
      <c r="C10" s="411"/>
      <c r="D10" s="411"/>
      <c r="E10" s="411"/>
      <c r="H10" s="13"/>
    </row>
    <row r="11" spans="2:8">
      <c r="B11" s="411"/>
      <c r="C11" s="411"/>
      <c r="D11" s="411"/>
      <c r="E11" s="411"/>
      <c r="H11" s="13"/>
    </row>
    <row r="12" spans="2:8">
      <c r="B12" s="411"/>
      <c r="C12" s="411"/>
      <c r="D12" s="411"/>
      <c r="E12" s="411"/>
      <c r="H12" s="13"/>
    </row>
    <row r="13" spans="2:8">
      <c r="B13" s="9" t="s">
        <v>96</v>
      </c>
      <c r="C13" s="8"/>
      <c r="D13" s="8"/>
      <c r="E13" s="8"/>
      <c r="H13" s="40"/>
    </row>
    <row r="14" spans="2:8">
      <c r="B14" s="8" t="e">
        <f>"Total: "&amp;TEXT(ROUND(Berechnungen!F71,0),"#’###")&amp;" kWh"</f>
        <v>#VALUE!</v>
      </c>
      <c r="C14" s="8"/>
      <c r="D14" s="8"/>
      <c r="E14" s="8"/>
      <c r="H14" s="33"/>
    </row>
    <row r="15" spans="2:8">
      <c r="B15" s="9"/>
      <c r="C15" s="8"/>
      <c r="D15" s="8"/>
      <c r="E15" s="8"/>
      <c r="H15" s="13"/>
    </row>
    <row r="16" spans="2:8">
      <c r="B16" s="9"/>
      <c r="C16" s="8"/>
      <c r="D16" s="8"/>
      <c r="E16" s="8"/>
      <c r="H16" s="13"/>
    </row>
    <row r="17" spans="2:8">
      <c r="B17" s="9"/>
      <c r="C17" s="8"/>
      <c r="D17" s="8"/>
      <c r="E17" s="8"/>
      <c r="H17" s="13"/>
    </row>
    <row r="18" spans="2:8">
      <c r="B18" s="9"/>
      <c r="C18" s="8"/>
      <c r="D18" s="8"/>
      <c r="E18" s="8"/>
      <c r="H18" s="13"/>
    </row>
    <row r="19" spans="2:8">
      <c r="B19" s="9"/>
      <c r="C19" s="8"/>
      <c r="D19" s="8"/>
      <c r="E19" s="8"/>
      <c r="H19" s="13"/>
    </row>
    <row r="20" spans="2:8">
      <c r="B20" s="9"/>
      <c r="C20" s="8"/>
      <c r="D20" s="8"/>
      <c r="E20" s="8"/>
      <c r="H20" s="13"/>
    </row>
    <row r="21" spans="2:8">
      <c r="B21" s="9"/>
      <c r="C21" s="8"/>
      <c r="D21" s="8"/>
      <c r="E21" s="8"/>
    </row>
    <row r="22" spans="2:8">
      <c r="B22" s="9"/>
      <c r="C22" s="8"/>
      <c r="D22" s="8"/>
      <c r="E22" s="8"/>
    </row>
    <row r="23" spans="2:8">
      <c r="B23" s="9"/>
      <c r="C23" s="8"/>
      <c r="D23" s="8"/>
      <c r="E23" s="8"/>
    </row>
    <row r="24" spans="2:8">
      <c r="B24" s="9"/>
      <c r="C24" s="8"/>
      <c r="D24" s="8"/>
      <c r="E24" s="8"/>
    </row>
    <row r="25" spans="2:8">
      <c r="B25" s="9"/>
      <c r="C25" s="8"/>
      <c r="D25" s="8"/>
      <c r="E25" s="8"/>
    </row>
    <row r="26" spans="2:8">
      <c r="B26" s="9"/>
      <c r="C26" s="8"/>
      <c r="D26" s="8"/>
      <c r="E26" s="8"/>
    </row>
    <row r="27" spans="2:8">
      <c r="B27" s="9"/>
      <c r="C27" s="8"/>
      <c r="D27" s="8"/>
      <c r="E27" s="8"/>
    </row>
    <row r="28" spans="2:8">
      <c r="B28" s="9"/>
      <c r="C28" s="8"/>
      <c r="D28" s="8"/>
      <c r="E28" s="8"/>
    </row>
    <row r="29" spans="2:8">
      <c r="B29" s="9"/>
      <c r="C29" s="8"/>
      <c r="D29" s="8"/>
      <c r="E29" s="8"/>
    </row>
    <row r="30" spans="2:8">
      <c r="B30" s="9"/>
      <c r="C30" s="8"/>
      <c r="D30" s="8"/>
      <c r="E30" s="8"/>
    </row>
    <row r="31" spans="2:8">
      <c r="B31" s="9"/>
      <c r="C31" s="8"/>
      <c r="D31" s="8"/>
      <c r="E31" s="8"/>
    </row>
    <row r="32" spans="2:8">
      <c r="B32" s="9"/>
      <c r="C32" s="8"/>
      <c r="D32" s="8"/>
      <c r="E32" s="8"/>
    </row>
    <row r="33" spans="2:5">
      <c r="B33" s="9" t="s">
        <v>24246</v>
      </c>
      <c r="C33" s="8"/>
      <c r="D33" s="8"/>
      <c r="E33" s="8"/>
    </row>
    <row r="34" spans="2:5">
      <c r="B34" s="410" t="s">
        <v>24249</v>
      </c>
      <c r="C34" s="410"/>
      <c r="D34" s="410"/>
      <c r="E34" s="410"/>
    </row>
    <row r="35" spans="2:5">
      <c r="B35" s="410" t="s">
        <v>24248</v>
      </c>
      <c r="C35" s="410"/>
      <c r="D35" s="410"/>
      <c r="E35" s="410"/>
    </row>
    <row r="36" spans="2:5">
      <c r="B36" s="410" t="s">
        <v>24247</v>
      </c>
      <c r="C36" s="410"/>
      <c r="D36" s="410"/>
      <c r="E36" s="410"/>
    </row>
    <row r="37" spans="2:5">
      <c r="B37" s="8"/>
      <c r="C37" s="8"/>
      <c r="D37" s="8"/>
      <c r="E37" s="8"/>
    </row>
    <row r="38" spans="2:5">
      <c r="B38" s="9" t="s">
        <v>97</v>
      </c>
      <c r="C38" s="8"/>
      <c r="D38" s="8"/>
      <c r="E38" s="8"/>
    </row>
    <row r="39" spans="2:5" ht="25.5" customHeight="1">
      <c r="B39" s="412" t="e">
        <f>"Die Gesamtmenge von "&amp;TEXT(ROUND(Berechnungen!F71,0),"#’###")&amp;" kWh wurde mit dem Kauf von naturemade efficiency Zertifikaten kompensiert. Dieser Event wird damit energieneutral durchgeführt."</f>
        <v>#VALUE!</v>
      </c>
      <c r="C39" s="412"/>
      <c r="D39" s="412"/>
      <c r="E39" s="412"/>
    </row>
    <row r="40" spans="2:5">
      <c r="B40" s="9"/>
      <c r="C40" s="8"/>
      <c r="D40" s="8"/>
      <c r="E40" s="8"/>
    </row>
    <row r="41" spans="2:5">
      <c r="B41" s="9" t="s">
        <v>142</v>
      </c>
      <c r="C41" s="8"/>
      <c r="D41" s="8"/>
      <c r="E41" s="8"/>
    </row>
    <row r="42" spans="2:5">
      <c r="B42" s="8" t="e">
        <f>"Die Bilanz weisst eine "&amp;IF(Berechnungen!J69=Listen!G4,Listen!J4,IF(Berechnungen!J69=Listen!G5,Listen!J5,IF(Berechnungen!J69=Listen!G6,Listen!J6,"Fehler")))&amp;" Genauigkeit auf. Entsprechend wurde eine Sicherheitsmarge von "&amp; Listen!H8*100&amp;" % eingebaut."</f>
        <v>#VALUE!</v>
      </c>
      <c r="C42" s="8"/>
      <c r="D42" s="8"/>
      <c r="E42" s="8"/>
    </row>
    <row r="43" spans="2:5" ht="15" customHeight="1">
      <c r="B43" s="9"/>
      <c r="C43" s="8"/>
      <c r="D43" s="8"/>
      <c r="E43" s="247"/>
    </row>
    <row r="44" spans="2:5">
      <c r="B44" s="251" t="s">
        <v>24346</v>
      </c>
      <c r="C44" s="8"/>
      <c r="D44" s="8"/>
      <c r="E44" s="8"/>
    </row>
    <row r="45" spans="2:5">
      <c r="B45" s="7" t="s">
        <v>24347</v>
      </c>
      <c r="C45" s="8"/>
      <c r="D45" s="409" t="s">
        <v>24348</v>
      </c>
      <c r="E45" s="409"/>
    </row>
    <row r="46" spans="2:5">
      <c r="B46" s="8" t="s">
        <v>24349</v>
      </c>
      <c r="C46" s="8"/>
      <c r="D46" s="8"/>
      <c r="E46" s="8"/>
    </row>
    <row r="47" spans="2:5">
      <c r="B47" s="8"/>
      <c r="C47" s="8"/>
      <c r="D47" s="8"/>
      <c r="E47" s="8"/>
    </row>
    <row r="52" spans="2:7">
      <c r="B52" s="44" t="s">
        <v>47</v>
      </c>
      <c r="C52" s="45" t="s">
        <v>54</v>
      </c>
      <c r="D52" s="46" t="s">
        <v>94</v>
      </c>
      <c r="G52" s="6" t="s">
        <v>24365</v>
      </c>
    </row>
    <row r="53" spans="2:7" ht="12.75" customHeight="1" thickBot="1">
      <c r="B53" s="47" t="s">
        <v>24351</v>
      </c>
      <c r="C53" s="48">
        <f>SUM(Berechnungen!F11,Berechnungen!F19)</f>
        <v>0</v>
      </c>
      <c r="D53" s="49" t="e">
        <f t="shared" ref="D53:D60" si="0">C53/$C$61</f>
        <v>#DIV/0!</v>
      </c>
      <c r="F53" s="258"/>
      <c r="G53" s="1" t="str">
        <f t="shared" ref="G53:G60" si="1">B53&amp;", "&amp;(ROUND(C53,0)&amp;" kWh")</f>
        <v>Gebäude und Infrastruktur, 0 kWh</v>
      </c>
    </row>
    <row r="54" spans="2:7" ht="12.75" customHeight="1" thickBot="1">
      <c r="B54" s="50" t="s">
        <v>0</v>
      </c>
      <c r="C54" s="51">
        <f>Berechnungen!F30</f>
        <v>0</v>
      </c>
      <c r="D54" s="49" t="e">
        <f t="shared" si="0"/>
        <v>#DIV/0!</v>
      </c>
      <c r="F54" s="258"/>
      <c r="G54" s="1" t="str">
        <f t="shared" si="1"/>
        <v>Mobilität, 0 kWh</v>
      </c>
    </row>
    <row r="55" spans="2:7" ht="12.75" customHeight="1" thickBot="1">
      <c r="B55" s="50" t="s">
        <v>1</v>
      </c>
      <c r="C55" s="51">
        <f>Berechnungen!F45</f>
        <v>0</v>
      </c>
      <c r="D55" s="49" t="e">
        <f t="shared" si="0"/>
        <v>#DIV/0!</v>
      </c>
      <c r="F55" s="258"/>
      <c r="G55" s="1" t="str">
        <f t="shared" si="1"/>
        <v>Gastronomie, 0 kWh</v>
      </c>
    </row>
    <row r="56" spans="2:7" ht="12.75" customHeight="1" thickBot="1">
      <c r="B56" s="50" t="s">
        <v>2</v>
      </c>
      <c r="C56" s="51">
        <f>Berechnungen!F53</f>
        <v>0</v>
      </c>
      <c r="D56" s="49" t="e">
        <f t="shared" si="0"/>
        <v>#DIV/0!</v>
      </c>
      <c r="F56" s="258"/>
      <c r="G56" s="1" t="str">
        <f t="shared" si="1"/>
        <v>Give-Aways, 0 kWh</v>
      </c>
    </row>
    <row r="57" spans="2:7" ht="12.75" customHeight="1" thickBot="1">
      <c r="B57" s="50" t="s">
        <v>3</v>
      </c>
      <c r="C57" s="51">
        <f>Berechnungen!F56</f>
        <v>0</v>
      </c>
      <c r="D57" s="49" t="e">
        <f t="shared" si="0"/>
        <v>#DIV/0!</v>
      </c>
      <c r="F57" s="258"/>
      <c r="G57" s="1" t="str">
        <f t="shared" si="1"/>
        <v>Übernachtungen, 0 kWh</v>
      </c>
    </row>
    <row r="58" spans="2:7" ht="12.75" customHeight="1" thickBot="1">
      <c r="B58" s="50" t="s">
        <v>24313</v>
      </c>
      <c r="C58" s="51">
        <f>Berechnungen!F59</f>
        <v>0</v>
      </c>
      <c r="D58" s="49" t="e">
        <f t="shared" si="0"/>
        <v>#DIV/0!</v>
      </c>
      <c r="F58" s="258"/>
      <c r="G58" s="1" t="str">
        <f t="shared" si="1"/>
        <v>Drucksachen, Flyer, etc., 0 kWh</v>
      </c>
    </row>
    <row r="59" spans="2:7" ht="12.75" customHeight="1" thickBot="1">
      <c r="B59" s="50" t="s">
        <v>141</v>
      </c>
      <c r="C59" s="51">
        <f>Berechnungen!F63</f>
        <v>0</v>
      </c>
      <c r="D59" s="49" t="e">
        <f t="shared" si="0"/>
        <v>#DIV/0!</v>
      </c>
      <c r="F59" s="258"/>
      <c r="G59" s="1" t="str">
        <f t="shared" si="1"/>
        <v>Entsorgung und Recycling, 0 kWh</v>
      </c>
    </row>
    <row r="60" spans="2:7" ht="12.75" customHeight="1" thickBot="1">
      <c r="B60" s="50" t="s">
        <v>5</v>
      </c>
      <c r="C60" s="51">
        <f>Berechnungen!F66</f>
        <v>0</v>
      </c>
      <c r="D60" s="49" t="e">
        <f t="shared" si="0"/>
        <v>#DIV/0!</v>
      </c>
      <c r="F60" s="258"/>
      <c r="G60" s="1" t="str">
        <f t="shared" si="1"/>
        <v>Wasser, 0 kWh</v>
      </c>
    </row>
    <row r="61" spans="2:7" ht="12.75" customHeight="1" thickBot="1">
      <c r="B61" s="52" t="s">
        <v>95</v>
      </c>
      <c r="C61" s="53">
        <f>Berechnungen!F69</f>
        <v>0</v>
      </c>
      <c r="D61" s="54" t="e">
        <f>SUM(D53:D60)</f>
        <v>#DIV/0!</v>
      </c>
    </row>
    <row r="62" spans="2:7" ht="13.5" thickBot="1">
      <c r="B62" s="50" t="e">
        <f>Berechnungen!B70</f>
        <v>#VALUE!</v>
      </c>
      <c r="C62" s="51" t="e">
        <f>Berechnungen!F70</f>
        <v>#VALUE!</v>
      </c>
      <c r="D62" s="49"/>
    </row>
    <row r="63" spans="2:7" ht="12.75" customHeight="1" thickBot="1">
      <c r="B63" s="252" t="s">
        <v>24272</v>
      </c>
      <c r="C63" s="253" t="e">
        <f>Berechnungen!F71</f>
        <v>#VALUE!</v>
      </c>
      <c r="D63" s="49"/>
    </row>
    <row r="64" spans="2:7" ht="12.75" customHeight="1"/>
  </sheetData>
  <sheetProtection password="F2B5" sheet="1" objects="1" scenarios="1"/>
  <customSheetViews>
    <customSheetView guid="{4AC5976F-35B3-460A-A140-4FE376F07F35}" scale="90" showGridLines="0">
      <selection activeCell="B12" sqref="B12"/>
      <pageMargins left="0.7" right="0.7" top="0.78740157499999996" bottom="0.78740157499999996" header="0.3" footer="0.3"/>
      <pageSetup paperSize="9" orientation="portrait" r:id="rId1"/>
    </customSheetView>
  </customSheetViews>
  <mergeCells count="9">
    <mergeCell ref="D45:E45"/>
    <mergeCell ref="B36:E36"/>
    <mergeCell ref="B9:E9"/>
    <mergeCell ref="B10:E10"/>
    <mergeCell ref="B11:E11"/>
    <mergeCell ref="B12:E12"/>
    <mergeCell ref="B34:E34"/>
    <mergeCell ref="B35:E35"/>
    <mergeCell ref="B39:E39"/>
  </mergeCells>
  <conditionalFormatting sqref="B9">
    <cfRule type="cellIs" dxfId="15" priority="8" operator="equal">
      <formula>"[Bitte formulieren Sie ihre Gesamtstrategie im Umgang mit Primärenergie bei diesem Event]"</formula>
    </cfRule>
  </conditionalFormatting>
  <conditionalFormatting sqref="B10">
    <cfRule type="cellIs" dxfId="14" priority="7" operator="equal">
      <formula>"[Bitte formulieren Sie ihre Gesamtstrategie im Umgang mit Primärenergie bei diesem Event]"</formula>
    </cfRule>
  </conditionalFormatting>
  <conditionalFormatting sqref="B11">
    <cfRule type="cellIs" dxfId="13" priority="6" operator="equal">
      <formula>"[Bitte formulieren Sie ihre Gesamtstrategie im Umgang mit Primärenergie bei diesem Event]"</formula>
    </cfRule>
  </conditionalFormatting>
  <conditionalFormatting sqref="B12">
    <cfRule type="cellIs" dxfId="12" priority="5" operator="equal">
      <formula>"[Bitte formulieren Sie ihre Gesamtstrategie im Umgang mit Primärenergie bei diesem Event]"</formula>
    </cfRule>
  </conditionalFormatting>
  <conditionalFormatting sqref="B34:E34">
    <cfRule type="cellIs" dxfId="11" priority="4" operator="equal">
      <formula>"1) Bitte Beschreibung einfüllen"</formula>
    </cfRule>
  </conditionalFormatting>
  <conditionalFormatting sqref="B35:E35">
    <cfRule type="cellIs" dxfId="10" priority="3" operator="equal">
      <formula>"2) Bitte Beschreibung einfüllen"</formula>
    </cfRule>
  </conditionalFormatting>
  <conditionalFormatting sqref="B36:E36">
    <cfRule type="cellIs" dxfId="9" priority="2" operator="equal">
      <formula>"3) Bitte Beschreibung einfüllen"</formula>
    </cfRule>
  </conditionalFormatting>
  <conditionalFormatting sqref="D45">
    <cfRule type="cellIs" dxfId="8" priority="1" operator="equal">
      <formula>"Bitte Namen des Lieferanten eingeben"</formula>
    </cfRule>
  </conditionalFormatting>
  <pageMargins left="0.7" right="0.7" top="0.78740157499999996" bottom="0.78740157499999996" header="0.3" footer="0.3"/>
  <pageSetup paperSize="9" scale="82" fitToHeight="0" orientation="portrait" r:id="rId2"/>
  <colBreaks count="1" manualBreakCount="1">
    <brk id="5" max="1048575" man="1"/>
  </colBreak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autoPageBreaks="0"/>
  </sheetPr>
  <dimension ref="B1:V73"/>
  <sheetViews>
    <sheetView showGridLines="0" zoomScaleNormal="100" workbookViewId="0">
      <selection activeCell="N10" sqref="N10"/>
    </sheetView>
  </sheetViews>
  <sheetFormatPr baseColWidth="10" defaultColWidth="11.42578125" defaultRowHeight="12.75"/>
  <cols>
    <col min="1" max="2" width="11.42578125" style="63"/>
    <col min="3" max="3" width="41.7109375" style="63" customWidth="1"/>
    <col min="4" max="4" width="14.42578125" style="63" bestFit="1" customWidth="1"/>
    <col min="5" max="5" width="11.42578125" style="63"/>
    <col min="6" max="6" width="20" style="63" customWidth="1"/>
    <col min="7" max="7" width="11.140625" style="63" customWidth="1"/>
    <col min="8" max="8" width="3.5703125" style="63" hidden="1" customWidth="1"/>
    <col min="9" max="9" width="0.85546875" style="63" hidden="1" customWidth="1"/>
    <col min="10" max="10" width="20" style="64" customWidth="1"/>
    <col min="11" max="11" width="10.5703125" style="63" bestFit="1" customWidth="1"/>
    <col min="12" max="12" width="11.5703125" style="63" bestFit="1" customWidth="1"/>
    <col min="13" max="13" width="18" style="63" bestFit="1" customWidth="1"/>
    <col min="14" max="14" width="13.85546875" style="63" bestFit="1" customWidth="1"/>
    <col min="15" max="15" width="11.42578125" style="63"/>
    <col min="16" max="16" width="11.42578125" style="63" customWidth="1"/>
    <col min="17" max="16384" width="11.42578125" style="63"/>
  </cols>
  <sheetData>
    <row r="1" spans="2:22">
      <c r="E1" s="15"/>
      <c r="F1" s="15"/>
      <c r="G1" s="15"/>
      <c r="H1" s="15"/>
      <c r="I1" s="15"/>
      <c r="J1" s="15"/>
      <c r="O1" s="65"/>
      <c r="P1" s="65"/>
      <c r="Q1" s="66"/>
      <c r="R1" s="66"/>
      <c r="S1" s="66"/>
      <c r="T1" s="66"/>
      <c r="U1" s="66"/>
      <c r="V1" s="66"/>
    </row>
    <row r="2" spans="2:22" ht="13.5" thickBot="1">
      <c r="O2" s="65"/>
      <c r="P2" s="65"/>
      <c r="Q2" s="66"/>
      <c r="R2" s="66"/>
      <c r="S2" s="66"/>
      <c r="T2" s="66"/>
      <c r="U2" s="66"/>
      <c r="V2" s="66"/>
    </row>
    <row r="3" spans="2:22" ht="29.25" customHeight="1" thickBot="1">
      <c r="B3" s="414" t="s">
        <v>24331</v>
      </c>
      <c r="C3" s="415"/>
      <c r="D3" s="415"/>
      <c r="E3" s="415"/>
      <c r="F3" s="416"/>
      <c r="J3" s="67"/>
      <c r="O3" s="68"/>
      <c r="P3" s="65"/>
      <c r="Q3" s="66"/>
      <c r="R3" s="66"/>
      <c r="S3" s="66"/>
      <c r="T3" s="66"/>
      <c r="U3" s="66"/>
      <c r="V3" s="66"/>
    </row>
    <row r="4" spans="2:22">
      <c r="O4" s="65"/>
      <c r="P4" s="65"/>
      <c r="Q4" s="66"/>
      <c r="R4" s="66"/>
      <c r="S4" s="66"/>
      <c r="T4" s="66"/>
      <c r="U4" s="66"/>
      <c r="V4" s="66"/>
    </row>
    <row r="5" spans="2:22" ht="14.25" customHeight="1">
      <c r="B5" s="69" t="s">
        <v>50</v>
      </c>
      <c r="C5" s="70"/>
      <c r="D5" s="70"/>
      <c r="E5" s="71"/>
      <c r="F5" s="72"/>
      <c r="I5" s="72" t="s">
        <v>99</v>
      </c>
      <c r="J5" s="73" t="s">
        <v>99</v>
      </c>
      <c r="K5" s="74"/>
      <c r="L5" s="74"/>
      <c r="M5" s="74"/>
      <c r="N5" s="74"/>
      <c r="O5" s="65"/>
      <c r="P5" s="65"/>
      <c r="Q5" s="66"/>
      <c r="R5" s="66"/>
      <c r="S5" s="66"/>
      <c r="T5" s="66"/>
      <c r="U5" s="66"/>
      <c r="V5" s="66"/>
    </row>
    <row r="6" spans="2:22" ht="13.5" thickBot="1">
      <c r="B6" s="413" t="s">
        <v>47</v>
      </c>
      <c r="C6" s="413"/>
      <c r="D6" s="75" t="s">
        <v>7</v>
      </c>
      <c r="E6" s="76" t="s">
        <v>48</v>
      </c>
      <c r="F6" s="77" t="s">
        <v>54</v>
      </c>
      <c r="J6" s="78"/>
      <c r="O6" s="65"/>
      <c r="P6" s="65"/>
      <c r="Q6" s="65"/>
      <c r="R6" s="65"/>
      <c r="S6" s="66"/>
      <c r="T6" s="66"/>
      <c r="U6" s="66"/>
      <c r="V6" s="66"/>
    </row>
    <row r="7" spans="2:22" ht="13.5" thickBot="1">
      <c r="B7" s="79" t="s">
        <v>53</v>
      </c>
      <c r="C7" s="80"/>
      <c r="D7" s="80"/>
      <c r="E7" s="81"/>
      <c r="F7" s="82"/>
      <c r="J7" s="83"/>
      <c r="O7" s="65"/>
      <c r="P7" s="65"/>
      <c r="Q7" s="65"/>
      <c r="R7" s="65"/>
      <c r="S7" s="66"/>
      <c r="T7" s="66"/>
      <c r="U7" s="66"/>
      <c r="V7" s="66"/>
    </row>
    <row r="8" spans="2:22">
      <c r="B8" s="84"/>
      <c r="C8" s="84" t="str">
        <f>"Heizung"&amp;" ("&amp;Rohdaten!C20&amp;Rohdaten!D20&amp;")"</f>
        <v>Heizung (Heizart: Heizöl)</v>
      </c>
      <c r="D8" s="85" t="s">
        <v>10</v>
      </c>
      <c r="E8" s="86" t="str">
        <f>Rohdaten!F20</f>
        <v>Angabe fehlt</v>
      </c>
      <c r="F8" s="87" t="str">
        <f t="shared" ref="F8:F9" si="0">IF(E8="Angabe fehlt","",E8)</f>
        <v/>
      </c>
      <c r="H8" s="116">
        <f>IF(F8="",0,F8+F16)</f>
        <v>0</v>
      </c>
      <c r="I8" s="63">
        <f>IF(J8=Listen!$G$4,1,IF(Berechnungen!J8=Listen!$G$5,2,IF(Berechnungen!J8=Listen!$G$6,3,0)))</f>
        <v>0</v>
      </c>
      <c r="J8" s="88" t="str">
        <f>Rohdaten!I20</f>
        <v>Angabe fehlt</v>
      </c>
      <c r="O8" s="65"/>
      <c r="P8" s="65"/>
      <c r="Q8" s="65"/>
      <c r="R8" s="65"/>
      <c r="S8" s="66"/>
      <c r="T8" s="66"/>
      <c r="U8" s="66"/>
      <c r="V8" s="66"/>
    </row>
    <row r="9" spans="2:22">
      <c r="B9" s="84"/>
      <c r="C9" s="84" t="str">
        <f>"Kühlung"&amp;" ("&amp;Rohdaten!C27&amp;Rohdaten!D27&amp;")"</f>
        <v>Kühlung (Stromprodukt: Verbrauchermix CH)</v>
      </c>
      <c r="D9" s="85" t="s">
        <v>10</v>
      </c>
      <c r="E9" s="89" t="str">
        <f>Rohdaten!F27</f>
        <v>Angabe fehlt</v>
      </c>
      <c r="F9" s="90" t="str">
        <f t="shared" si="0"/>
        <v/>
      </c>
      <c r="H9" s="116">
        <f t="shared" ref="H9:H10" si="1">IF(F9="",0,F9+F17)</f>
        <v>0</v>
      </c>
      <c r="I9" s="63">
        <f>IF(J9=Listen!$G$4,1,IF(Berechnungen!J9=Listen!$G$5,2,IF(Berechnungen!J9=Listen!$G$6,3,0)))</f>
        <v>0</v>
      </c>
      <c r="J9" s="91" t="str">
        <f>Rohdaten!I27</f>
        <v>Angabe fehlt</v>
      </c>
      <c r="L9" s="118" t="s">
        <v>24298</v>
      </c>
      <c r="M9" s="118" t="s">
        <v>24296</v>
      </c>
      <c r="N9" s="118" t="s">
        <v>24297</v>
      </c>
      <c r="O9" s="65"/>
      <c r="P9" s="65"/>
      <c r="Q9" s="65"/>
      <c r="R9" s="65"/>
      <c r="S9" s="66"/>
      <c r="T9" s="66"/>
      <c r="U9" s="66"/>
      <c r="V9" s="66"/>
    </row>
    <row r="10" spans="2:22">
      <c r="B10" s="84"/>
      <c r="C10" s="84" t="str">
        <f>"Strom"&amp;" ("&amp;Rohdaten!C34&amp;Rohdaten!D34&amp;")"</f>
        <v>Strom (Stromprodukt: Verbrauchermix CH)</v>
      </c>
      <c r="D10" s="85" t="s">
        <v>10</v>
      </c>
      <c r="E10" s="237" t="str">
        <f>IFERROR(Rohdaten!F34+IF(Rohdaten!A41="relevant",Rohdaten!F41,0),"Angabe fehlt")</f>
        <v>Angabe fehlt</v>
      </c>
      <c r="F10" s="90" t="str">
        <f>IF(E10="Angabe fehlt","",E10)</f>
        <v/>
      </c>
      <c r="H10" s="116">
        <f t="shared" si="1"/>
        <v>0</v>
      </c>
      <c r="I10" s="63">
        <f>IF(L10&lt;&gt;"Angabe fehlt",L10,0)</f>
        <v>0</v>
      </c>
      <c r="J10" s="91" t="str">
        <f>IF(L10=0,"Angabe fehlt",IF(AND(L10&gt;0,L10&lt;1.6),"tief",IF(AND(L10&gt;=1.6,L10&lt;2.3),"mittel",IF(L10&gt;=2.3,"hoch",""))))</f>
        <v>Angabe fehlt</v>
      </c>
      <c r="K10" s="114"/>
      <c r="L10" s="195">
        <f>IF(N10=0,M10,IFERROR((Rohdaten!F34*Berechnungen!M10+Rohdaten!F41*Berechnungen!N10)/(Rohdaten!F34+Rohdaten!F41),"Angabe fehlt"))</f>
        <v>0</v>
      </c>
      <c r="M10" s="195">
        <f>IF(AND(Rohdaten!F34&lt;&gt;"",Rohdaten!F34&lt;&gt;"Angabe fehlt"),IF(Rohdaten!I34=Listen!$G$4,1,IF(Rohdaten!I34=Listen!$G$5,2,IF(Rohdaten!I34=Listen!$G$6,3,0))),0)</f>
        <v>0</v>
      </c>
      <c r="N10" s="195">
        <f>IF(AND(Rohdaten!F41&lt;&gt;"Angabe fehlt",Rohdaten!F41&lt;&gt;""),IF(Rohdaten!I41=Listen!$G$4,1,IF(Rohdaten!I41=Listen!$G$5,2,IF(Rohdaten!I41=Listen!$G$6,3,0))),0)</f>
        <v>0</v>
      </c>
      <c r="O10" s="65"/>
      <c r="P10" s="65"/>
      <c r="Q10" s="65"/>
      <c r="R10" s="65"/>
      <c r="S10" s="66"/>
      <c r="T10" s="66"/>
      <c r="U10" s="66"/>
      <c r="V10" s="66"/>
    </row>
    <row r="11" spans="2:22" ht="13.5" thickBot="1">
      <c r="B11" s="92" t="s">
        <v>55</v>
      </c>
      <c r="C11" s="93"/>
      <c r="D11" s="94"/>
      <c r="E11" s="95"/>
      <c r="F11" s="96">
        <f>SUM(F8:F10)</f>
        <v>0</v>
      </c>
      <c r="I11" s="242">
        <f>IFERROR((I8*H8+I9*H9+I10*H10)/SUMIF(I8:I10,"&gt;0",H8:H10),0)</f>
        <v>0</v>
      </c>
      <c r="J11" s="97" t="str">
        <f>IFERROR(IF(AND(I11&gt;0,I11&lt;1.6),"tief",IF(AND(I11&gt;=1.6,I11&lt;2.3),"mittel",IF(I11&gt;=2.3,"hoch",""))),"Angabe fehlt")</f>
        <v/>
      </c>
      <c r="K11" s="241"/>
      <c r="O11" s="65"/>
      <c r="P11" s="65"/>
      <c r="Q11" s="65"/>
      <c r="R11" s="65"/>
      <c r="S11" s="66"/>
      <c r="T11" s="66"/>
      <c r="U11" s="66"/>
      <c r="V11" s="66"/>
    </row>
    <row r="12" spans="2:22" ht="13.5" thickBot="1">
      <c r="B12" s="98" t="s">
        <v>68</v>
      </c>
      <c r="C12" s="99"/>
      <c r="D12" s="99"/>
      <c r="E12" s="100"/>
      <c r="F12" s="100">
        <f>F11</f>
        <v>0</v>
      </c>
      <c r="I12" s="63" t="str">
        <f>IF(J12=Listen!$G$4,1,IF(Berechnungen!J12=Listen!$G$5,2,IF(Berechnungen!J12=Listen!$G$6,3,"")))</f>
        <v/>
      </c>
      <c r="J12" s="101"/>
      <c r="O12" s="114"/>
      <c r="P12" s="114"/>
      <c r="Q12" s="114"/>
      <c r="R12" s="114"/>
    </row>
    <row r="13" spans="2:22">
      <c r="B13" s="69" t="s">
        <v>51</v>
      </c>
      <c r="C13" s="70"/>
      <c r="D13" s="70"/>
      <c r="E13" s="71"/>
      <c r="F13" s="72"/>
      <c r="I13" s="63" t="str">
        <f>IF(J13=Listen!$G$4,1,IF(Berechnungen!J13=Listen!$G$5,2,IF(Berechnungen!J13=Listen!$G$6,3,"")))</f>
        <v/>
      </c>
      <c r="J13" s="73"/>
      <c r="O13" s="114"/>
      <c r="P13" s="114"/>
      <c r="Q13" s="114"/>
      <c r="R13" s="114"/>
    </row>
    <row r="14" spans="2:22" ht="13.5" thickBot="1">
      <c r="B14" s="413" t="s">
        <v>47</v>
      </c>
      <c r="C14" s="413"/>
      <c r="D14" s="75" t="s">
        <v>7</v>
      </c>
      <c r="E14" s="76" t="s">
        <v>48</v>
      </c>
      <c r="F14" s="77" t="s">
        <v>54</v>
      </c>
      <c r="I14" s="63" t="str">
        <f>IF(J14=Listen!$G$4,1,IF(Berechnungen!J14=Listen!$G$5,2,IF(Berechnungen!J14=Listen!$G$6,3,"")))</f>
        <v/>
      </c>
      <c r="J14" s="78"/>
      <c r="O14" s="114"/>
      <c r="P14" s="114"/>
      <c r="Q14" s="114"/>
      <c r="R14" s="114"/>
    </row>
    <row r="15" spans="2:22" ht="13.5" thickBot="1">
      <c r="B15" s="79" t="s">
        <v>24275</v>
      </c>
      <c r="C15" s="80"/>
      <c r="D15" s="80"/>
      <c r="E15" s="81"/>
      <c r="F15" s="82"/>
      <c r="I15" s="63" t="str">
        <f>IF(J15=Listen!$G$4,1,IF(Berechnungen!J15=Listen!$G$5,2,IF(Berechnungen!J15=Listen!$G$6,3,"")))</f>
        <v/>
      </c>
      <c r="J15" s="83"/>
    </row>
    <row r="16" spans="2:22">
      <c r="B16" s="102"/>
      <c r="C16" s="84" t="str">
        <f>"Heizung"&amp;" ("&amp;Rohdaten!C20&amp;Rohdaten!D20&amp;")"</f>
        <v>Heizung (Heizart: Heizöl)</v>
      </c>
      <c r="D16" s="103" t="s">
        <v>10</v>
      </c>
      <c r="E16" s="86" t="str">
        <f>E8</f>
        <v>Angabe fehlt</v>
      </c>
      <c r="F16" s="104" t="str">
        <f>IFERROR(E16*(IF(Rohdaten!D20=Listen!D6,Primärenergiefaktoren!B7-1,IF(Rohdaten!D20=Listen!D7,Primärenergiefaktoren!B8-1,IF(Rohdaten!D20=Listen!D8,Primärenergiefaktoren!B9-1,Primärenergiefaktoren!B6-1)))),"")</f>
        <v/>
      </c>
      <c r="H16" s="116"/>
      <c r="J16" s="88"/>
    </row>
    <row r="17" spans="2:15">
      <c r="B17" s="84"/>
      <c r="C17" s="84" t="str">
        <f>"Kühlung"&amp;" ("&amp;Rohdaten!C27&amp;Rohdaten!D27&amp;")"</f>
        <v>Kühlung (Stromprodukt: Verbrauchermix CH)</v>
      </c>
      <c r="D17" s="85" t="s">
        <v>10</v>
      </c>
      <c r="E17" s="89" t="str">
        <f>E9</f>
        <v>Angabe fehlt</v>
      </c>
      <c r="F17" s="105" t="str">
        <f>IFERROR(E17*(IF(Rohdaten!D27=Listen!D16,Primärenergiefaktoren!B10-1,IF(Rohdaten!D27=Listen!D17,Primärenergiefaktoren!B11-1,Primärenergiefaktoren!B11-1))),"")</f>
        <v/>
      </c>
      <c r="H17" s="116"/>
      <c r="J17" s="91"/>
    </row>
    <row r="18" spans="2:15">
      <c r="B18" s="84"/>
      <c r="C18" s="84" t="str">
        <f>"Strom"&amp;" ("&amp;Rohdaten!C34&amp;Rohdaten!D34&amp;")"</f>
        <v>Strom (Stromprodukt: Verbrauchermix CH)</v>
      </c>
      <c r="D18" s="85" t="s">
        <v>10</v>
      </c>
      <c r="E18" s="89" t="str">
        <f>E10</f>
        <v>Angabe fehlt</v>
      </c>
      <c r="F18" s="105" t="str">
        <f>IFERROR(E18*(IF(Rohdaten!D34=Listen!D16,Primärenergiefaktoren!B10-1,IF(Rohdaten!D34=Listen!D17,Primärenergiefaktoren!B11-1,Primärenergiefaktoren!B11-1))),"")</f>
        <v/>
      </c>
      <c r="H18" s="116"/>
      <c r="J18" s="91"/>
    </row>
    <row r="19" spans="2:15" ht="13.5" thickBot="1">
      <c r="B19" s="92" t="s">
        <v>55</v>
      </c>
      <c r="C19" s="93"/>
      <c r="D19" s="94"/>
      <c r="E19" s="95"/>
      <c r="F19" s="96">
        <f>SUM(F16:F18)</f>
        <v>0</v>
      </c>
      <c r="I19" s="114"/>
      <c r="J19" s="97"/>
    </row>
    <row r="20" spans="2:15" ht="13.5" thickBot="1">
      <c r="B20" s="98" t="s">
        <v>69</v>
      </c>
      <c r="C20" s="99"/>
      <c r="D20" s="99"/>
      <c r="E20" s="100"/>
      <c r="F20" s="100">
        <f>SUM(F16:F18)</f>
        <v>0</v>
      </c>
      <c r="J20" s="101"/>
    </row>
    <row r="21" spans="2:15">
      <c r="B21" s="69" t="s">
        <v>52</v>
      </c>
      <c r="C21" s="70"/>
      <c r="D21" s="70"/>
      <c r="E21" s="71"/>
      <c r="F21" s="72"/>
      <c r="J21" s="73"/>
    </row>
    <row r="22" spans="2:15" ht="13.5" thickBot="1">
      <c r="B22" s="413" t="s">
        <v>47</v>
      </c>
      <c r="C22" s="413"/>
      <c r="D22" s="75" t="s">
        <v>7</v>
      </c>
      <c r="E22" s="76" t="s">
        <v>48</v>
      </c>
      <c r="F22" s="77" t="s">
        <v>54</v>
      </c>
      <c r="J22" s="78"/>
    </row>
    <row r="23" spans="2:15" ht="13.5" thickBot="1">
      <c r="B23" s="79" t="s">
        <v>0</v>
      </c>
      <c r="C23" s="80"/>
      <c r="D23" s="80"/>
      <c r="E23" s="81"/>
      <c r="F23" s="82"/>
      <c r="J23" s="83"/>
    </row>
    <row r="24" spans="2:15" ht="12.75" customHeight="1">
      <c r="B24" s="102"/>
      <c r="C24" s="238" t="s">
        <v>22</v>
      </c>
      <c r="D24" s="256" t="s">
        <v>24295</v>
      </c>
      <c r="E24" s="86" t="str">
        <f>Rohdaten!F49</f>
        <v>Angabe fehlt</v>
      </c>
      <c r="F24" s="104" t="str">
        <f>IFERROR(E24*Primärenergiefaktoren!B12,"")</f>
        <v/>
      </c>
      <c r="H24" s="116">
        <f t="shared" ref="H24:H29" si="2">IF(F24="",0,F24)</f>
        <v>0</v>
      </c>
      <c r="I24" s="63">
        <f>IF(J24=Listen!$G$4,1,IF(Berechnungen!J24=Listen!$G$5,2,IF(Berechnungen!J24=Listen!$G$6,3,0)))</f>
        <v>0</v>
      </c>
      <c r="J24" s="88" t="str">
        <f>Rohdaten!I49</f>
        <v>Angabe fehlt</v>
      </c>
    </row>
    <row r="25" spans="2:15" ht="12.75" customHeight="1">
      <c r="B25" s="84"/>
      <c r="C25" s="106" t="s">
        <v>20</v>
      </c>
      <c r="D25" s="257" t="s">
        <v>24295</v>
      </c>
      <c r="E25" s="89" t="str">
        <f>Rohdaten!F54</f>
        <v>Angabe fehlt</v>
      </c>
      <c r="F25" s="105" t="str">
        <f>IFERROR(E25*Primärenergiefaktoren!B13,"")</f>
        <v/>
      </c>
      <c r="H25" s="116">
        <f t="shared" si="2"/>
        <v>0</v>
      </c>
      <c r="I25" s="63">
        <f>IF(J25=Listen!$G$4,1,IF(Berechnungen!J25=Listen!$G$5,2,IF(Berechnungen!J25=Listen!$G$6,3,0)))</f>
        <v>0</v>
      </c>
      <c r="J25" s="91" t="str">
        <f>Rohdaten!I54</f>
        <v>Angabe fehlt</v>
      </c>
    </row>
    <row r="26" spans="2:15" ht="12.75" customHeight="1">
      <c r="B26" s="84"/>
      <c r="C26" s="106" t="s">
        <v>24308</v>
      </c>
      <c r="D26" s="257" t="s">
        <v>24295</v>
      </c>
      <c r="E26" s="89" t="str">
        <f>Rohdaten!F59</f>
        <v>Angabe fehlt</v>
      </c>
      <c r="F26" s="105" t="str">
        <f>IFERROR(E26*Primärenergiefaktoren!B61,"")</f>
        <v/>
      </c>
      <c r="H26" s="116">
        <f t="shared" si="2"/>
        <v>0</v>
      </c>
      <c r="I26" s="63">
        <f>IF(J26=Listen!$G$4,1,IF(Berechnungen!J26=Listen!$G$5,2,IF(Berechnungen!J26=Listen!$G$6,3,0)))</f>
        <v>0</v>
      </c>
      <c r="J26" s="91" t="str">
        <f>Rohdaten!I59</f>
        <v>Angabe fehlt</v>
      </c>
    </row>
    <row r="27" spans="2:15" ht="12.75" customHeight="1">
      <c r="B27" s="84"/>
      <c r="C27" s="106" t="s">
        <v>21</v>
      </c>
      <c r="D27" s="257" t="s">
        <v>24295</v>
      </c>
      <c r="E27" s="89" t="str">
        <f>Rohdaten!F64</f>
        <v>Angabe fehlt</v>
      </c>
      <c r="F27" s="105" t="str">
        <f>IFERROR(E27*0,"")</f>
        <v/>
      </c>
      <c r="H27" s="116">
        <f t="shared" si="2"/>
        <v>0</v>
      </c>
      <c r="I27" s="63">
        <f>IF(J27=Listen!$G$4,1,IF(Berechnungen!J27=Listen!$G$5,2,IF(Berechnungen!J27=Listen!$G$6,3,0)))</f>
        <v>0</v>
      </c>
      <c r="J27" s="91" t="str">
        <f>Rohdaten!I64</f>
        <v>Angabe fehlt</v>
      </c>
    </row>
    <row r="28" spans="2:15" ht="25.5">
      <c r="B28" s="84"/>
      <c r="C28" s="106" t="s">
        <v>24317</v>
      </c>
      <c r="D28" s="257" t="s">
        <v>24295</v>
      </c>
      <c r="E28" s="89" t="str">
        <f>IF(AND(Rohdaten!F69&lt;&gt;"Angabe fehlt",Rohdaten!F69&lt;&gt;""),Rohdaten!F69,IF(OR(Rohdaten!F74&lt;&gt;"Angabe fehlt",Rohdaten!F74&lt;&gt;""),Rohdaten!F74,"Fehler"))</f>
        <v>Angabe fehlt</v>
      </c>
      <c r="F28" s="105" t="str">
        <f>IFERROR(IF(Berechnungen!E28=Rohdaten!F69,Primärenergiefaktoren!B14,IF(Berechnungen!E28=Rohdaten!F74,Primärenergiefaktoren!B15,"Fehler"))*E28,"")</f>
        <v/>
      </c>
      <c r="H28" s="243">
        <f t="shared" si="2"/>
        <v>0</v>
      </c>
      <c r="I28" s="244">
        <f>IF(J28=Listen!$G$4,1,IF(Berechnungen!J28=Listen!$G$5,2,IF(Berechnungen!J28=Listen!$G$6,3,0)))</f>
        <v>0</v>
      </c>
      <c r="J28" s="107" t="str">
        <f>IF(E28=Rohdaten!F69,Rohdaten!I69,IF(Berechnungen!E28=Rohdaten!F74,Rohdaten!I74,"Angabe fehlt"))</f>
        <v>Angabe fehlt</v>
      </c>
      <c r="K28" s="114"/>
      <c r="L28" s="114"/>
      <c r="M28" s="114"/>
      <c r="N28" s="114"/>
    </row>
    <row r="29" spans="2:15" ht="25.5">
      <c r="B29" s="84"/>
      <c r="C29" s="106" t="s">
        <v>24318</v>
      </c>
      <c r="D29" s="257" t="s">
        <v>24295</v>
      </c>
      <c r="E29" s="89" t="str">
        <f>IF(Rohdaten!F75&gt;0,Rohdaten!F75,"")</f>
        <v>Angabe fehlt</v>
      </c>
      <c r="F29" s="105" t="str">
        <f>IFERROR(E29*Primärenergiefaktoren!B16,"")</f>
        <v/>
      </c>
      <c r="H29" s="243">
        <f t="shared" si="2"/>
        <v>0</v>
      </c>
      <c r="I29" s="244">
        <f>IF(J29=Listen!$G$4,1,IF(Berechnungen!J29=Listen!$G$5,2,IF(Berechnungen!J29=Listen!$G$6,3,0)))</f>
        <v>0</v>
      </c>
      <c r="J29" s="91" t="str">
        <f>IF(Rohdaten!F75&lt;&gt;0,Rohdaten!I75,IF(Rohdaten!F69&lt;&gt;0,Rohdaten!I69,""))</f>
        <v>Angabe fehlt</v>
      </c>
    </row>
    <row r="30" spans="2:15" ht="13.5" thickBot="1">
      <c r="B30" s="92" t="s">
        <v>56</v>
      </c>
      <c r="C30" s="93"/>
      <c r="D30" s="94"/>
      <c r="E30" s="95"/>
      <c r="F30" s="96">
        <f>SUM(F24:F29)</f>
        <v>0</v>
      </c>
      <c r="I30" s="242">
        <f>IFERROR((I24*H24+I25*H25+I26*H26+I27*H27+I28*H28+I29*H29)/SUMIF(I24:I29,"&gt;0",H24:H29),0)</f>
        <v>0</v>
      </c>
      <c r="J30" s="97" t="str">
        <f>IFERROR(IF(AND(I30&gt;0,I30&lt;1.6),"tief",IF(AND(I30&gt;=1.6,I30&lt;2.3),"mittel",IF(I30&gt;=2.3,"hoch",""))),"Angabe fehlt")</f>
        <v/>
      </c>
      <c r="K30" s="241"/>
    </row>
    <row r="31" spans="2:15" ht="13.5" thickBot="1">
      <c r="B31" s="79" t="s">
        <v>1</v>
      </c>
      <c r="C31" s="108"/>
      <c r="D31" s="109"/>
      <c r="E31" s="110"/>
      <c r="F31" s="111"/>
      <c r="J31" s="112"/>
      <c r="L31" s="118" t="s">
        <v>24299</v>
      </c>
      <c r="O31" s="63" t="s">
        <v>24356</v>
      </c>
    </row>
    <row r="32" spans="2:15">
      <c r="B32" s="84"/>
      <c r="C32" s="84" t="s">
        <v>58</v>
      </c>
      <c r="D32" s="85" t="s">
        <v>61</v>
      </c>
      <c r="E32" s="89" t="str">
        <f>Rohdaten!F77</f>
        <v>Angabe fehlt</v>
      </c>
      <c r="F32" s="89" t="str">
        <f>IFERROR(E32*Primärenergiefaktoren!B17,"")</f>
        <v/>
      </c>
      <c r="H32" s="116">
        <f t="shared" ref="H32:H42" si="3">IF(F32="",0,F32)</f>
        <v>0</v>
      </c>
      <c r="I32" s="63">
        <f>IF(J32=Listen!$G$4,1,IF(Berechnungen!J32=Listen!$G$5,2,IF(Berechnungen!J32=Listen!$G$6,3,0)))</f>
        <v>0</v>
      </c>
      <c r="J32" s="113" t="str">
        <f>Rohdaten!I77</f>
        <v>Angabe fehlt</v>
      </c>
      <c r="L32" s="63" t="s">
        <v>53</v>
      </c>
      <c r="N32" s="245">
        <f>I11</f>
        <v>0</v>
      </c>
      <c r="O32" s="255">
        <f>F11+F19</f>
        <v>0</v>
      </c>
    </row>
    <row r="33" spans="2:15">
      <c r="B33" s="84"/>
      <c r="C33" s="84" t="s">
        <v>59</v>
      </c>
      <c r="D33" s="85" t="s">
        <v>61</v>
      </c>
      <c r="E33" s="89" t="str">
        <f>Rohdaten!F78</f>
        <v>Angabe fehlt</v>
      </c>
      <c r="F33" s="89" t="str">
        <f>IFERROR(E33*Primärenergiefaktoren!B18,"")</f>
        <v/>
      </c>
      <c r="H33" s="116">
        <f t="shared" si="3"/>
        <v>0</v>
      </c>
      <c r="I33" s="63">
        <f>IF(J33=Listen!$G$4,1,IF(Berechnungen!J33=Listen!$G$5,2,IF(Berechnungen!J33=Listen!$G$6,3,0)))</f>
        <v>0</v>
      </c>
      <c r="J33" s="113" t="str">
        <f>Rohdaten!I78</f>
        <v>Angabe fehlt</v>
      </c>
      <c r="L33" s="63" t="s">
        <v>0</v>
      </c>
      <c r="N33" s="245">
        <f>I30</f>
        <v>0</v>
      </c>
      <c r="O33" s="255">
        <f>F30</f>
        <v>0</v>
      </c>
    </row>
    <row r="34" spans="2:15">
      <c r="B34" s="84"/>
      <c r="C34" s="84" t="s">
        <v>60</v>
      </c>
      <c r="D34" s="85" t="s">
        <v>61</v>
      </c>
      <c r="E34" s="89" t="str">
        <f>Rohdaten!F79</f>
        <v>Angabe fehlt</v>
      </c>
      <c r="F34" s="89" t="str">
        <f>IFERROR(E34*Primärenergiefaktoren!B19,"")</f>
        <v/>
      </c>
      <c r="H34" s="116">
        <f t="shared" si="3"/>
        <v>0</v>
      </c>
      <c r="I34" s="63">
        <f>IF(J34=Listen!$G$4,1,IF(Berechnungen!J34=Listen!$G$5,2,IF(Berechnungen!J34=Listen!$G$6,3,0)))</f>
        <v>0</v>
      </c>
      <c r="J34" s="113" t="str">
        <f>Rohdaten!I79</f>
        <v>Angabe fehlt</v>
      </c>
      <c r="L34" s="63" t="s">
        <v>1</v>
      </c>
      <c r="N34" s="245">
        <f>I45</f>
        <v>0</v>
      </c>
      <c r="O34" s="255">
        <f>F45</f>
        <v>0</v>
      </c>
    </row>
    <row r="35" spans="2:15">
      <c r="B35" s="84"/>
      <c r="C35" s="84" t="s">
        <v>62</v>
      </c>
      <c r="D35" s="85" t="s">
        <v>61</v>
      </c>
      <c r="E35" s="89" t="str">
        <f>Rohdaten!F80</f>
        <v>Angabe fehlt</v>
      </c>
      <c r="F35" s="89" t="str">
        <f>IFERROR(E35*Primärenergiefaktoren!B20,"")</f>
        <v/>
      </c>
      <c r="H35" s="116">
        <f t="shared" si="3"/>
        <v>0</v>
      </c>
      <c r="I35" s="63">
        <f>IF(J35=Listen!$G$4,1,IF(Berechnungen!J35=Listen!$G$5,2,IF(Berechnungen!J35=Listen!$G$6,3,0)))</f>
        <v>0</v>
      </c>
      <c r="J35" s="113" t="str">
        <f>Rohdaten!I80</f>
        <v>Angabe fehlt</v>
      </c>
      <c r="L35" s="63" t="s">
        <v>2</v>
      </c>
      <c r="N35" s="245">
        <f>I53</f>
        <v>0</v>
      </c>
      <c r="O35" s="255">
        <f>F53</f>
        <v>0</v>
      </c>
    </row>
    <row r="36" spans="2:15">
      <c r="B36" s="84"/>
      <c r="C36" s="84" t="s">
        <v>30</v>
      </c>
      <c r="D36" s="85" t="s">
        <v>61</v>
      </c>
      <c r="E36" s="89">
        <f>Rohdaten!F81+Rohdaten!F83</f>
        <v>0</v>
      </c>
      <c r="F36" s="89" t="str">
        <f>IF(E36&gt;0,E36*Primärenergiefaktoren!B30,"")</f>
        <v/>
      </c>
      <c r="H36" s="116"/>
      <c r="J36" s="113"/>
      <c r="L36" s="63" t="s">
        <v>3</v>
      </c>
      <c r="N36" s="245">
        <f>I56</f>
        <v>0</v>
      </c>
      <c r="O36" s="255">
        <f>F56</f>
        <v>0</v>
      </c>
    </row>
    <row r="37" spans="2:15">
      <c r="B37" s="84"/>
      <c r="C37" s="84" t="s">
        <v>31</v>
      </c>
      <c r="D37" s="85" t="s">
        <v>61</v>
      </c>
      <c r="E37" s="89">
        <f>Rohdaten!F82+Rohdaten!F84</f>
        <v>0</v>
      </c>
      <c r="F37" s="89" t="str">
        <f>IF(E37&gt;0,E37*Primärenergiefaktoren!B21,"")</f>
        <v/>
      </c>
      <c r="H37" s="116"/>
      <c r="J37" s="113"/>
      <c r="L37" s="63" t="s">
        <v>4</v>
      </c>
      <c r="N37" s="245">
        <f>I59</f>
        <v>0</v>
      </c>
      <c r="O37" s="255">
        <f>F59</f>
        <v>0</v>
      </c>
    </row>
    <row r="38" spans="2:15">
      <c r="B38" s="84"/>
      <c r="C38" s="84" t="s">
        <v>5</v>
      </c>
      <c r="D38" s="85" t="s">
        <v>38</v>
      </c>
      <c r="E38" s="89" t="str">
        <f>Rohdaten!F85</f>
        <v>Angabe fehlt</v>
      </c>
      <c r="F38" s="89" t="str">
        <f>IFERROR(E38*Primärenergiefaktoren!B35,"")</f>
        <v/>
      </c>
      <c r="H38" s="116">
        <f t="shared" si="3"/>
        <v>0</v>
      </c>
      <c r="I38" s="63">
        <f>IF(J38=Listen!$G$4,1,IF(Berechnungen!J38=Listen!$G$5,2,IF(Berechnungen!J38=Listen!$G$6,3,0)))</f>
        <v>0</v>
      </c>
      <c r="J38" s="113" t="str">
        <f>Rohdaten!I85</f>
        <v>Angabe fehlt</v>
      </c>
      <c r="L38" s="63" t="s">
        <v>141</v>
      </c>
      <c r="N38" s="245">
        <f>I63</f>
        <v>0</v>
      </c>
      <c r="O38" s="255">
        <f>F63</f>
        <v>0</v>
      </c>
    </row>
    <row r="39" spans="2:15">
      <c r="B39" s="84"/>
      <c r="C39" s="84" t="s">
        <v>34</v>
      </c>
      <c r="D39" s="85" t="s">
        <v>38</v>
      </c>
      <c r="E39" s="89" t="str">
        <f>Rohdaten!F86</f>
        <v>Angabe fehlt</v>
      </c>
      <c r="F39" s="89" t="str">
        <f>IFERROR(E39*Primärenergiefaktoren!B36,"")</f>
        <v/>
      </c>
      <c r="H39" s="116">
        <f t="shared" si="3"/>
        <v>0</v>
      </c>
      <c r="I39" s="63">
        <f>IF(J39=Listen!$G$4,1,IF(Berechnungen!J39=Listen!$G$5,2,IF(Berechnungen!J39=Listen!$G$6,3,0)))</f>
        <v>0</v>
      </c>
      <c r="J39" s="113" t="str">
        <f>Rohdaten!I86</f>
        <v>Angabe fehlt</v>
      </c>
      <c r="L39" s="63" t="s">
        <v>5</v>
      </c>
      <c r="N39" s="245">
        <f>I66</f>
        <v>0</v>
      </c>
      <c r="O39" s="255">
        <f>F66</f>
        <v>0</v>
      </c>
    </row>
    <row r="40" spans="2:15">
      <c r="B40" s="84"/>
      <c r="C40" s="84" t="s">
        <v>35</v>
      </c>
      <c r="D40" s="85" t="s">
        <v>38</v>
      </c>
      <c r="E40" s="89" t="str">
        <f>Rohdaten!F87</f>
        <v>Angabe fehlt</v>
      </c>
      <c r="F40" s="89" t="str">
        <f>IFERROR(E40*Primärenergiefaktoren!B37,"")</f>
        <v/>
      </c>
      <c r="H40" s="116">
        <f t="shared" si="3"/>
        <v>0</v>
      </c>
      <c r="I40" s="63">
        <f>IF(J40=Listen!$G$4,1,IF(Berechnungen!J40=Listen!$G$5,2,IF(Berechnungen!J40=Listen!$G$6,3,0)))</f>
        <v>0</v>
      </c>
      <c r="J40" s="113" t="str">
        <f>Rohdaten!I87</f>
        <v>Angabe fehlt</v>
      </c>
    </row>
    <row r="41" spans="2:15">
      <c r="B41" s="84"/>
      <c r="C41" s="84" t="s">
        <v>36</v>
      </c>
      <c r="D41" s="85" t="s">
        <v>38</v>
      </c>
      <c r="E41" s="89" t="str">
        <f>Rohdaten!F88</f>
        <v>Angabe fehlt</v>
      </c>
      <c r="F41" s="89" t="str">
        <f>IFERROR(E41*Primärenergiefaktoren!B38,"")</f>
        <v/>
      </c>
      <c r="H41" s="116">
        <f t="shared" si="3"/>
        <v>0</v>
      </c>
      <c r="I41" s="63">
        <f>IF(J41=Listen!$G$4,1,IF(Berechnungen!J41=Listen!$G$5,2,IF(Berechnungen!J41=Listen!$G$6,3,0)))</f>
        <v>0</v>
      </c>
      <c r="J41" s="113" t="str">
        <f>Rohdaten!I88</f>
        <v>Angabe fehlt</v>
      </c>
    </row>
    <row r="42" spans="2:15">
      <c r="B42" s="84"/>
      <c r="C42" s="84" t="s">
        <v>37</v>
      </c>
      <c r="D42" s="85" t="s">
        <v>38</v>
      </c>
      <c r="E42" s="89" t="str">
        <f>Rohdaten!F89</f>
        <v>Angabe fehlt</v>
      </c>
      <c r="F42" s="89" t="str">
        <f>IFERROR(E42*Primärenergiefaktoren!B39,"")</f>
        <v/>
      </c>
      <c r="H42" s="116">
        <f t="shared" si="3"/>
        <v>0</v>
      </c>
      <c r="I42" s="63">
        <f>IF(J42=Listen!$G$4,1,IF(Berechnungen!J42=Listen!$G$5,2,IF(Berechnungen!J42=Listen!$G$6,3,0)))</f>
        <v>0</v>
      </c>
      <c r="J42" s="113" t="str">
        <f>Rohdaten!I89</f>
        <v>Angabe fehlt</v>
      </c>
    </row>
    <row r="43" spans="2:15">
      <c r="B43" s="84"/>
      <c r="C43" s="84" t="s">
        <v>39</v>
      </c>
      <c r="D43" s="85" t="s">
        <v>61</v>
      </c>
      <c r="E43" s="89">
        <f>Rohdaten!F90</f>
        <v>0</v>
      </c>
      <c r="F43" s="89" t="str">
        <f>IF(E43&gt;0,E43*Primärenergiefaktoren!B44,"")</f>
        <v/>
      </c>
      <c r="H43" s="116"/>
      <c r="J43" s="113"/>
    </row>
    <row r="44" spans="2:15">
      <c r="B44" s="84"/>
      <c r="C44" s="84" t="s">
        <v>40</v>
      </c>
      <c r="D44" s="85" t="s">
        <v>61</v>
      </c>
      <c r="E44" s="89">
        <f>Rohdaten!F91</f>
        <v>0</v>
      </c>
      <c r="F44" s="89" t="str">
        <f>IF(E44&gt;0,E44*Primärenergiefaktoren!B41,"")</f>
        <v/>
      </c>
      <c r="H44" s="116"/>
      <c r="J44" s="113"/>
    </row>
    <row r="45" spans="2:15" ht="13.5" thickBot="1">
      <c r="B45" s="92" t="s">
        <v>57</v>
      </c>
      <c r="C45" s="93"/>
      <c r="D45" s="94"/>
      <c r="E45" s="95"/>
      <c r="F45" s="96">
        <f>SUM(F32:F44)</f>
        <v>0</v>
      </c>
      <c r="I45" s="242">
        <f>IFERROR((I32*H32+I33*H33+I34*H34+I35*H35+I38*H38+I39*H39+H40*I40+H41*I41+H42*I42)/SUMIF(I32:I42,"&gt;0",H32:H42),0)</f>
        <v>0</v>
      </c>
      <c r="J45" s="97" t="str">
        <f>IFERROR(IF(AND(I45&gt;0,I45&lt;1.6),"tief",IF(AND(I45&gt;=1.6,I45&lt;2.3),"mittel",IF(I45&gt;=2.3,"hoch",""))),"Angabe fehlt")</f>
        <v/>
      </c>
    </row>
    <row r="46" spans="2:15" ht="13.5" thickBot="1">
      <c r="B46" s="79" t="s">
        <v>2</v>
      </c>
      <c r="C46" s="108"/>
      <c r="D46" s="109"/>
      <c r="E46" s="110"/>
      <c r="F46" s="111"/>
      <c r="J46" s="112"/>
    </row>
    <row r="47" spans="2:15">
      <c r="B47" s="84"/>
      <c r="C47" s="84" t="s">
        <v>14</v>
      </c>
      <c r="D47" s="85" t="s">
        <v>13</v>
      </c>
      <c r="E47" s="89" t="str">
        <f>Rohdaten!F94</f>
        <v>Angabe fehlt</v>
      </c>
      <c r="F47" s="89" t="str">
        <f>IFERROR(E47*Primärenergiefaktoren!B48,"")</f>
        <v/>
      </c>
      <c r="H47" s="116">
        <f t="shared" ref="H47:H52" si="4">IF(F47="",0,F47)</f>
        <v>0</v>
      </c>
      <c r="I47" s="63">
        <f>IF(J47=Listen!$G$4,1,IF(Berechnungen!J47=Listen!$G$5,2,IF(Berechnungen!J47=Listen!$G$6,3,0)))</f>
        <v>0</v>
      </c>
      <c r="J47" s="113" t="str">
        <f>Rohdaten!I94</f>
        <v>Angabe fehlt</v>
      </c>
    </row>
    <row r="48" spans="2:15">
      <c r="B48" s="84"/>
      <c r="C48" s="84" t="s">
        <v>15</v>
      </c>
      <c r="D48" s="85" t="s">
        <v>13</v>
      </c>
      <c r="E48" s="89" t="str">
        <f>Rohdaten!F99</f>
        <v>Angabe fehlt</v>
      </c>
      <c r="F48" s="89" t="str">
        <f>IFERROR(E48*Primärenergiefaktoren!B49,"")</f>
        <v/>
      </c>
      <c r="H48" s="116">
        <f t="shared" si="4"/>
        <v>0</v>
      </c>
      <c r="I48" s="63">
        <f>IF(J48=Listen!$G$4,1,IF(Berechnungen!J48=Listen!$G$5,2,IF(Berechnungen!J48=Listen!$G$6,3,0)))</f>
        <v>0</v>
      </c>
      <c r="J48" s="113" t="str">
        <f>Rohdaten!I99</f>
        <v>Angabe fehlt</v>
      </c>
    </row>
    <row r="49" spans="2:19">
      <c r="B49" s="84"/>
      <c r="C49" s="84" t="s">
        <v>16</v>
      </c>
      <c r="D49" s="85" t="s">
        <v>13</v>
      </c>
      <c r="E49" s="89" t="str">
        <f>Rohdaten!F104</f>
        <v>Angabe fehlt</v>
      </c>
      <c r="F49" s="89" t="str">
        <f>IFERROR(E49*Primärenergiefaktoren!B51,"")</f>
        <v/>
      </c>
      <c r="H49" s="116">
        <f t="shared" si="4"/>
        <v>0</v>
      </c>
      <c r="I49" s="63">
        <f>IF(J49=Listen!$G$4,1,IF(Berechnungen!J49=Listen!$G$5,2,IF(Berechnungen!J49=Listen!$G$6,3,0)))</f>
        <v>0</v>
      </c>
      <c r="J49" s="113" t="str">
        <f>Rohdaten!I104</f>
        <v>Angabe fehlt</v>
      </c>
    </row>
    <row r="50" spans="2:19">
      <c r="B50" s="84"/>
      <c r="C50" s="84" t="s">
        <v>17</v>
      </c>
      <c r="D50" s="85" t="s">
        <v>13</v>
      </c>
      <c r="E50" s="89" t="str">
        <f>Rohdaten!F109</f>
        <v>Angabe fehlt</v>
      </c>
      <c r="F50" s="89" t="str">
        <f>IFERROR(E50*Primärenergiefaktoren!B52,"")</f>
        <v/>
      </c>
      <c r="H50" s="116">
        <f t="shared" si="4"/>
        <v>0</v>
      </c>
      <c r="I50" s="63">
        <f>IF(J50=Listen!$G$4,1,IF(Berechnungen!J50=Listen!$G$5,2,IF(Berechnungen!J50=Listen!$G$6,3,0)))</f>
        <v>0</v>
      </c>
      <c r="J50" s="113" t="str">
        <f>Rohdaten!I109</f>
        <v>Angabe fehlt</v>
      </c>
    </row>
    <row r="51" spans="2:19">
      <c r="B51" s="84"/>
      <c r="C51" s="84" t="str">
        <f>IF(OR(Rohdaten!D114="Angabe fehlt",Rohdaten!D114=""),"Papier","Papier"&amp;" ("&amp;Rohdaten!C114&amp;Rohdaten!D114*100&amp;"%)")</f>
        <v>Papier</v>
      </c>
      <c r="D51" s="85" t="s">
        <v>13</v>
      </c>
      <c r="E51" s="89" t="str">
        <f>Rohdaten!F114</f>
        <v>Angabe fehlt</v>
      </c>
      <c r="F51" s="89" t="str">
        <f>IFERROR(IF(Rohdaten!D114="Angabe fehlt",E51*Primärenergiefaktoren!B53,(1-Rohdaten!D114)*E51*Primärenergiefaktoren!B53+Rohdaten!D114*E51*Primärenergiefaktoren!B62),"")</f>
        <v/>
      </c>
      <c r="H51" s="116">
        <f t="shared" si="4"/>
        <v>0</v>
      </c>
      <c r="I51" s="63">
        <f>IF(J51=Listen!$G$4,1,IF(Berechnungen!J51=Listen!$G$5,2,IF(Berechnungen!J51=Listen!$G$6,3,0)))</f>
        <v>0</v>
      </c>
      <c r="J51" s="113" t="str">
        <f>Rohdaten!I114</f>
        <v>Angabe fehlt</v>
      </c>
    </row>
    <row r="52" spans="2:19">
      <c r="B52" s="84"/>
      <c r="C52" s="84" t="s">
        <v>18</v>
      </c>
      <c r="D52" s="85" t="s">
        <v>13</v>
      </c>
      <c r="E52" s="89" t="str">
        <f>Rohdaten!F119</f>
        <v>Angabe fehlt</v>
      </c>
      <c r="F52" s="89" t="str">
        <f>IFERROR(E52*Primärenergiefaktoren!B54,"")</f>
        <v/>
      </c>
      <c r="H52" s="116">
        <f t="shared" si="4"/>
        <v>0</v>
      </c>
      <c r="I52" s="63">
        <f>IF(J52=Listen!$G$4,1,IF(Berechnungen!J52=Listen!$G$5,2,IF(Berechnungen!J52=Listen!$G$6,3,0)))</f>
        <v>0</v>
      </c>
      <c r="J52" s="113" t="str">
        <f>Rohdaten!I119</f>
        <v>Angabe fehlt</v>
      </c>
    </row>
    <row r="53" spans="2:19" ht="13.5" thickBot="1">
      <c r="B53" s="92" t="s">
        <v>63</v>
      </c>
      <c r="C53" s="93"/>
      <c r="D53" s="94"/>
      <c r="E53" s="95"/>
      <c r="F53" s="96">
        <f>SUM(F47:F52)</f>
        <v>0</v>
      </c>
      <c r="I53" s="242">
        <f>IFERROR((I47*H47+I48*H48+I49*H49+I50*H50+I51*H51+I52*H52)/SUMIF(I47:I52,"&gt;0",H47:H52),0)</f>
        <v>0</v>
      </c>
      <c r="J53" s="97" t="str">
        <f>IFERROR(IF(AND(I53&gt;0,I53&lt;1.6),"tief",IF(AND(I53&gt;=1.6,I53&lt;2.3),"mittel",IF(I53&gt;=2.3,"hoch",""))),"Angabe fehlt")</f>
        <v/>
      </c>
    </row>
    <row r="54" spans="2:19" ht="13.5" thickBot="1">
      <c r="B54" s="79" t="s">
        <v>3</v>
      </c>
      <c r="C54" s="108"/>
      <c r="D54" s="109"/>
      <c r="E54" s="110"/>
      <c r="F54" s="111"/>
      <c r="J54" s="112"/>
    </row>
    <row r="55" spans="2:19">
      <c r="B55" s="84"/>
      <c r="C55" s="84" t="s">
        <v>9</v>
      </c>
      <c r="D55" s="85" t="s">
        <v>3</v>
      </c>
      <c r="E55" s="89" t="str">
        <f>Rohdaten!F125</f>
        <v>Angabe fehlt</v>
      </c>
      <c r="F55" s="89" t="str">
        <f>IFERROR(E55*Primärenergiefaktoren!B55,"")</f>
        <v/>
      </c>
      <c r="H55" s="116">
        <f t="shared" ref="H55" si="5">IF(F55="",0,F55)</f>
        <v>0</v>
      </c>
      <c r="I55" s="63">
        <f>IF(J55=Listen!$G$4,1,IF(Berechnungen!J55=Listen!$G$5,2,IF(Berechnungen!J55=Listen!$G$6,3,0)))</f>
        <v>0</v>
      </c>
      <c r="J55" s="113" t="str">
        <f>Rohdaten!I125</f>
        <v>Angabe fehlt</v>
      </c>
    </row>
    <row r="56" spans="2:19" ht="13.5" thickBot="1">
      <c r="B56" s="92" t="s">
        <v>64</v>
      </c>
      <c r="C56" s="93"/>
      <c r="D56" s="94"/>
      <c r="E56" s="95"/>
      <c r="F56" s="96">
        <f>IF(F55="",0,F55)</f>
        <v>0</v>
      </c>
      <c r="I56" s="194">
        <f>IFERROR(I55,0)</f>
        <v>0</v>
      </c>
      <c r="J56" s="97" t="str">
        <f>IFERROR(IF(AND(I56&gt;0,I56&lt;1.6),"tief",IF(AND(I56&gt;=1.6,I56&lt;2.3),"mittel",IF(I56&gt;=2.3,"hoch",""))),"Angabe fehlt")</f>
        <v/>
      </c>
    </row>
    <row r="57" spans="2:19" ht="13.5" thickBot="1">
      <c r="B57" s="79" t="s">
        <v>24313</v>
      </c>
      <c r="C57" s="108"/>
      <c r="D57" s="109"/>
      <c r="E57" s="110"/>
      <c r="F57" s="111"/>
      <c r="J57" s="112"/>
    </row>
    <row r="58" spans="2:19">
      <c r="B58" s="84"/>
      <c r="C58" s="239" t="str">
        <f>IF(OR(Rohdaten!D131="Angabe fehlt",Rohdaten!D131=""),"Papier","Papier"&amp;" ("&amp;Rohdaten!C131&amp;Rohdaten!D131*100&amp;"%)")</f>
        <v>Papier</v>
      </c>
      <c r="D58" s="85" t="s">
        <v>13</v>
      </c>
      <c r="E58" s="89" t="str">
        <f>Rohdaten!F131</f>
        <v>Angabe fehlt</v>
      </c>
      <c r="F58" s="89" t="str">
        <f>IFERROR(IF(Rohdaten!D131="Angabe fehlt",E58*Primärenergiefaktoren!B53,(1-Rohdaten!D131)*E58*Primärenergiefaktoren!B53+Rohdaten!D131*E58*Primärenergiefaktoren!B62),"")</f>
        <v/>
      </c>
      <c r="H58" s="116">
        <f t="shared" ref="H58" si="6">IF(F58="",0,F58)</f>
        <v>0</v>
      </c>
      <c r="I58" s="63">
        <f>IF(J58=Listen!$G$4,1,IF(Berechnungen!J58=Listen!$G$5,2,IF(Berechnungen!J58=Listen!$G$6,3,0)))</f>
        <v>0</v>
      </c>
      <c r="J58" s="113" t="str">
        <f>Rohdaten!I131</f>
        <v>Angabe fehlt</v>
      </c>
    </row>
    <row r="59" spans="2:19" ht="13.5" thickBot="1">
      <c r="B59" s="92" t="s">
        <v>65</v>
      </c>
      <c r="C59" s="93"/>
      <c r="D59" s="94"/>
      <c r="E59" s="95"/>
      <c r="F59" s="96">
        <f>IF(F58="",0,F58)</f>
        <v>0</v>
      </c>
      <c r="I59" s="194">
        <f>IFERROR(I58,0)</f>
        <v>0</v>
      </c>
      <c r="J59" s="97" t="str">
        <f>IFERROR(IF(AND(I59&gt;0,I59&lt;1.6),"tief",IF(AND(I59&gt;=1.6,I59&lt;2.3),"mittel",IF(I59&gt;=2.3,"hoch",""))),"Angabe fehlt")</f>
        <v/>
      </c>
      <c r="S59" s="114"/>
    </row>
    <row r="60" spans="2:19" ht="13.5" thickBot="1">
      <c r="B60" s="79" t="s">
        <v>141</v>
      </c>
      <c r="C60" s="108"/>
      <c r="D60" s="109"/>
      <c r="E60" s="110"/>
      <c r="F60" s="111"/>
      <c r="J60" s="112"/>
    </row>
    <row r="61" spans="2:19">
      <c r="B61" s="84"/>
      <c r="C61" s="84" t="s">
        <v>41</v>
      </c>
      <c r="D61" s="85" t="s">
        <v>13</v>
      </c>
      <c r="E61" s="89" t="str">
        <f>Rohdaten!F137</f>
        <v>Angabe fehlt</v>
      </c>
      <c r="F61" s="89" t="str">
        <f>IFERROR(E61*0,"")</f>
        <v/>
      </c>
      <c r="H61" s="116">
        <f t="shared" ref="H61:H62" si="7">IF(F61="",0,F61)</f>
        <v>0</v>
      </c>
      <c r="I61" s="63">
        <f>IF(J61=Listen!$G$4,1,IF(Berechnungen!J61=Listen!$G$5,2,IF(Berechnungen!J61=Listen!$G$6,3,0)))</f>
        <v>0</v>
      </c>
      <c r="J61" s="113" t="str">
        <f>Rohdaten!I137</f>
        <v>Angabe fehlt</v>
      </c>
    </row>
    <row r="62" spans="2:19">
      <c r="B62" s="84"/>
      <c r="C62" s="84" t="s">
        <v>42</v>
      </c>
      <c r="D62" s="85" t="s">
        <v>13</v>
      </c>
      <c r="E62" s="89" t="str">
        <f>Rohdaten!F138</f>
        <v>Angabe fehlt</v>
      </c>
      <c r="F62" s="89" t="str">
        <f>IFERROR(E62*Primärenergiefaktoren!B57,"")</f>
        <v/>
      </c>
      <c r="H62" s="116">
        <f t="shared" si="7"/>
        <v>0</v>
      </c>
      <c r="I62" s="63">
        <f>IF(J62=Listen!$G$4,1,IF(Berechnungen!J62=Listen!$G$5,2,IF(Berechnungen!J62=Listen!$G$6,3,0)))</f>
        <v>0</v>
      </c>
      <c r="J62" s="113" t="str">
        <f>Rohdaten!I138</f>
        <v>Angabe fehlt</v>
      </c>
    </row>
    <row r="63" spans="2:19" ht="13.5" thickBot="1">
      <c r="B63" s="92" t="s">
        <v>145</v>
      </c>
      <c r="C63" s="93"/>
      <c r="D63" s="94"/>
      <c r="E63" s="95"/>
      <c r="F63" s="96">
        <f>SUM(F61:F62)</f>
        <v>0</v>
      </c>
      <c r="I63" s="194">
        <f>IFERROR((H61*I61+H62*I62)/SUMIF(I61:I62,"&gt;0",H61:H62),0)</f>
        <v>0</v>
      </c>
      <c r="J63" s="97" t="str">
        <f>IFERROR(IF(AND(I63&gt;0,I63&lt;1.6),"tief",IF(AND(I63&gt;=1.6,I63&lt;2.3),"mittel",IF(I63&gt;=2.3,"hoch",""))),"Angabe fehlt")</f>
        <v/>
      </c>
      <c r="S63" s="114"/>
    </row>
    <row r="64" spans="2:19" ht="13.5" thickBot="1">
      <c r="B64" s="79" t="s">
        <v>5</v>
      </c>
      <c r="C64" s="108"/>
      <c r="D64" s="109"/>
      <c r="E64" s="110"/>
      <c r="F64" s="111"/>
      <c r="J64" s="112"/>
      <c r="S64" s="114"/>
    </row>
    <row r="65" spans="2:19">
      <c r="B65" s="84"/>
      <c r="C65" s="84" t="s">
        <v>24258</v>
      </c>
      <c r="D65" s="85" t="s">
        <v>28</v>
      </c>
      <c r="E65" s="90" t="str">
        <f>IF(Rohdaten!F140&lt;&gt;"",Rohdaten!F140,IF(Rohdaten!F141&lt;&gt;"",Rohdaten!F141,IF(Rohdaten!F144&lt;&gt;"",Rohdaten!F144,"Bitte Teilnehmerzahl in Feld C20 eingeben")))</f>
        <v>Angabe fehlt</v>
      </c>
      <c r="F65" s="89" t="str">
        <f>IFERROR(E65*Primärenergiefaktoren!B60,"")</f>
        <v/>
      </c>
      <c r="H65" s="116">
        <f t="shared" ref="H65" si="8">IF(F65="",0,F65)</f>
        <v>0</v>
      </c>
      <c r="I65" s="63">
        <f>IF(J65=Listen!$G$4,1,IF(Berechnungen!J65=Listen!$G$5,2,IF(Berechnungen!J65=Listen!$G$6,3,0)))</f>
        <v>0</v>
      </c>
      <c r="J65" s="113" t="str">
        <f>Rohdaten!I140</f>
        <v>Angabe fehlt</v>
      </c>
      <c r="S65" s="114"/>
    </row>
    <row r="66" spans="2:19" ht="13.5" thickBot="1">
      <c r="B66" s="92" t="s">
        <v>66</v>
      </c>
      <c r="C66" s="93"/>
      <c r="D66" s="94"/>
      <c r="E66" s="95"/>
      <c r="F66" s="96">
        <f>IF(F65="",0,F65)</f>
        <v>0</v>
      </c>
      <c r="I66" s="194">
        <f>IFERROR(I65,0)</f>
        <v>0</v>
      </c>
      <c r="J66" s="97" t="str">
        <f>IFERROR(IF(AND(I66&gt;0,I66&lt;1.6),"tief",IF(AND(I66&gt;=1.6,I66&lt;2.3),"mittel",IF(I66&gt;=2.3,"hoch",""))),"Angabe fehlt")</f>
        <v/>
      </c>
    </row>
    <row r="67" spans="2:19" ht="13.5" thickBot="1">
      <c r="B67" s="98" t="s">
        <v>70</v>
      </c>
      <c r="C67" s="99"/>
      <c r="D67" s="99"/>
      <c r="E67" s="100"/>
      <c r="F67" s="100">
        <f>F30+F45+F53+F56+F59+F63+F66</f>
        <v>0</v>
      </c>
      <c r="J67" s="101"/>
    </row>
    <row r="68" spans="2:19" ht="13.5" thickBot="1">
      <c r="P68" s="115"/>
    </row>
    <row r="69" spans="2:19" ht="13.5" thickBot="1">
      <c r="B69" s="98" t="s">
        <v>67</v>
      </c>
      <c r="C69" s="99"/>
      <c r="D69" s="99"/>
      <c r="E69" s="100"/>
      <c r="F69" s="100">
        <f>F12+F20+F67</f>
        <v>0</v>
      </c>
      <c r="I69" s="242" t="e">
        <f>(N32*O32+N33*O33+N34*O34+N35*O35+N36*O36+N37*O37+N38*O38+N39*O39)/SUMIF(N32:N39,"&gt;0",O32:O39)</f>
        <v>#DIV/0!</v>
      </c>
      <c r="J69" s="101" t="str">
        <f>IFERROR(IF(AND(I69&gt;0,I69&lt;1.6),"tief",IF(AND(I69&gt;=1.6,I69&lt;2.3),"mittel",IF(I69&gt;=2.3,"hoch",""))),"Angabe fehlt")</f>
        <v>Angabe fehlt</v>
      </c>
    </row>
    <row r="70" spans="2:19" ht="13.5" thickBot="1">
      <c r="B70" s="63" t="e">
        <f>"Sicherheitsmarge von "&amp;Listen!H8*100&amp;" %"</f>
        <v>#VALUE!</v>
      </c>
      <c r="F70" s="116" t="e">
        <f>F69*IF(J69=Listen!G4,Listen!H4,IF(Berechnungen!J69=Listen!G5,Listen!H5,IF(Berechnungen!J69=Listen!G6,Listen!H6,"Fehler")))</f>
        <v>#VALUE!</v>
      </c>
      <c r="J70" s="117"/>
    </row>
    <row r="71" spans="2:19" ht="13.5" thickBot="1">
      <c r="B71" s="98" t="s">
        <v>71</v>
      </c>
      <c r="C71" s="99"/>
      <c r="D71" s="99"/>
      <c r="E71" s="100"/>
      <c r="F71" s="100" t="e">
        <f>F69+F70</f>
        <v>#VALUE!</v>
      </c>
      <c r="J71" s="101"/>
    </row>
    <row r="73" spans="2:19">
      <c r="B73" s="118"/>
    </row>
  </sheetData>
  <sheetProtection password="F2B5" sheet="1" objects="1" scenarios="1"/>
  <customSheetViews>
    <customSheetView guid="{4AC5976F-35B3-460A-A140-4FE376F07F35}" showGridLines="0" hiddenColumns="1">
      <selection activeCell="B16" sqref="B16:C16"/>
      <pageMargins left="0.7" right="0.7" top="0.78740157499999996" bottom="0.78740157499999996" header="0.3" footer="0.3"/>
      <pageSetup paperSize="9" orientation="portrait" r:id="rId1"/>
    </customSheetView>
  </customSheetViews>
  <mergeCells count="4">
    <mergeCell ref="B6:C6"/>
    <mergeCell ref="B14:C14"/>
    <mergeCell ref="B22:C22"/>
    <mergeCell ref="B3:F3"/>
  </mergeCells>
  <conditionalFormatting sqref="E8">
    <cfRule type="cellIs" dxfId="7" priority="4" operator="equal">
      <formula>"Angabe fehlt"</formula>
    </cfRule>
    <cfRule type="cellIs" dxfId="6" priority="5" operator="equal">
      <formula>"""Angabe fehlt"""</formula>
    </cfRule>
  </conditionalFormatting>
  <conditionalFormatting sqref="E16:E18 E9:E10 E24:E29 E47:E52 E55 E58 E61:E62 E65 J8:J10 J16:J18 J24:J29 J32:J43 J47:J52 J55 J58 J61:J62 J65 J69 E32:E44">
    <cfRule type="cellIs" dxfId="5" priority="3" operator="equal">
      <formula>"Angabe fehlt"</formula>
    </cfRule>
  </conditionalFormatting>
  <conditionalFormatting sqref="P11 J10 J18">
    <cfRule type="cellIs" dxfId="4" priority="2" operator="equal">
      <formula>"Bitte Eventtyp im Feld C23 im Tab Rohdaten angeben"</formula>
    </cfRule>
  </conditionalFormatting>
  <conditionalFormatting sqref="E65">
    <cfRule type="cellIs" dxfId="3" priority="1" operator="equal">
      <formula>"Bitte Teilnehmerzahl in Feld C20 eingeben"</formula>
    </cfRule>
  </conditionalFormatting>
  <pageMargins left="0.7" right="0.7" top="0.78740157499999996" bottom="0.78740157499999996"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L65"/>
  <sheetViews>
    <sheetView showGridLines="0" workbookViewId="0">
      <selection activeCell="D36" sqref="D36"/>
    </sheetView>
  </sheetViews>
  <sheetFormatPr baseColWidth="10" defaultColWidth="10.7109375" defaultRowHeight="15"/>
  <cols>
    <col min="1" max="1" width="58.140625" style="63" customWidth="1"/>
    <col min="2" max="2" width="11.42578125" style="63"/>
    <col min="3" max="3" width="12.42578125" style="63" bestFit="1" customWidth="1"/>
    <col min="4" max="4" width="88" style="63" customWidth="1"/>
    <col min="5" max="5" width="45.7109375" style="63" hidden="1" customWidth="1"/>
    <col min="6" max="16384" width="10.7109375" style="121"/>
  </cols>
  <sheetData>
    <row r="2" spans="1:5">
      <c r="A2" s="119" t="s">
        <v>24172</v>
      </c>
      <c r="B2" s="120"/>
      <c r="C2" s="120"/>
      <c r="D2" s="64"/>
      <c r="E2" s="64"/>
    </row>
    <row r="3" spans="1:5">
      <c r="A3" s="122"/>
      <c r="B3" s="120"/>
      <c r="C3" s="120"/>
      <c r="D3" s="64"/>
      <c r="E3" s="64"/>
    </row>
    <row r="4" spans="1:5" ht="16.5" customHeight="1">
      <c r="A4" s="123" t="s">
        <v>74</v>
      </c>
      <c r="B4" s="124" t="s">
        <v>72</v>
      </c>
      <c r="C4" s="125" t="s">
        <v>7</v>
      </c>
      <c r="D4" s="124" t="s">
        <v>47</v>
      </c>
      <c r="E4" s="124" t="s">
        <v>24179</v>
      </c>
    </row>
    <row r="5" spans="1:5">
      <c r="A5" s="126" t="s">
        <v>73</v>
      </c>
      <c r="B5" s="127"/>
      <c r="C5" s="127"/>
      <c r="D5" s="128"/>
      <c r="E5" s="129"/>
    </row>
    <row r="6" spans="1:5">
      <c r="A6" s="130" t="s">
        <v>49</v>
      </c>
      <c r="B6" s="131">
        <v>1.23</v>
      </c>
      <c r="C6" s="131" t="s">
        <v>75</v>
      </c>
      <c r="D6" s="132" t="s">
        <v>24178</v>
      </c>
      <c r="E6" s="133"/>
    </row>
    <row r="7" spans="1:5">
      <c r="A7" s="130" t="s">
        <v>24237</v>
      </c>
      <c r="B7" s="131">
        <v>1.07</v>
      </c>
      <c r="C7" s="131" t="s">
        <v>75</v>
      </c>
      <c r="D7" s="132" t="s">
        <v>24178</v>
      </c>
      <c r="E7" s="133"/>
    </row>
    <row r="8" spans="1:5" ht="16.5" customHeight="1">
      <c r="A8" s="130" t="s">
        <v>24259</v>
      </c>
      <c r="B8" s="131">
        <v>1.77</v>
      </c>
      <c r="C8" s="131" t="s">
        <v>75</v>
      </c>
      <c r="D8" s="132" t="s">
        <v>24260</v>
      </c>
      <c r="E8" s="133"/>
    </row>
    <row r="9" spans="1:5">
      <c r="A9" s="130" t="s">
        <v>24239</v>
      </c>
      <c r="B9" s="131">
        <v>1.1399999999999999</v>
      </c>
      <c r="C9" s="131" t="s">
        <v>75</v>
      </c>
      <c r="D9" s="132" t="s">
        <v>24178</v>
      </c>
      <c r="E9" s="133"/>
    </row>
    <row r="10" spans="1:5">
      <c r="A10" s="130" t="s">
        <v>24174</v>
      </c>
      <c r="B10" s="131">
        <v>1.21</v>
      </c>
      <c r="C10" s="131" t="s">
        <v>75</v>
      </c>
      <c r="D10" s="132" t="s">
        <v>24178</v>
      </c>
      <c r="E10" s="133"/>
    </row>
    <row r="11" spans="1:5">
      <c r="A11" s="130" t="s">
        <v>24261</v>
      </c>
      <c r="B11" s="131">
        <v>3.14</v>
      </c>
      <c r="C11" s="131" t="s">
        <v>75</v>
      </c>
      <c r="D11" s="132" t="s">
        <v>24178</v>
      </c>
      <c r="E11" s="133"/>
    </row>
    <row r="12" spans="1:5">
      <c r="A12" s="130" t="s">
        <v>24175</v>
      </c>
      <c r="B12" s="131">
        <f>3.32/3.6</f>
        <v>0.92222222222222217</v>
      </c>
      <c r="C12" s="134" t="s">
        <v>24263</v>
      </c>
      <c r="D12" s="132" t="s">
        <v>24178</v>
      </c>
      <c r="E12" s="133" t="s">
        <v>24183</v>
      </c>
    </row>
    <row r="13" spans="1:5">
      <c r="A13" s="130" t="s">
        <v>24176</v>
      </c>
      <c r="B13" s="131">
        <f>(1.24*0.5+0.5*1.51)/3.6</f>
        <v>0.38194444444444442</v>
      </c>
      <c r="C13" s="134" t="s">
        <v>24263</v>
      </c>
      <c r="D13" s="132" t="s">
        <v>24178</v>
      </c>
      <c r="E13" s="133" t="s">
        <v>24183</v>
      </c>
    </row>
    <row r="14" spans="1:5">
      <c r="A14" s="135" t="s">
        <v>24177</v>
      </c>
      <c r="B14" s="131">
        <f>2.18/3.6</f>
        <v>0.60555555555555562</v>
      </c>
      <c r="C14" s="134" t="s">
        <v>24263</v>
      </c>
      <c r="D14" s="132" t="s">
        <v>24178</v>
      </c>
      <c r="E14" s="133" t="s">
        <v>24183</v>
      </c>
    </row>
    <row r="15" spans="1:5">
      <c r="A15" s="136" t="s">
        <v>24289</v>
      </c>
      <c r="B15" s="131">
        <f>3.36/3.6</f>
        <v>0.93333333333333324</v>
      </c>
      <c r="C15" s="134" t="s">
        <v>24263</v>
      </c>
      <c r="D15" s="132" t="s">
        <v>24178</v>
      </c>
      <c r="E15" s="133" t="s">
        <v>24183</v>
      </c>
    </row>
    <row r="16" spans="1:5">
      <c r="A16" s="135" t="s">
        <v>24290</v>
      </c>
      <c r="B16" s="131">
        <f>1.6/3.6</f>
        <v>0.44444444444444448</v>
      </c>
      <c r="C16" s="134" t="s">
        <v>24263</v>
      </c>
      <c r="D16" s="132" t="s">
        <v>24178</v>
      </c>
      <c r="E16" s="133" t="s">
        <v>24183</v>
      </c>
    </row>
    <row r="17" spans="1:12" ht="25.5">
      <c r="A17" s="137" t="s">
        <v>58</v>
      </c>
      <c r="B17" s="131">
        <f>22.0319657/3.6</f>
        <v>6.1199904722222218</v>
      </c>
      <c r="C17" s="134" t="s">
        <v>76</v>
      </c>
      <c r="D17" s="132" t="s">
        <v>24276</v>
      </c>
      <c r="E17" s="133"/>
    </row>
    <row r="18" spans="1:12" ht="25.5">
      <c r="A18" s="130" t="s">
        <v>59</v>
      </c>
      <c r="B18" s="131">
        <f>35.4901957/3.6</f>
        <v>9.8583876944444437</v>
      </c>
      <c r="C18" s="134" t="s">
        <v>76</v>
      </c>
      <c r="D18" s="132" t="s">
        <v>24277</v>
      </c>
      <c r="E18" s="133"/>
      <c r="I18" s="138"/>
    </row>
    <row r="19" spans="1:12" ht="38.25">
      <c r="A19" s="130" t="s">
        <v>60</v>
      </c>
      <c r="B19" s="131">
        <f>16.94766592/3.6</f>
        <v>4.7076849777777774</v>
      </c>
      <c r="C19" s="134" t="s">
        <v>76</v>
      </c>
      <c r="D19" s="132" t="s">
        <v>24278</v>
      </c>
      <c r="E19" s="133"/>
    </row>
    <row r="20" spans="1:12" ht="38.25">
      <c r="A20" s="130" t="s">
        <v>62</v>
      </c>
      <c r="B20" s="131">
        <f>27.3001505/3.6</f>
        <v>7.583375138888889</v>
      </c>
      <c r="C20" s="134" t="s">
        <v>76</v>
      </c>
      <c r="D20" s="132" t="s">
        <v>24279</v>
      </c>
      <c r="E20" s="133"/>
      <c r="L20" s="139"/>
    </row>
    <row r="21" spans="1:12">
      <c r="A21" s="135" t="s">
        <v>31</v>
      </c>
      <c r="B21" s="131">
        <f>(B22+B23+B24)*B27+B25*B28+B26*B29+B47/1000*(B22+B23+B24+B25+B26)*30</f>
        <v>0.72074396328444434</v>
      </c>
      <c r="C21" s="134" t="s">
        <v>76</v>
      </c>
      <c r="D21" s="132" t="s">
        <v>24300</v>
      </c>
      <c r="E21" s="133"/>
      <c r="L21" s="139"/>
    </row>
    <row r="22" spans="1:12">
      <c r="A22" s="135" t="s">
        <v>24193</v>
      </c>
      <c r="B22" s="131">
        <f>6/1000</f>
        <v>6.0000000000000001E-3</v>
      </c>
      <c r="C22" s="134" t="s">
        <v>13</v>
      </c>
      <c r="D22" s="132" t="s">
        <v>24220</v>
      </c>
      <c r="E22" s="133"/>
      <c r="L22" s="139"/>
    </row>
    <row r="23" spans="1:12">
      <c r="A23" s="135" t="s">
        <v>24194</v>
      </c>
      <c r="B23" s="131">
        <f>6/1000</f>
        <v>6.0000000000000001E-3</v>
      </c>
      <c r="C23" s="134" t="s">
        <v>13</v>
      </c>
      <c r="D23" s="132" t="s">
        <v>24220</v>
      </c>
      <c r="E23" s="133"/>
      <c r="L23" s="139"/>
    </row>
    <row r="24" spans="1:12">
      <c r="A24" s="135" t="s">
        <v>24195</v>
      </c>
      <c r="B24" s="131">
        <f>6/1000</f>
        <v>6.0000000000000001E-3</v>
      </c>
      <c r="C24" s="134" t="s">
        <v>13</v>
      </c>
      <c r="D24" s="132" t="s">
        <v>24220</v>
      </c>
      <c r="E24" s="133"/>
      <c r="L24" s="139"/>
    </row>
    <row r="25" spans="1:12" ht="25.5">
      <c r="A25" s="135" t="s">
        <v>24196</v>
      </c>
      <c r="B25" s="131">
        <f>11/1000</f>
        <v>1.0999999999999999E-2</v>
      </c>
      <c r="C25" s="134" t="s">
        <v>13</v>
      </c>
      <c r="D25" s="132" t="s">
        <v>24221</v>
      </c>
      <c r="E25" s="133"/>
      <c r="L25" s="139"/>
    </row>
    <row r="26" spans="1:12">
      <c r="A26" s="135" t="s">
        <v>24192</v>
      </c>
      <c r="B26" s="131">
        <f>(38/50)/1000</f>
        <v>7.6000000000000004E-4</v>
      </c>
      <c r="C26" s="134" t="s">
        <v>13</v>
      </c>
      <c r="D26" s="132" t="s">
        <v>24222</v>
      </c>
      <c r="E26" s="133"/>
      <c r="L26" s="139"/>
    </row>
    <row r="27" spans="1:12">
      <c r="A27" s="135" t="s">
        <v>24204</v>
      </c>
      <c r="B27" s="131">
        <f>88.3/3.6</f>
        <v>24.527777777777775</v>
      </c>
      <c r="C27" s="134" t="s">
        <v>78</v>
      </c>
      <c r="D27" s="132" t="s">
        <v>24178</v>
      </c>
      <c r="E27" s="133" t="s">
        <v>24180</v>
      </c>
      <c r="L27" s="139"/>
    </row>
    <row r="28" spans="1:12">
      <c r="A28" s="135" t="s">
        <v>24205</v>
      </c>
      <c r="B28" s="131">
        <f>80.6/3.6</f>
        <v>22.388888888888886</v>
      </c>
      <c r="C28" s="134" t="s">
        <v>78</v>
      </c>
      <c r="D28" s="132" t="s">
        <v>24178</v>
      </c>
      <c r="E28" s="133" t="s">
        <v>24180</v>
      </c>
      <c r="L28" s="139"/>
    </row>
    <row r="29" spans="1:12" ht="25.5">
      <c r="A29" s="135" t="s">
        <v>24202</v>
      </c>
      <c r="B29" s="131">
        <f>46.6231524/3.6</f>
        <v>12.950875666666667</v>
      </c>
      <c r="C29" s="134" t="s">
        <v>78</v>
      </c>
      <c r="D29" s="132" t="s">
        <v>24203</v>
      </c>
      <c r="E29" s="133"/>
      <c r="L29" s="139"/>
    </row>
    <row r="30" spans="1:12" ht="25.5">
      <c r="A30" s="140" t="s">
        <v>30</v>
      </c>
      <c r="B30" s="131">
        <f>((B31+B32+B33+B34)*B46)/50+B26*B29+B60/1000*2+B47/1000*(B31+B32+B33+B34+B26/2)*60</f>
        <v>0.3987378471366666</v>
      </c>
      <c r="C30" s="134" t="s">
        <v>76</v>
      </c>
      <c r="D30" s="132" t="s">
        <v>24280</v>
      </c>
      <c r="E30" s="133"/>
      <c r="L30" s="139"/>
    </row>
    <row r="31" spans="1:12" ht="25.5">
      <c r="A31" s="140" t="s">
        <v>24210</v>
      </c>
      <c r="B31" s="131">
        <f>10/1000</f>
        <v>0.01</v>
      </c>
      <c r="C31" s="134" t="s">
        <v>13</v>
      </c>
      <c r="D31" s="132" t="s">
        <v>24223</v>
      </c>
      <c r="E31" s="133"/>
      <c r="L31" s="139"/>
    </row>
    <row r="32" spans="1:12" ht="25.5">
      <c r="A32" s="140" t="s">
        <v>24211</v>
      </c>
      <c r="B32" s="131">
        <f t="shared" ref="B32:B33" si="0">10/1000</f>
        <v>0.01</v>
      </c>
      <c r="C32" s="134" t="s">
        <v>13</v>
      </c>
      <c r="D32" s="132" t="s">
        <v>24223</v>
      </c>
      <c r="E32" s="133"/>
      <c r="L32" s="139"/>
    </row>
    <row r="33" spans="1:12" ht="25.5">
      <c r="A33" s="140" t="s">
        <v>24212</v>
      </c>
      <c r="B33" s="131">
        <f t="shared" si="0"/>
        <v>0.01</v>
      </c>
      <c r="C33" s="134" t="s">
        <v>13</v>
      </c>
      <c r="D33" s="132" t="s">
        <v>24223</v>
      </c>
      <c r="E33" s="133"/>
      <c r="L33" s="139"/>
    </row>
    <row r="34" spans="1:12" ht="25.5">
      <c r="A34" s="140" t="s">
        <v>24213</v>
      </c>
      <c r="B34" s="131">
        <f>160/1000</f>
        <v>0.16</v>
      </c>
      <c r="C34" s="134" t="s">
        <v>13</v>
      </c>
      <c r="D34" s="132" t="s">
        <v>24223</v>
      </c>
      <c r="E34" s="133"/>
      <c r="L34" s="139"/>
    </row>
    <row r="35" spans="1:12">
      <c r="A35" s="135" t="s">
        <v>24198</v>
      </c>
      <c r="B35" s="131">
        <f>0.006450595734/3.6</f>
        <v>1.7918321483333332E-3</v>
      </c>
      <c r="C35" s="134" t="s">
        <v>77</v>
      </c>
      <c r="D35" s="132" t="s">
        <v>24191</v>
      </c>
      <c r="E35" s="133" t="s">
        <v>24224</v>
      </c>
      <c r="L35" s="139"/>
    </row>
    <row r="36" spans="1:12" ht="54">
      <c r="A36" s="141" t="s">
        <v>34</v>
      </c>
      <c r="B36" s="131">
        <f>11.7*1.3/3.6</f>
        <v>4.2249999999999996</v>
      </c>
      <c r="C36" s="134" t="s">
        <v>77</v>
      </c>
      <c r="D36" s="132" t="s">
        <v>24281</v>
      </c>
      <c r="E36" s="133"/>
      <c r="L36" s="139"/>
    </row>
    <row r="37" spans="1:12" ht="63.75">
      <c r="A37" s="141" t="s">
        <v>35</v>
      </c>
      <c r="B37" s="131">
        <f>(11.7*1.15+(1.55+2.4)/2)/3.6</f>
        <v>4.2861111111111105</v>
      </c>
      <c r="C37" s="134" t="s">
        <v>77</v>
      </c>
      <c r="D37" s="132" t="s">
        <v>24271</v>
      </c>
      <c r="E37" s="133"/>
      <c r="L37" s="139"/>
    </row>
    <row r="38" spans="1:12" ht="51">
      <c r="A38" s="141" t="s">
        <v>36</v>
      </c>
      <c r="B38" s="131">
        <f>0.14*B6+(6464+6361)/1000/3.6</f>
        <v>3.7346999999999997</v>
      </c>
      <c r="C38" s="134" t="s">
        <v>77</v>
      </c>
      <c r="D38" s="132" t="s">
        <v>24270</v>
      </c>
      <c r="E38" s="142"/>
    </row>
    <row r="39" spans="1:12" ht="25.5">
      <c r="A39" s="141" t="s">
        <v>37</v>
      </c>
      <c r="B39" s="131">
        <f>1.62*8/3.6</f>
        <v>3.6</v>
      </c>
      <c r="C39" s="134" t="s">
        <v>77</v>
      </c>
      <c r="D39" s="132" t="s">
        <v>24188</v>
      </c>
      <c r="E39" s="133" t="s">
        <v>24186</v>
      </c>
    </row>
    <row r="40" spans="1:12" ht="25.5">
      <c r="A40" s="141" t="s">
        <v>24185</v>
      </c>
      <c r="B40" s="131">
        <f>4*0.875/3.6</f>
        <v>0.97222222222222221</v>
      </c>
      <c r="C40" s="134" t="s">
        <v>77</v>
      </c>
      <c r="D40" s="132" t="s">
        <v>24187</v>
      </c>
      <c r="E40" s="133" t="s">
        <v>24186</v>
      </c>
    </row>
    <row r="41" spans="1:12" ht="25.5">
      <c r="A41" s="141" t="s">
        <v>24214</v>
      </c>
      <c r="B41" s="131">
        <f>B42*B43+B47/1000*B42*30</f>
        <v>0.22774299999999995</v>
      </c>
      <c r="C41" s="134" t="s">
        <v>76</v>
      </c>
      <c r="D41" s="132" t="s">
        <v>24269</v>
      </c>
      <c r="E41" s="133"/>
    </row>
    <row r="42" spans="1:12" ht="25.5">
      <c r="A42" s="141" t="s">
        <v>24218</v>
      </c>
      <c r="B42" s="131">
        <f>9/1000</f>
        <v>8.9999999999999993E-3</v>
      </c>
      <c r="C42" s="134" t="s">
        <v>13</v>
      </c>
      <c r="D42" s="132" t="s">
        <v>24225</v>
      </c>
      <c r="E42" s="133"/>
    </row>
    <row r="43" spans="1:12">
      <c r="A43" s="140" t="s">
        <v>24217</v>
      </c>
      <c r="B43" s="131">
        <f>88.3/3.6</f>
        <v>24.527777777777775</v>
      </c>
      <c r="C43" s="134" t="s">
        <v>78</v>
      </c>
      <c r="D43" s="132" t="s">
        <v>24178</v>
      </c>
      <c r="E43" s="133" t="s">
        <v>24180</v>
      </c>
    </row>
    <row r="44" spans="1:12" ht="38.25">
      <c r="A44" s="141" t="s">
        <v>24226</v>
      </c>
      <c r="B44" s="131">
        <f>B45*B46/41+B60/1000+B47/1000*B45*60</f>
        <v>7.6846477156463422E-2</v>
      </c>
      <c r="C44" s="134" t="s">
        <v>76</v>
      </c>
      <c r="D44" s="132" t="s">
        <v>24282</v>
      </c>
      <c r="E44" s="143"/>
    </row>
    <row r="45" spans="1:12" ht="25.5">
      <c r="A45" s="141" t="s">
        <v>24219</v>
      </c>
      <c r="B45" s="131">
        <f>35/1000</f>
        <v>3.5000000000000003E-2</v>
      </c>
      <c r="C45" s="134" t="s">
        <v>13</v>
      </c>
      <c r="D45" s="132" t="s">
        <v>24225</v>
      </c>
      <c r="E45" s="143"/>
    </row>
    <row r="46" spans="1:12">
      <c r="A46" s="141" t="s">
        <v>24215</v>
      </c>
      <c r="B46" s="131">
        <f>82.8/3.6</f>
        <v>23</v>
      </c>
      <c r="C46" s="134" t="s">
        <v>24216</v>
      </c>
      <c r="D46" s="132" t="s">
        <v>24178</v>
      </c>
      <c r="E46" s="133" t="s">
        <v>24180</v>
      </c>
    </row>
    <row r="47" spans="1:12">
      <c r="A47" s="141" t="s">
        <v>24267</v>
      </c>
      <c r="B47" s="131">
        <v>25.9</v>
      </c>
      <c r="C47" s="134" t="s">
        <v>24268</v>
      </c>
      <c r="D47" s="132" t="s">
        <v>24178</v>
      </c>
      <c r="E47" s="133" t="s">
        <v>24183</v>
      </c>
    </row>
    <row r="48" spans="1:12">
      <c r="A48" s="141" t="s">
        <v>24189</v>
      </c>
      <c r="B48" s="131">
        <f>375.96221/3.6</f>
        <v>104.43394722222223</v>
      </c>
      <c r="C48" s="134" t="s">
        <v>78</v>
      </c>
      <c r="D48" s="132" t="s">
        <v>24190</v>
      </c>
      <c r="E48" s="133" t="s">
        <v>24224</v>
      </c>
    </row>
    <row r="49" spans="1:7">
      <c r="A49" s="141" t="s">
        <v>24255</v>
      </c>
      <c r="B49" s="131">
        <f>(28.9*0.9+143*0.1)/3.6</f>
        <v>11.197222222222223</v>
      </c>
      <c r="C49" s="134" t="s">
        <v>78</v>
      </c>
      <c r="D49" s="132" t="s">
        <v>24178</v>
      </c>
      <c r="E49" s="133" t="s">
        <v>24180</v>
      </c>
    </row>
    <row r="50" spans="1:7">
      <c r="A50" s="141" t="s">
        <v>24182</v>
      </c>
      <c r="B50" s="131">
        <f>12.4/3.6</f>
        <v>3.4444444444444446</v>
      </c>
      <c r="C50" s="134" t="s">
        <v>78</v>
      </c>
      <c r="D50" s="132" t="s">
        <v>24178</v>
      </c>
      <c r="E50" s="133" t="s">
        <v>24180</v>
      </c>
    </row>
    <row r="51" spans="1:7">
      <c r="A51" s="141" t="s">
        <v>24264</v>
      </c>
      <c r="B51" s="131">
        <f>16.91370208/3.6</f>
        <v>4.6982505777777774</v>
      </c>
      <c r="C51" s="134" t="s">
        <v>78</v>
      </c>
      <c r="D51" s="132" t="s">
        <v>24184</v>
      </c>
      <c r="E51" s="133"/>
    </row>
    <row r="52" spans="1:7">
      <c r="A52" s="141" t="s">
        <v>24181</v>
      </c>
      <c r="B52" s="131">
        <f>82.8/3.6</f>
        <v>23</v>
      </c>
      <c r="C52" s="134" t="s">
        <v>78</v>
      </c>
      <c r="D52" s="132" t="s">
        <v>24178</v>
      </c>
      <c r="E52" s="133" t="s">
        <v>24180</v>
      </c>
    </row>
    <row r="53" spans="1:7" ht="25.5">
      <c r="A53" s="141" t="s">
        <v>24206</v>
      </c>
      <c r="B53" s="131">
        <f>46.6231524/3.6</f>
        <v>12.950875666666667</v>
      </c>
      <c r="C53" s="134" t="s">
        <v>78</v>
      </c>
      <c r="D53" s="132" t="s">
        <v>24203</v>
      </c>
      <c r="E53" s="133"/>
    </row>
    <row r="54" spans="1:7" ht="17.25" customHeight="1">
      <c r="A54" s="141" t="s">
        <v>24283</v>
      </c>
      <c r="B54" s="131">
        <f>20/3.6</f>
        <v>5.5555555555555554</v>
      </c>
      <c r="C54" s="134" t="s">
        <v>78</v>
      </c>
      <c r="D54" s="132" t="s">
        <v>24178</v>
      </c>
      <c r="E54" s="133" t="s">
        <v>24180</v>
      </c>
    </row>
    <row r="55" spans="1:7" ht="51">
      <c r="A55" s="141" t="s">
        <v>9</v>
      </c>
      <c r="B55" s="131">
        <f>50.3057289812697+27.3001505/3.6</f>
        <v>57.889104120158592</v>
      </c>
      <c r="C55" s="134" t="s">
        <v>24265</v>
      </c>
      <c r="D55" s="132" t="s">
        <v>24266</v>
      </c>
      <c r="E55" s="133"/>
    </row>
    <row r="56" spans="1:7" ht="76.5">
      <c r="A56" s="141" t="s">
        <v>41</v>
      </c>
      <c r="B56" s="131">
        <v>0</v>
      </c>
      <c r="C56" s="134" t="s">
        <v>78</v>
      </c>
      <c r="D56" s="132" t="s">
        <v>24197</v>
      </c>
      <c r="E56" s="133"/>
    </row>
    <row r="57" spans="1:7">
      <c r="A57" s="141" t="s">
        <v>42</v>
      </c>
      <c r="B57" s="131">
        <f>0.29823966/3.6</f>
        <v>8.2844349999999997E-2</v>
      </c>
      <c r="C57" s="134" t="s">
        <v>78</v>
      </c>
      <c r="D57" s="132" t="s">
        <v>24200</v>
      </c>
      <c r="E57" s="133" t="s">
        <v>24224</v>
      </c>
    </row>
    <row r="58" spans="1:7" ht="16.5" customHeight="1">
      <c r="A58" s="141" t="s">
        <v>24199</v>
      </c>
      <c r="B58" s="131">
        <f>3.7097952/3.6</f>
        <v>1.0304986666666667</v>
      </c>
      <c r="C58" s="134" t="s">
        <v>79</v>
      </c>
      <c r="D58" s="132" t="s">
        <v>24201</v>
      </c>
      <c r="E58" s="133" t="s">
        <v>24224</v>
      </c>
    </row>
    <row r="59" spans="1:7">
      <c r="A59" s="141" t="s">
        <v>24251</v>
      </c>
      <c r="B59" s="131">
        <f>6.450595734/3.6</f>
        <v>1.7918321483333333</v>
      </c>
      <c r="C59" s="134" t="s">
        <v>79</v>
      </c>
      <c r="D59" s="132" t="s">
        <v>24254</v>
      </c>
      <c r="E59" s="133" t="s">
        <v>24224</v>
      </c>
    </row>
    <row r="60" spans="1:7">
      <c r="A60" s="141" t="s">
        <v>24252</v>
      </c>
      <c r="B60" s="131">
        <f>B58+B59</f>
        <v>2.8223308149999999</v>
      </c>
      <c r="C60" s="134" t="s">
        <v>79</v>
      </c>
      <c r="D60" s="132" t="s">
        <v>24253</v>
      </c>
      <c r="E60" s="133" t="s">
        <v>24224</v>
      </c>
    </row>
    <row r="61" spans="1:7">
      <c r="A61" s="135" t="s">
        <v>24303</v>
      </c>
      <c r="B61" s="131">
        <f>0.857/3.6</f>
        <v>0.23805555555555555</v>
      </c>
      <c r="C61" s="134" t="s">
        <v>24263</v>
      </c>
      <c r="D61" s="132" t="s">
        <v>24178</v>
      </c>
      <c r="E61" s="133" t="s">
        <v>24183</v>
      </c>
      <c r="G61"/>
    </row>
    <row r="62" spans="1:7">
      <c r="A62" s="141" t="s">
        <v>24302</v>
      </c>
      <c r="B62" s="131">
        <f>22.24893043/3.6</f>
        <v>6.1802584527777782</v>
      </c>
      <c r="C62" s="134" t="s">
        <v>78</v>
      </c>
      <c r="D62" s="132" t="s">
        <v>24301</v>
      </c>
      <c r="E62" s="133"/>
    </row>
    <row r="64" spans="1:7">
      <c r="A64" s="123" t="s">
        <v>24207</v>
      </c>
      <c r="B64" s="144" t="s">
        <v>72</v>
      </c>
      <c r="C64" s="124" t="s">
        <v>7</v>
      </c>
      <c r="D64" s="145" t="s">
        <v>47</v>
      </c>
    </row>
    <row r="65" spans="1:4">
      <c r="A65" s="141" t="s">
        <v>24208</v>
      </c>
      <c r="B65" s="146">
        <f>1/3.6</f>
        <v>0.27777777777777779</v>
      </c>
      <c r="C65" s="134" t="s">
        <v>10</v>
      </c>
      <c r="D65" s="132" t="s">
        <v>24209</v>
      </c>
    </row>
  </sheetData>
  <customSheetViews>
    <customSheetView guid="{4AC5976F-35B3-460A-A140-4FE376F07F35}" showGridLines="0" hiddenColumns="1">
      <selection activeCell="C8" sqref="C8"/>
      <pageMargins left="0.7" right="0.7" top="0.78740157499999996" bottom="0.78740157499999996" header="0.3" footer="0.3"/>
      <pageSetup paperSize="9" orientation="portrait" r:id="rId1"/>
    </customSheetView>
  </customSheetViews>
  <dataValidations disablePrompts="1" count="1">
    <dataValidation allowBlank="1" sqref="D59"/>
  </dataValidations>
  <hyperlinks>
    <hyperlink ref="D23" r:id="rId2" display="Quelle"/>
    <hyperlink ref="D24" r:id="rId3" display="Quelle"/>
    <hyperlink ref="D25" r:id="rId4" display="Quelle"/>
    <hyperlink ref="D34" r:id="rId5" display="Quelle"/>
    <hyperlink ref="D32" r:id="rId6" display="Quelle"/>
    <hyperlink ref="D33" r:id="rId7" display="Quelle"/>
    <hyperlink ref="D36" display="https://spuernasen-wein.de/wp-content/uploads/2015/05/Studie-Bag-in-Box.pdf; 75 cl Wein in Glasflasche; Norwegen 11.646 MJ/Liter; Schweden: 11.760 MJ/ Liter + 30 % (da vorherige Zahl nur Verpackung beinhaltet). 30 % werden angenommen, das dies bei CO2 der"/>
  </hyperlinks>
  <pageMargins left="0.7" right="0.7" top="0.78740157499999996" bottom="0.78740157499999996" header="0.3" footer="0.3"/>
  <pageSetup paperSize="9" orientation="portrait" r:id="rId8"/>
  <ignoredErrors>
    <ignoredError sqref="B43 B17:B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18"/>
  <sheetViews>
    <sheetView showGridLines="0" workbookViewId="0">
      <selection activeCell="G6" sqref="G6"/>
    </sheetView>
  </sheetViews>
  <sheetFormatPr baseColWidth="10" defaultColWidth="11.42578125" defaultRowHeight="12.75"/>
  <cols>
    <col min="1" max="1" width="11.42578125" style="1"/>
    <col min="2" max="2" width="36.140625" style="1" bestFit="1" customWidth="1"/>
    <col min="3" max="3" width="25.140625" style="1" bestFit="1" customWidth="1"/>
    <col min="4" max="6" width="11.42578125" style="1"/>
    <col min="7" max="7" width="28.85546875" style="1" bestFit="1" customWidth="1"/>
    <col min="8" max="16384" width="11.42578125" style="1"/>
  </cols>
  <sheetData>
    <row r="1" spans="1:10">
      <c r="A1" s="6" t="s">
        <v>46</v>
      </c>
    </row>
    <row r="3" spans="1:10">
      <c r="B3" s="6" t="s">
        <v>99</v>
      </c>
      <c r="D3" s="6" t="s">
        <v>24238</v>
      </c>
      <c r="G3" s="6" t="s">
        <v>99</v>
      </c>
      <c r="H3" s="6" t="s">
        <v>24240</v>
      </c>
      <c r="I3" s="6"/>
      <c r="J3" s="6" t="s">
        <v>24244</v>
      </c>
    </row>
    <row r="4" spans="1:10">
      <c r="B4" s="1" t="s">
        <v>11</v>
      </c>
      <c r="D4" s="1" t="s">
        <v>24309</v>
      </c>
      <c r="G4" s="1" t="s">
        <v>101</v>
      </c>
      <c r="H4" s="34">
        <v>0.2</v>
      </c>
      <c r="J4" s="1" t="s">
        <v>24242</v>
      </c>
    </row>
    <row r="5" spans="1:10">
      <c r="B5" s="1" t="s">
        <v>93</v>
      </c>
      <c r="D5" s="1" t="s">
        <v>49</v>
      </c>
      <c r="G5" s="1" t="s">
        <v>100</v>
      </c>
      <c r="H5" s="34">
        <v>0.1</v>
      </c>
      <c r="J5" s="1" t="s">
        <v>24241</v>
      </c>
    </row>
    <row r="6" spans="1:10">
      <c r="B6" s="1" t="s">
        <v>100</v>
      </c>
      <c r="D6" s="1" t="s">
        <v>24237</v>
      </c>
      <c r="G6" s="1" t="s">
        <v>93</v>
      </c>
      <c r="H6" s="34">
        <v>0</v>
      </c>
      <c r="J6" s="1" t="s">
        <v>24243</v>
      </c>
    </row>
    <row r="7" spans="1:10">
      <c r="B7" s="1" t="s">
        <v>101</v>
      </c>
      <c r="D7" s="1" t="s">
        <v>24262</v>
      </c>
    </row>
    <row r="8" spans="1:10">
      <c r="D8" s="1" t="s">
        <v>24239</v>
      </c>
      <c r="H8" s="34" t="str">
        <f>IF(Berechnungen!J69=Listen!G4,Listen!H4,IF(Berechnungen!J69=Listen!G5,Listen!H5,IF(Berechnungen!J69=Listen!G6,Listen!H6,"Fehler")))</f>
        <v>Fehler</v>
      </c>
    </row>
    <row r="9" spans="1:10">
      <c r="B9" s="6" t="s">
        <v>140</v>
      </c>
    </row>
    <row r="10" spans="1:10">
      <c r="B10" s="1" t="s">
        <v>11</v>
      </c>
    </row>
    <row r="11" spans="1:10">
      <c r="B11" s="1" t="s">
        <v>121</v>
      </c>
    </row>
    <row r="12" spans="1:10">
      <c r="B12" s="1" t="s">
        <v>122</v>
      </c>
    </row>
    <row r="15" spans="1:10">
      <c r="B15" s="6" t="s">
        <v>24173</v>
      </c>
      <c r="D15" s="6" t="s">
        <v>24373</v>
      </c>
      <c r="G15" s="1" t="s">
        <v>11</v>
      </c>
    </row>
    <row r="16" spans="1:10">
      <c r="B16" s="5" t="s">
        <v>11</v>
      </c>
      <c r="D16" s="1" t="s">
        <v>24375</v>
      </c>
      <c r="G16" s="1" t="s">
        <v>24377</v>
      </c>
    </row>
    <row r="17" spans="2:7">
      <c r="B17" s="1" t="s">
        <v>90</v>
      </c>
      <c r="D17" s="1" t="s">
        <v>24376</v>
      </c>
      <c r="G17" s="1" t="s">
        <v>24378</v>
      </c>
    </row>
    <row r="18" spans="2:7">
      <c r="B18" s="1" t="s">
        <v>91</v>
      </c>
    </row>
  </sheetData>
  <customSheetViews>
    <customSheetView guid="{4AC5976F-35B3-460A-A140-4FE376F07F35}" showGridLines="0">
      <selection activeCell="B43" sqref="B43"/>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7412"/>
  <sheetViews>
    <sheetView workbookViewId="0">
      <selection activeCell="K7413" sqref="K7413"/>
    </sheetView>
  </sheetViews>
  <sheetFormatPr baseColWidth="10" defaultColWidth="9.140625" defaultRowHeight="12.75"/>
  <cols>
    <col min="1" max="1" width="5.5703125" style="1" bestFit="1" customWidth="1"/>
    <col min="2" max="2" width="53.140625" style="1" bestFit="1" customWidth="1"/>
    <col min="3" max="3" width="39.28515625" style="1" bestFit="1" customWidth="1"/>
    <col min="4" max="4" width="31.140625" style="1" bestFit="1" customWidth="1"/>
    <col min="5" max="5" width="6.140625" style="1" bestFit="1" customWidth="1"/>
    <col min="6" max="6" width="8" style="1" bestFit="1" customWidth="1"/>
    <col min="7" max="8" width="12.85546875" style="1" bestFit="1" customWidth="1"/>
    <col min="9" max="9" width="8.42578125" style="1" bestFit="1" customWidth="1"/>
    <col min="10" max="10" width="9.85546875" style="1" bestFit="1" customWidth="1"/>
    <col min="11" max="11" width="4.28515625" style="1" bestFit="1" customWidth="1"/>
    <col min="12" max="12" width="53.140625" style="1" bestFit="1" customWidth="1"/>
    <col min="13" max="16384" width="9.140625" style="1"/>
  </cols>
  <sheetData>
    <row r="1" spans="1:12" ht="25.5">
      <c r="A1" s="14" t="s">
        <v>146</v>
      </c>
      <c r="B1" s="14" t="s">
        <v>147</v>
      </c>
      <c r="C1" s="14" t="s">
        <v>148</v>
      </c>
      <c r="D1" s="14" t="s">
        <v>149</v>
      </c>
      <c r="E1" s="14" t="s">
        <v>150</v>
      </c>
      <c r="F1" s="14" t="s">
        <v>151</v>
      </c>
      <c r="G1" s="14" t="s">
        <v>152</v>
      </c>
      <c r="H1" s="14" t="s">
        <v>153</v>
      </c>
      <c r="I1" s="14" t="s">
        <v>154</v>
      </c>
      <c r="J1" s="14" t="s">
        <v>155</v>
      </c>
      <c r="K1" s="14" t="s">
        <v>156</v>
      </c>
      <c r="L1" s="14" t="s">
        <v>147</v>
      </c>
    </row>
    <row r="2" spans="1:12">
      <c r="A2" s="1">
        <v>1</v>
      </c>
      <c r="B2" s="1" t="s">
        <v>157</v>
      </c>
      <c r="C2" s="1" t="s">
        <v>157</v>
      </c>
      <c r="D2" s="1" t="s">
        <v>158</v>
      </c>
      <c r="E2" s="1" t="s">
        <v>159</v>
      </c>
      <c r="F2" s="1" t="s">
        <v>160</v>
      </c>
      <c r="G2" s="1">
        <v>-6.0816889999999999</v>
      </c>
      <c r="H2" s="1">
        <v>145.39188100000001</v>
      </c>
      <c r="I2" s="1">
        <v>5282</v>
      </c>
      <c r="J2" s="1">
        <v>10</v>
      </c>
      <c r="K2" s="1" t="s">
        <v>161</v>
      </c>
      <c r="L2" s="1" t="s">
        <v>157</v>
      </c>
    </row>
    <row r="3" spans="1:12">
      <c r="A3" s="1">
        <v>2</v>
      </c>
      <c r="B3" s="1" t="s">
        <v>162</v>
      </c>
      <c r="C3" s="1" t="s">
        <v>162</v>
      </c>
      <c r="D3" s="1" t="s">
        <v>158</v>
      </c>
      <c r="E3" s="1" t="s">
        <v>163</v>
      </c>
      <c r="F3" s="1" t="s">
        <v>164</v>
      </c>
      <c r="G3" s="1">
        <v>-5.2070829999999999</v>
      </c>
      <c r="H3" s="1">
        <v>145.78870000000001</v>
      </c>
      <c r="I3" s="1">
        <v>20</v>
      </c>
      <c r="J3" s="1">
        <v>10</v>
      </c>
      <c r="K3" s="1" t="s">
        <v>161</v>
      </c>
      <c r="L3" s="1" t="s">
        <v>162</v>
      </c>
    </row>
    <row r="4" spans="1:12">
      <c r="A4" s="1">
        <v>3</v>
      </c>
      <c r="B4" s="1" t="s">
        <v>165</v>
      </c>
      <c r="C4" s="1" t="s">
        <v>165</v>
      </c>
      <c r="D4" s="1" t="s">
        <v>158</v>
      </c>
      <c r="E4" s="1" t="s">
        <v>166</v>
      </c>
      <c r="F4" s="1" t="s">
        <v>167</v>
      </c>
      <c r="G4" s="1">
        <v>-5.8267889999999998</v>
      </c>
      <c r="H4" s="1">
        <v>144.295861</v>
      </c>
      <c r="I4" s="1">
        <v>5388</v>
      </c>
      <c r="J4" s="1">
        <v>10</v>
      </c>
      <c r="K4" s="1" t="s">
        <v>161</v>
      </c>
      <c r="L4" s="1" t="s">
        <v>165</v>
      </c>
    </row>
    <row r="5" spans="1:12">
      <c r="A5" s="1">
        <v>4</v>
      </c>
      <c r="B5" s="1" t="s">
        <v>168</v>
      </c>
      <c r="C5" s="1" t="s">
        <v>168</v>
      </c>
      <c r="D5" s="1" t="s">
        <v>158</v>
      </c>
      <c r="E5" s="1" t="s">
        <v>169</v>
      </c>
      <c r="F5" s="1" t="s">
        <v>170</v>
      </c>
      <c r="G5" s="1">
        <v>-6.5698280000000002</v>
      </c>
      <c r="H5" s="1">
        <v>146.72624200000001</v>
      </c>
      <c r="I5" s="1">
        <v>239</v>
      </c>
      <c r="J5" s="1">
        <v>10</v>
      </c>
      <c r="K5" s="1" t="s">
        <v>161</v>
      </c>
      <c r="L5" s="1" t="s">
        <v>168</v>
      </c>
    </row>
    <row r="6" spans="1:12">
      <c r="A6" s="1">
        <v>5</v>
      </c>
      <c r="B6" s="1" t="s">
        <v>171</v>
      </c>
      <c r="C6" s="1" t="s">
        <v>172</v>
      </c>
      <c r="D6" s="1" t="s">
        <v>158</v>
      </c>
      <c r="E6" s="1" t="s">
        <v>173</v>
      </c>
      <c r="F6" s="1" t="s">
        <v>174</v>
      </c>
      <c r="G6" s="1">
        <v>-9.4433830000000007</v>
      </c>
      <c r="H6" s="1">
        <v>147.22004999999999</v>
      </c>
      <c r="I6" s="1">
        <v>146</v>
      </c>
      <c r="J6" s="1">
        <v>10</v>
      </c>
      <c r="K6" s="1" t="s">
        <v>161</v>
      </c>
      <c r="L6" s="1" t="s">
        <v>171</v>
      </c>
    </row>
    <row r="7" spans="1:12">
      <c r="A7" s="1">
        <v>6</v>
      </c>
      <c r="B7" s="1" t="s">
        <v>175</v>
      </c>
      <c r="C7" s="1" t="s">
        <v>176</v>
      </c>
      <c r="D7" s="1" t="s">
        <v>158</v>
      </c>
      <c r="E7" s="1" t="s">
        <v>177</v>
      </c>
      <c r="F7" s="1" t="s">
        <v>178</v>
      </c>
      <c r="G7" s="1">
        <v>-3.583828</v>
      </c>
      <c r="H7" s="1">
        <v>143.669186</v>
      </c>
      <c r="I7" s="1">
        <v>19</v>
      </c>
      <c r="J7" s="1">
        <v>10</v>
      </c>
      <c r="K7" s="1" t="s">
        <v>161</v>
      </c>
      <c r="L7" s="1" t="s">
        <v>175</v>
      </c>
    </row>
    <row r="8" spans="1:12">
      <c r="A8" s="1">
        <v>7</v>
      </c>
      <c r="B8" s="1" t="s">
        <v>179</v>
      </c>
      <c r="C8" s="1" t="s">
        <v>180</v>
      </c>
      <c r="D8" s="1" t="s">
        <v>181</v>
      </c>
      <c r="E8" s="1" t="s">
        <v>182</v>
      </c>
      <c r="F8" s="1" t="s">
        <v>183</v>
      </c>
      <c r="G8" s="1">
        <v>61.160516999999999</v>
      </c>
      <c r="H8" s="1">
        <v>-45.425978000000001</v>
      </c>
      <c r="I8" s="1">
        <v>112</v>
      </c>
      <c r="J8" s="1">
        <v>-3</v>
      </c>
      <c r="K8" s="1" t="s">
        <v>184</v>
      </c>
      <c r="L8" s="1" t="s">
        <v>179</v>
      </c>
    </row>
    <row r="9" spans="1:12">
      <c r="A9" s="1">
        <v>8</v>
      </c>
      <c r="B9" s="1" t="s">
        <v>185</v>
      </c>
      <c r="C9" s="1" t="s">
        <v>186</v>
      </c>
      <c r="D9" s="1" t="s">
        <v>181</v>
      </c>
      <c r="E9" s="1" t="s">
        <v>187</v>
      </c>
      <c r="F9" s="1" t="s">
        <v>188</v>
      </c>
      <c r="G9" s="1">
        <v>64.190922</v>
      </c>
      <c r="H9" s="1">
        <v>-51.678063999999999</v>
      </c>
      <c r="I9" s="1">
        <v>283</v>
      </c>
      <c r="J9" s="1">
        <v>-3</v>
      </c>
      <c r="K9" s="1" t="s">
        <v>184</v>
      </c>
      <c r="L9" s="1" t="s">
        <v>185</v>
      </c>
    </row>
    <row r="10" spans="1:12">
      <c r="A10" s="1">
        <v>9</v>
      </c>
      <c r="B10" s="1" t="s">
        <v>189</v>
      </c>
      <c r="C10" s="1" t="s">
        <v>190</v>
      </c>
      <c r="D10" s="1" t="s">
        <v>181</v>
      </c>
      <c r="E10" s="1" t="s">
        <v>191</v>
      </c>
      <c r="F10" s="1" t="s">
        <v>192</v>
      </c>
      <c r="G10" s="1">
        <v>67.016969000000003</v>
      </c>
      <c r="H10" s="1">
        <v>-50.689324999999997</v>
      </c>
      <c r="I10" s="1">
        <v>165</v>
      </c>
      <c r="J10" s="1">
        <v>-3</v>
      </c>
      <c r="K10" s="1" t="s">
        <v>184</v>
      </c>
      <c r="L10" s="1" t="s">
        <v>189</v>
      </c>
    </row>
    <row r="11" spans="1:12">
      <c r="A11" s="1">
        <v>10</v>
      </c>
      <c r="B11" s="1" t="s">
        <v>193</v>
      </c>
      <c r="C11" s="1" t="s">
        <v>194</v>
      </c>
      <c r="D11" s="1" t="s">
        <v>181</v>
      </c>
      <c r="E11" s="1" t="s">
        <v>195</v>
      </c>
      <c r="F11" s="1" t="s">
        <v>196</v>
      </c>
      <c r="G11" s="1">
        <v>76.531203000000005</v>
      </c>
      <c r="H11" s="1">
        <v>-68.703160999999994</v>
      </c>
      <c r="I11" s="1">
        <v>251</v>
      </c>
      <c r="J11" s="1">
        <v>-4</v>
      </c>
      <c r="K11" s="1" t="s">
        <v>184</v>
      </c>
      <c r="L11" s="1" t="s">
        <v>193</v>
      </c>
    </row>
    <row r="12" spans="1:12">
      <c r="A12" s="1">
        <v>11</v>
      </c>
      <c r="B12" s="1" t="s">
        <v>197</v>
      </c>
      <c r="C12" s="1" t="s">
        <v>197</v>
      </c>
      <c r="D12" s="1" t="s">
        <v>198</v>
      </c>
      <c r="E12" s="1" t="s">
        <v>199</v>
      </c>
      <c r="F12" s="1" t="s">
        <v>200</v>
      </c>
      <c r="G12" s="1">
        <v>65.659993999999998</v>
      </c>
      <c r="H12" s="1">
        <v>-18.072703000000001</v>
      </c>
      <c r="I12" s="1">
        <v>6</v>
      </c>
      <c r="J12" s="1">
        <v>0</v>
      </c>
      <c r="K12" s="1" t="s">
        <v>201</v>
      </c>
      <c r="L12" s="1" t="s">
        <v>197</v>
      </c>
    </row>
    <row r="13" spans="1:12">
      <c r="A13" s="1">
        <v>12</v>
      </c>
      <c r="B13" s="1" t="s">
        <v>202</v>
      </c>
      <c r="C13" s="1" t="s">
        <v>202</v>
      </c>
      <c r="D13" s="1" t="s">
        <v>198</v>
      </c>
      <c r="E13" s="1" t="s">
        <v>203</v>
      </c>
      <c r="F13" s="1" t="s">
        <v>204</v>
      </c>
      <c r="G13" s="1">
        <v>65.283332999999999</v>
      </c>
      <c r="H13" s="1">
        <v>-14.401389</v>
      </c>
      <c r="I13" s="1">
        <v>76</v>
      </c>
      <c r="J13" s="1">
        <v>0</v>
      </c>
      <c r="K13" s="1" t="s">
        <v>201</v>
      </c>
      <c r="L13" s="1" t="s">
        <v>202</v>
      </c>
    </row>
    <row r="14" spans="1:12">
      <c r="A14" s="1">
        <v>13</v>
      </c>
      <c r="B14" s="1" t="s">
        <v>205</v>
      </c>
      <c r="C14" s="1" t="s">
        <v>206</v>
      </c>
      <c r="D14" s="1" t="s">
        <v>198</v>
      </c>
      <c r="E14" s="1" t="s">
        <v>207</v>
      </c>
      <c r="F14" s="1" t="s">
        <v>208</v>
      </c>
      <c r="G14" s="1">
        <v>64.295556000000005</v>
      </c>
      <c r="H14" s="1">
        <v>-15.227221999999999</v>
      </c>
      <c r="I14" s="1">
        <v>24</v>
      </c>
      <c r="J14" s="1">
        <v>0</v>
      </c>
      <c r="K14" s="1" t="s">
        <v>201</v>
      </c>
      <c r="L14" s="1" t="s">
        <v>205</v>
      </c>
    </row>
    <row r="15" spans="1:12">
      <c r="A15" s="1">
        <v>14</v>
      </c>
      <c r="B15" s="1" t="s">
        <v>209</v>
      </c>
      <c r="C15" s="1" t="s">
        <v>209</v>
      </c>
      <c r="D15" s="1" t="s">
        <v>198</v>
      </c>
      <c r="E15" s="1" t="s">
        <v>210</v>
      </c>
      <c r="F15" s="1" t="s">
        <v>211</v>
      </c>
      <c r="G15" s="1">
        <v>65.952327999999994</v>
      </c>
      <c r="H15" s="1">
        <v>-17.425978000000001</v>
      </c>
      <c r="I15" s="1">
        <v>48</v>
      </c>
      <c r="J15" s="1">
        <v>0</v>
      </c>
      <c r="K15" s="1" t="s">
        <v>201</v>
      </c>
      <c r="L15" s="1" t="s">
        <v>209</v>
      </c>
    </row>
    <row r="16" spans="1:12">
      <c r="A16" s="1">
        <v>15</v>
      </c>
      <c r="B16" s="1" t="s">
        <v>212</v>
      </c>
      <c r="C16" s="1" t="s">
        <v>212</v>
      </c>
      <c r="D16" s="1" t="s">
        <v>198</v>
      </c>
      <c r="E16" s="1" t="s">
        <v>213</v>
      </c>
      <c r="F16" s="1" t="s">
        <v>214</v>
      </c>
      <c r="G16" s="1">
        <v>66.058055999999993</v>
      </c>
      <c r="H16" s="1">
        <v>-23.135278</v>
      </c>
      <c r="I16" s="1">
        <v>8</v>
      </c>
      <c r="J16" s="1">
        <v>0</v>
      </c>
      <c r="K16" s="1" t="s">
        <v>201</v>
      </c>
      <c r="L16" s="1" t="s">
        <v>212</v>
      </c>
    </row>
    <row r="17" spans="1:12">
      <c r="A17" s="1">
        <v>16</v>
      </c>
      <c r="B17" s="1" t="s">
        <v>215</v>
      </c>
      <c r="C17" s="1" t="s">
        <v>216</v>
      </c>
      <c r="D17" s="1" t="s">
        <v>198</v>
      </c>
      <c r="E17" s="1" t="s">
        <v>217</v>
      </c>
      <c r="F17" s="1" t="s">
        <v>218</v>
      </c>
      <c r="G17" s="1">
        <v>63.984999999999999</v>
      </c>
      <c r="H17" s="1">
        <v>-22.605556</v>
      </c>
      <c r="I17" s="1">
        <v>171</v>
      </c>
      <c r="J17" s="1">
        <v>0</v>
      </c>
      <c r="K17" s="1" t="s">
        <v>201</v>
      </c>
      <c r="L17" s="1" t="s">
        <v>215</v>
      </c>
    </row>
    <row r="18" spans="1:12">
      <c r="A18" s="1">
        <v>17</v>
      </c>
      <c r="B18" s="1" t="s">
        <v>219</v>
      </c>
      <c r="C18" s="1" t="s">
        <v>219</v>
      </c>
      <c r="D18" s="1" t="s">
        <v>198</v>
      </c>
      <c r="E18" s="1" t="s">
        <v>220</v>
      </c>
      <c r="F18" s="1" t="s">
        <v>221</v>
      </c>
      <c r="G18" s="1">
        <v>65.555833000000007</v>
      </c>
      <c r="H18" s="1">
        <v>-23.965</v>
      </c>
      <c r="I18" s="1">
        <v>11</v>
      </c>
      <c r="J18" s="1">
        <v>0</v>
      </c>
      <c r="K18" s="1" t="s">
        <v>201</v>
      </c>
      <c r="L18" s="1" t="s">
        <v>219</v>
      </c>
    </row>
    <row r="19" spans="1:12">
      <c r="A19" s="1">
        <v>18</v>
      </c>
      <c r="B19" s="1" t="s">
        <v>222</v>
      </c>
      <c r="C19" s="1" t="s">
        <v>222</v>
      </c>
      <c r="D19" s="1" t="s">
        <v>198</v>
      </c>
      <c r="E19" s="1" t="s">
        <v>223</v>
      </c>
      <c r="F19" s="1" t="s">
        <v>224</v>
      </c>
      <c r="G19" s="1">
        <v>64.13</v>
      </c>
      <c r="H19" s="1">
        <v>-21.940556000000001</v>
      </c>
      <c r="I19" s="1">
        <v>48</v>
      </c>
      <c r="J19" s="1">
        <v>0</v>
      </c>
      <c r="K19" s="1" t="s">
        <v>201</v>
      </c>
      <c r="L19" s="1" t="s">
        <v>222</v>
      </c>
    </row>
    <row r="20" spans="1:12">
      <c r="A20" s="1">
        <v>19</v>
      </c>
      <c r="B20" s="1" t="s">
        <v>225</v>
      </c>
      <c r="C20" s="1" t="s">
        <v>225</v>
      </c>
      <c r="D20" s="1" t="s">
        <v>198</v>
      </c>
      <c r="E20" s="1" t="s">
        <v>226</v>
      </c>
      <c r="F20" s="1" t="s">
        <v>227</v>
      </c>
      <c r="G20" s="1">
        <v>66.133332999999993</v>
      </c>
      <c r="H20" s="1">
        <v>-18.916667</v>
      </c>
      <c r="I20" s="1">
        <v>10</v>
      </c>
      <c r="J20" s="1">
        <v>0</v>
      </c>
      <c r="K20" s="1" t="s">
        <v>201</v>
      </c>
      <c r="L20" s="1" t="s">
        <v>225</v>
      </c>
    </row>
    <row r="21" spans="1:12">
      <c r="A21" s="1">
        <v>20</v>
      </c>
      <c r="B21" s="1" t="s">
        <v>228</v>
      </c>
      <c r="C21" s="1" t="s">
        <v>228</v>
      </c>
      <c r="D21" s="1" t="s">
        <v>198</v>
      </c>
      <c r="E21" s="1" t="s">
        <v>229</v>
      </c>
      <c r="F21" s="1" t="s">
        <v>230</v>
      </c>
      <c r="G21" s="1">
        <v>63.424303000000002</v>
      </c>
      <c r="H21" s="1">
        <v>-20.278874999999999</v>
      </c>
      <c r="I21" s="1">
        <v>326</v>
      </c>
      <c r="J21" s="1">
        <v>0</v>
      </c>
      <c r="K21" s="1" t="s">
        <v>201</v>
      </c>
      <c r="L21" s="1" t="s">
        <v>228</v>
      </c>
    </row>
    <row r="22" spans="1:12">
      <c r="A22" s="1">
        <v>21</v>
      </c>
      <c r="B22" s="1" t="s">
        <v>231</v>
      </c>
      <c r="C22" s="1" t="s">
        <v>232</v>
      </c>
      <c r="D22" s="1" t="s">
        <v>233</v>
      </c>
      <c r="E22" s="1" t="s">
        <v>234</v>
      </c>
      <c r="F22" s="1" t="s">
        <v>235</v>
      </c>
      <c r="G22" s="1">
        <v>46.485000999999997</v>
      </c>
      <c r="H22" s="1">
        <v>-84.509444999999999</v>
      </c>
      <c r="I22" s="1">
        <v>630</v>
      </c>
      <c r="J22" s="1">
        <v>-5</v>
      </c>
      <c r="K22" s="1" t="s">
        <v>236</v>
      </c>
      <c r="L22" s="1" t="s">
        <v>231</v>
      </c>
    </row>
    <row r="23" spans="1:12">
      <c r="A23" s="1">
        <v>22</v>
      </c>
      <c r="B23" s="1" t="s">
        <v>237</v>
      </c>
      <c r="C23" s="1" t="s">
        <v>238</v>
      </c>
      <c r="D23" s="1" t="s">
        <v>233</v>
      </c>
      <c r="E23" s="1" t="s">
        <v>239</v>
      </c>
      <c r="F23" s="1" t="s">
        <v>240</v>
      </c>
      <c r="G23" s="1">
        <v>50.056389000000003</v>
      </c>
      <c r="H23" s="1">
        <v>-97.032499999999999</v>
      </c>
      <c r="I23" s="1">
        <v>760</v>
      </c>
      <c r="J23" s="1">
        <v>-6</v>
      </c>
      <c r="K23" s="1" t="s">
        <v>236</v>
      </c>
      <c r="L23" s="1" t="s">
        <v>237</v>
      </c>
    </row>
    <row r="24" spans="1:12">
      <c r="A24" s="1">
        <v>23</v>
      </c>
      <c r="B24" s="1" t="s">
        <v>241</v>
      </c>
      <c r="C24" s="1" t="s">
        <v>242</v>
      </c>
      <c r="D24" s="1" t="s">
        <v>233</v>
      </c>
      <c r="E24" s="1" t="s">
        <v>243</v>
      </c>
      <c r="F24" s="1" t="s">
        <v>244</v>
      </c>
      <c r="G24" s="1">
        <v>44.639721000000002</v>
      </c>
      <c r="H24" s="1">
        <v>-63.499443999999997</v>
      </c>
      <c r="I24" s="1">
        <v>167</v>
      </c>
      <c r="J24" s="1">
        <v>-4</v>
      </c>
      <c r="K24" s="1" t="s">
        <v>236</v>
      </c>
      <c r="L24" s="1" t="s">
        <v>241</v>
      </c>
    </row>
    <row r="25" spans="1:12">
      <c r="A25" s="1">
        <v>24</v>
      </c>
      <c r="B25" s="1" t="s">
        <v>245</v>
      </c>
      <c r="C25" s="1" t="s">
        <v>246</v>
      </c>
      <c r="D25" s="1" t="s">
        <v>233</v>
      </c>
      <c r="E25" s="1" t="s">
        <v>247</v>
      </c>
      <c r="F25" s="1" t="s">
        <v>248</v>
      </c>
      <c r="G25" s="1">
        <v>51.391944000000002</v>
      </c>
      <c r="H25" s="1">
        <v>-56.083055999999999</v>
      </c>
      <c r="I25" s="1">
        <v>108</v>
      </c>
      <c r="J25" s="1">
        <v>-4</v>
      </c>
      <c r="K25" s="1" t="s">
        <v>236</v>
      </c>
      <c r="L25" s="1" t="s">
        <v>245</v>
      </c>
    </row>
    <row r="26" spans="1:12">
      <c r="A26" s="1">
        <v>25</v>
      </c>
      <c r="B26" s="1" t="s">
        <v>249</v>
      </c>
      <c r="C26" s="1" t="s">
        <v>249</v>
      </c>
      <c r="D26" s="1" t="s">
        <v>233</v>
      </c>
      <c r="E26" s="1" t="s">
        <v>250</v>
      </c>
      <c r="F26" s="1" t="s">
        <v>251</v>
      </c>
      <c r="G26" s="1">
        <v>49.082222000000002</v>
      </c>
      <c r="H26" s="1">
        <v>-125.77249999999999</v>
      </c>
      <c r="I26" s="1">
        <v>80</v>
      </c>
      <c r="J26" s="1">
        <v>-8</v>
      </c>
      <c r="K26" s="1" t="s">
        <v>236</v>
      </c>
      <c r="L26" s="1" t="s">
        <v>249</v>
      </c>
    </row>
    <row r="27" spans="1:12">
      <c r="A27" s="1">
        <v>26</v>
      </c>
      <c r="B27" s="1" t="s">
        <v>252</v>
      </c>
      <c r="C27" s="1" t="s">
        <v>253</v>
      </c>
      <c r="D27" s="1" t="s">
        <v>233</v>
      </c>
      <c r="E27" s="1" t="s">
        <v>254</v>
      </c>
      <c r="F27" s="1" t="s">
        <v>255</v>
      </c>
      <c r="G27" s="1">
        <v>68.534443999999993</v>
      </c>
      <c r="H27" s="1">
        <v>-89.808055999999993</v>
      </c>
      <c r="I27" s="1">
        <v>56</v>
      </c>
      <c r="J27" s="1">
        <v>-6</v>
      </c>
      <c r="K27" s="1" t="s">
        <v>236</v>
      </c>
      <c r="L27" s="1" t="s">
        <v>252</v>
      </c>
    </row>
    <row r="28" spans="1:12">
      <c r="A28" s="1">
        <v>27</v>
      </c>
      <c r="B28" s="1" t="s">
        <v>256</v>
      </c>
      <c r="C28" s="1" t="s">
        <v>256</v>
      </c>
      <c r="D28" s="1" t="s">
        <v>233</v>
      </c>
      <c r="E28" s="1" t="s">
        <v>257</v>
      </c>
      <c r="F28" s="1" t="s">
        <v>258</v>
      </c>
      <c r="G28" s="1">
        <v>49.1325</v>
      </c>
      <c r="H28" s="1">
        <v>-68.204443999999995</v>
      </c>
      <c r="I28" s="1">
        <v>71</v>
      </c>
      <c r="J28" s="1">
        <v>-5</v>
      </c>
      <c r="K28" s="1" t="s">
        <v>236</v>
      </c>
      <c r="L28" s="1" t="s">
        <v>256</v>
      </c>
    </row>
    <row r="29" spans="1:12">
      <c r="A29" s="1">
        <v>28</v>
      </c>
      <c r="B29" s="1" t="s">
        <v>259</v>
      </c>
      <c r="C29" s="1" t="s">
        <v>259</v>
      </c>
      <c r="D29" s="1" t="s">
        <v>233</v>
      </c>
      <c r="E29" s="1" t="s">
        <v>260</v>
      </c>
      <c r="F29" s="1" t="s">
        <v>261</v>
      </c>
      <c r="G29" s="1">
        <v>48.330554999999997</v>
      </c>
      <c r="H29" s="1">
        <v>-70.996391000000003</v>
      </c>
      <c r="I29" s="1">
        <v>522</v>
      </c>
      <c r="J29" s="1">
        <v>-5</v>
      </c>
      <c r="K29" s="1" t="s">
        <v>236</v>
      </c>
      <c r="L29" s="1" t="s">
        <v>259</v>
      </c>
    </row>
    <row r="30" spans="1:12">
      <c r="A30" s="1">
        <v>29</v>
      </c>
      <c r="B30" s="1" t="s">
        <v>262</v>
      </c>
      <c r="C30" s="1" t="s">
        <v>262</v>
      </c>
      <c r="D30" s="1" t="s">
        <v>233</v>
      </c>
      <c r="E30" s="1" t="s">
        <v>263</v>
      </c>
      <c r="F30" s="1" t="s">
        <v>264</v>
      </c>
      <c r="G30" s="1">
        <v>64.298889000000003</v>
      </c>
      <c r="H30" s="1">
        <v>-96.077777999999995</v>
      </c>
      <c r="I30" s="1">
        <v>59</v>
      </c>
      <c r="J30" s="1">
        <v>-6</v>
      </c>
      <c r="K30" s="1" t="s">
        <v>236</v>
      </c>
      <c r="L30" s="1" t="s">
        <v>262</v>
      </c>
    </row>
    <row r="31" spans="1:12">
      <c r="A31" s="1">
        <v>30</v>
      </c>
      <c r="B31" s="1" t="s">
        <v>265</v>
      </c>
      <c r="C31" s="1" t="s">
        <v>265</v>
      </c>
      <c r="D31" s="1" t="s">
        <v>233</v>
      </c>
      <c r="E31" s="1" t="s">
        <v>266</v>
      </c>
      <c r="F31" s="1" t="s">
        <v>267</v>
      </c>
      <c r="G31" s="1">
        <v>49.950831999999998</v>
      </c>
      <c r="H31" s="1">
        <v>-125.270833</v>
      </c>
      <c r="I31" s="1">
        <v>346</v>
      </c>
      <c r="J31" s="1">
        <v>-8</v>
      </c>
      <c r="K31" s="1" t="s">
        <v>236</v>
      </c>
      <c r="L31" s="1" t="s">
        <v>265</v>
      </c>
    </row>
    <row r="32" spans="1:12">
      <c r="A32" s="1">
        <v>31</v>
      </c>
      <c r="B32" s="1" t="s">
        <v>268</v>
      </c>
      <c r="C32" s="1" t="s">
        <v>269</v>
      </c>
      <c r="D32" s="1" t="s">
        <v>233</v>
      </c>
      <c r="E32" s="1" t="s">
        <v>270</v>
      </c>
      <c r="F32" s="1" t="s">
        <v>271</v>
      </c>
      <c r="G32" s="1">
        <v>49.91</v>
      </c>
      <c r="H32" s="1">
        <v>-99.951943999999997</v>
      </c>
      <c r="I32" s="1">
        <v>1343</v>
      </c>
      <c r="J32" s="1">
        <v>-6</v>
      </c>
      <c r="K32" s="1" t="s">
        <v>236</v>
      </c>
      <c r="L32" s="1" t="s">
        <v>268</v>
      </c>
    </row>
    <row r="33" spans="1:12">
      <c r="A33" s="1">
        <v>32</v>
      </c>
      <c r="B33" s="1" t="s">
        <v>272</v>
      </c>
      <c r="C33" s="1" t="s">
        <v>272</v>
      </c>
      <c r="D33" s="1" t="s">
        <v>233</v>
      </c>
      <c r="E33" s="1" t="s">
        <v>273</v>
      </c>
      <c r="F33" s="1" t="s">
        <v>274</v>
      </c>
      <c r="G33" s="1">
        <v>69.108054999999993</v>
      </c>
      <c r="H33" s="1">
        <v>-105.138333</v>
      </c>
      <c r="I33" s="1">
        <v>90</v>
      </c>
      <c r="J33" s="1">
        <v>-7</v>
      </c>
      <c r="K33" s="1" t="s">
        <v>236</v>
      </c>
      <c r="L33" s="1" t="s">
        <v>272</v>
      </c>
    </row>
    <row r="34" spans="1:12">
      <c r="A34" s="1">
        <v>33</v>
      </c>
      <c r="B34" s="1" t="s">
        <v>275</v>
      </c>
      <c r="C34" s="1" t="s">
        <v>275</v>
      </c>
      <c r="D34" s="1" t="s">
        <v>233</v>
      </c>
      <c r="E34" s="1" t="s">
        <v>276</v>
      </c>
      <c r="F34" s="1" t="s">
        <v>277</v>
      </c>
      <c r="G34" s="1">
        <v>49.052332999999997</v>
      </c>
      <c r="H34" s="1">
        <v>-123.870167</v>
      </c>
      <c r="I34" s="1">
        <v>93</v>
      </c>
      <c r="J34" s="1">
        <v>-8</v>
      </c>
      <c r="K34" s="1" t="s">
        <v>236</v>
      </c>
      <c r="L34" s="1" t="s">
        <v>275</v>
      </c>
    </row>
    <row r="35" spans="1:12">
      <c r="A35" s="1">
        <v>34</v>
      </c>
      <c r="B35" s="1" t="s">
        <v>278</v>
      </c>
      <c r="C35" s="1" t="s">
        <v>278</v>
      </c>
      <c r="D35" s="1" t="s">
        <v>233</v>
      </c>
      <c r="E35" s="1" t="s">
        <v>279</v>
      </c>
      <c r="F35" s="1" t="s">
        <v>280</v>
      </c>
      <c r="G35" s="1">
        <v>49.296388999999998</v>
      </c>
      <c r="H35" s="1">
        <v>-117.63249999999999</v>
      </c>
      <c r="I35" s="1">
        <v>1624</v>
      </c>
      <c r="J35" s="1">
        <v>-8</v>
      </c>
      <c r="K35" s="1" t="s">
        <v>236</v>
      </c>
      <c r="L35" s="1" t="s">
        <v>278</v>
      </c>
    </row>
    <row r="36" spans="1:12">
      <c r="A36" s="1">
        <v>35</v>
      </c>
      <c r="B36" s="1" t="s">
        <v>281</v>
      </c>
      <c r="C36" s="1" t="s">
        <v>282</v>
      </c>
      <c r="D36" s="1" t="s">
        <v>233</v>
      </c>
      <c r="E36" s="1" t="s">
        <v>283</v>
      </c>
      <c r="F36" s="1" t="s">
        <v>284</v>
      </c>
      <c r="G36" s="1">
        <v>47.007778000000002</v>
      </c>
      <c r="H36" s="1">
        <v>-65.449167000000003</v>
      </c>
      <c r="I36" s="1">
        <v>108</v>
      </c>
      <c r="J36" s="1">
        <v>-4</v>
      </c>
      <c r="K36" s="1" t="s">
        <v>236</v>
      </c>
      <c r="L36" s="1" t="s">
        <v>281</v>
      </c>
    </row>
    <row r="37" spans="1:12">
      <c r="A37" s="1">
        <v>36</v>
      </c>
      <c r="B37" s="1" t="s">
        <v>285</v>
      </c>
      <c r="C37" s="1" t="s">
        <v>285</v>
      </c>
      <c r="D37" s="1" t="s">
        <v>233</v>
      </c>
      <c r="E37" s="1" t="s">
        <v>286</v>
      </c>
      <c r="F37" s="1" t="s">
        <v>287</v>
      </c>
      <c r="G37" s="1">
        <v>47.990833000000002</v>
      </c>
      <c r="H37" s="1">
        <v>-66.330278000000007</v>
      </c>
      <c r="I37" s="1">
        <v>132</v>
      </c>
      <c r="J37" s="1">
        <v>-4</v>
      </c>
      <c r="K37" s="1" t="s">
        <v>236</v>
      </c>
      <c r="L37" s="1" t="s">
        <v>285</v>
      </c>
    </row>
    <row r="38" spans="1:12">
      <c r="A38" s="1">
        <v>37</v>
      </c>
      <c r="B38" s="1" t="s">
        <v>288</v>
      </c>
      <c r="C38" s="1" t="s">
        <v>289</v>
      </c>
      <c r="D38" s="1" t="s">
        <v>233</v>
      </c>
      <c r="E38" s="1" t="s">
        <v>290</v>
      </c>
      <c r="F38" s="1" t="s">
        <v>291</v>
      </c>
      <c r="G38" s="1">
        <v>67.816666999999995</v>
      </c>
      <c r="H38" s="1">
        <v>-115.143889</v>
      </c>
      <c r="I38" s="1">
        <v>74</v>
      </c>
      <c r="J38" s="1">
        <v>-7</v>
      </c>
      <c r="K38" s="1" t="s">
        <v>236</v>
      </c>
      <c r="L38" s="1" t="s">
        <v>288</v>
      </c>
    </row>
    <row r="39" spans="1:12">
      <c r="A39" s="1">
        <v>38</v>
      </c>
      <c r="B39" s="1" t="s">
        <v>292</v>
      </c>
      <c r="C39" s="1" t="s">
        <v>292</v>
      </c>
      <c r="D39" s="1" t="s">
        <v>233</v>
      </c>
      <c r="E39" s="1" t="s">
        <v>293</v>
      </c>
      <c r="F39" s="1" t="s">
        <v>294</v>
      </c>
      <c r="G39" s="1">
        <v>52.075001</v>
      </c>
      <c r="H39" s="1">
        <v>-111.445278</v>
      </c>
      <c r="I39" s="1">
        <v>2595</v>
      </c>
      <c r="J39" s="1">
        <v>-7</v>
      </c>
      <c r="K39" s="1" t="s">
        <v>236</v>
      </c>
      <c r="L39" s="1" t="s">
        <v>292</v>
      </c>
    </row>
    <row r="40" spans="1:12">
      <c r="A40" s="1">
        <v>39</v>
      </c>
      <c r="B40" s="1" t="s">
        <v>295</v>
      </c>
      <c r="C40" s="1" t="s">
        <v>295</v>
      </c>
      <c r="D40" s="1" t="s">
        <v>233</v>
      </c>
      <c r="E40" s="1" t="s">
        <v>296</v>
      </c>
      <c r="F40" s="1" t="s">
        <v>297</v>
      </c>
      <c r="G40" s="1">
        <v>49.152779000000002</v>
      </c>
      <c r="H40" s="1">
        <v>-121.93889</v>
      </c>
      <c r="I40" s="1">
        <v>32</v>
      </c>
      <c r="J40" s="1">
        <v>-8</v>
      </c>
      <c r="K40" s="1" t="s">
        <v>236</v>
      </c>
      <c r="L40" s="1" t="s">
        <v>295</v>
      </c>
    </row>
    <row r="41" spans="1:12">
      <c r="A41" s="1">
        <v>40</v>
      </c>
      <c r="B41" s="1" t="s">
        <v>298</v>
      </c>
      <c r="C41" s="1" t="s">
        <v>298</v>
      </c>
      <c r="D41" s="1" t="s">
        <v>233</v>
      </c>
      <c r="E41" s="1" t="s">
        <v>299</v>
      </c>
      <c r="F41" s="1" t="s">
        <v>300</v>
      </c>
      <c r="G41" s="1">
        <v>70.486110999999994</v>
      </c>
      <c r="H41" s="1">
        <v>-68.516666999999998</v>
      </c>
      <c r="I41" s="1">
        <v>87</v>
      </c>
      <c r="J41" s="1">
        <v>-5</v>
      </c>
      <c r="K41" s="1" t="s">
        <v>236</v>
      </c>
      <c r="L41" s="1" t="s">
        <v>298</v>
      </c>
    </row>
    <row r="42" spans="1:12">
      <c r="A42" s="1">
        <v>41</v>
      </c>
      <c r="B42" s="1" t="s">
        <v>301</v>
      </c>
      <c r="C42" s="1" t="s">
        <v>302</v>
      </c>
      <c r="D42" s="1" t="s">
        <v>233</v>
      </c>
      <c r="E42" s="1" t="s">
        <v>303</v>
      </c>
      <c r="F42" s="1" t="s">
        <v>304</v>
      </c>
      <c r="G42" s="1">
        <v>64.193332999999996</v>
      </c>
      <c r="H42" s="1">
        <v>-83.359443999999996</v>
      </c>
      <c r="I42" s="1">
        <v>2661</v>
      </c>
      <c r="J42" s="1">
        <v>-7</v>
      </c>
      <c r="K42" s="1" t="s">
        <v>236</v>
      </c>
      <c r="L42" s="1" t="s">
        <v>301</v>
      </c>
    </row>
    <row r="43" spans="1:12">
      <c r="A43" s="1">
        <v>42</v>
      </c>
      <c r="B43" s="1" t="s">
        <v>305</v>
      </c>
      <c r="C43" s="1" t="s">
        <v>306</v>
      </c>
      <c r="D43" s="1" t="s">
        <v>233</v>
      </c>
      <c r="E43" s="1" t="s">
        <v>307</v>
      </c>
      <c r="F43" s="1" t="s">
        <v>308</v>
      </c>
      <c r="G43" s="1">
        <v>64.043056000000007</v>
      </c>
      <c r="H43" s="1">
        <v>-139.12777800000001</v>
      </c>
      <c r="I43" s="1">
        <v>1215</v>
      </c>
      <c r="J43" s="1">
        <v>-8</v>
      </c>
      <c r="K43" s="1" t="s">
        <v>236</v>
      </c>
      <c r="L43" s="1" t="s">
        <v>305</v>
      </c>
    </row>
    <row r="44" spans="1:12">
      <c r="A44" s="1">
        <v>43</v>
      </c>
      <c r="B44" s="1" t="s">
        <v>309</v>
      </c>
      <c r="C44" s="1" t="s">
        <v>309</v>
      </c>
      <c r="D44" s="1" t="s">
        <v>233</v>
      </c>
      <c r="E44" s="1" t="s">
        <v>310</v>
      </c>
      <c r="F44" s="1" t="s">
        <v>311</v>
      </c>
      <c r="G44" s="1">
        <v>61.371110999999999</v>
      </c>
      <c r="H44" s="1">
        <v>-139.04055600000001</v>
      </c>
      <c r="I44" s="1">
        <v>2647</v>
      </c>
      <c r="J44" s="1">
        <v>-8</v>
      </c>
      <c r="K44" s="1" t="s">
        <v>236</v>
      </c>
      <c r="L44" s="1" t="s">
        <v>309</v>
      </c>
    </row>
    <row r="45" spans="1:12">
      <c r="A45" s="1">
        <v>44</v>
      </c>
      <c r="B45" s="1" t="s">
        <v>312</v>
      </c>
      <c r="C45" s="1" t="s">
        <v>312</v>
      </c>
      <c r="D45" s="1" t="s">
        <v>233</v>
      </c>
      <c r="E45" s="1" t="s">
        <v>313</v>
      </c>
      <c r="F45" s="1" t="s">
        <v>314</v>
      </c>
      <c r="G45" s="1">
        <v>49.468055999999997</v>
      </c>
      <c r="H45" s="1">
        <v>-120.51138899999999</v>
      </c>
      <c r="I45" s="1">
        <v>2298</v>
      </c>
      <c r="J45" s="1">
        <v>-8</v>
      </c>
      <c r="K45" s="1" t="s">
        <v>236</v>
      </c>
      <c r="L45" s="1" t="s">
        <v>312</v>
      </c>
    </row>
    <row r="46" spans="1:12">
      <c r="A46" s="1">
        <v>45</v>
      </c>
      <c r="B46" s="1" t="s">
        <v>315</v>
      </c>
      <c r="C46" s="1" t="s">
        <v>315</v>
      </c>
      <c r="D46" s="1" t="s">
        <v>233</v>
      </c>
      <c r="E46" s="1" t="s">
        <v>316</v>
      </c>
      <c r="F46" s="1" t="s">
        <v>317</v>
      </c>
      <c r="G46" s="1">
        <v>49.210833000000001</v>
      </c>
      <c r="H46" s="1">
        <v>-57.391387999999999</v>
      </c>
      <c r="I46" s="1">
        <v>72</v>
      </c>
      <c r="J46" s="1">
        <v>-4</v>
      </c>
      <c r="K46" s="1" t="s">
        <v>236</v>
      </c>
      <c r="L46" s="1" t="s">
        <v>315</v>
      </c>
    </row>
    <row r="47" spans="1:12">
      <c r="A47" s="1">
        <v>46</v>
      </c>
      <c r="B47" s="1" t="s">
        <v>318</v>
      </c>
      <c r="C47" s="1" t="s">
        <v>318</v>
      </c>
      <c r="D47" s="1" t="s">
        <v>233</v>
      </c>
      <c r="E47" s="1" t="s">
        <v>319</v>
      </c>
      <c r="F47" s="1" t="s">
        <v>320</v>
      </c>
      <c r="G47" s="1">
        <v>58.422221999999998</v>
      </c>
      <c r="H47" s="1">
        <v>-130.03222199999999</v>
      </c>
      <c r="I47" s="1">
        <v>2600</v>
      </c>
      <c r="J47" s="1">
        <v>-8</v>
      </c>
      <c r="K47" s="1" t="s">
        <v>236</v>
      </c>
      <c r="L47" s="1" t="s">
        <v>318</v>
      </c>
    </row>
    <row r="48" spans="1:12">
      <c r="A48" s="1">
        <v>47</v>
      </c>
      <c r="B48" s="1" t="s">
        <v>321</v>
      </c>
      <c r="C48" s="1" t="s">
        <v>322</v>
      </c>
      <c r="D48" s="1" t="s">
        <v>233</v>
      </c>
      <c r="E48" s="1" t="s">
        <v>323</v>
      </c>
      <c r="F48" s="1" t="s">
        <v>324</v>
      </c>
      <c r="G48" s="1">
        <v>51.100833999999999</v>
      </c>
      <c r="H48" s="1">
        <v>-100.05249999999999</v>
      </c>
      <c r="I48" s="1">
        <v>999</v>
      </c>
      <c r="J48" s="1">
        <v>-6</v>
      </c>
      <c r="K48" s="1" t="s">
        <v>236</v>
      </c>
      <c r="L48" s="1" t="s">
        <v>321</v>
      </c>
    </row>
    <row r="49" spans="1:12">
      <c r="A49" s="1">
        <v>48</v>
      </c>
      <c r="B49" s="1" t="s">
        <v>325</v>
      </c>
      <c r="C49" s="1" t="s">
        <v>325</v>
      </c>
      <c r="D49" s="1" t="s">
        <v>233</v>
      </c>
      <c r="E49" s="1" t="s">
        <v>326</v>
      </c>
      <c r="F49" s="1" t="s">
        <v>327</v>
      </c>
      <c r="G49" s="1">
        <v>55.742333000000002</v>
      </c>
      <c r="H49" s="1">
        <v>-120.18300000000001</v>
      </c>
      <c r="I49" s="1">
        <v>2148</v>
      </c>
      <c r="J49" s="1">
        <v>-7</v>
      </c>
      <c r="K49" s="1" t="s">
        <v>236</v>
      </c>
      <c r="L49" s="1" t="s">
        <v>325</v>
      </c>
    </row>
    <row r="50" spans="1:12">
      <c r="A50" s="1">
        <v>49</v>
      </c>
      <c r="B50" s="1" t="s">
        <v>328</v>
      </c>
      <c r="C50" s="1" t="s">
        <v>329</v>
      </c>
      <c r="D50" s="1" t="s">
        <v>233</v>
      </c>
      <c r="E50" s="1" t="s">
        <v>330</v>
      </c>
      <c r="F50" s="1" t="s">
        <v>331</v>
      </c>
      <c r="G50" s="1">
        <v>53.309722999999998</v>
      </c>
      <c r="H50" s="1">
        <v>-113.579722</v>
      </c>
      <c r="I50" s="1">
        <v>2373</v>
      </c>
      <c r="J50" s="1">
        <v>-7</v>
      </c>
      <c r="K50" s="1" t="s">
        <v>236</v>
      </c>
      <c r="L50" s="1" t="s">
        <v>328</v>
      </c>
    </row>
    <row r="51" spans="1:12">
      <c r="A51" s="1">
        <v>50</v>
      </c>
      <c r="B51" s="1" t="s">
        <v>332</v>
      </c>
      <c r="C51" s="1" t="s">
        <v>333</v>
      </c>
      <c r="D51" s="1" t="s">
        <v>233</v>
      </c>
      <c r="E51" s="1" t="s">
        <v>334</v>
      </c>
      <c r="F51" s="1" t="s">
        <v>335</v>
      </c>
      <c r="G51" s="1">
        <v>61.094166000000001</v>
      </c>
      <c r="H51" s="1">
        <v>-94.070832999999993</v>
      </c>
      <c r="I51" s="1">
        <v>32</v>
      </c>
      <c r="J51" s="1">
        <v>-6</v>
      </c>
      <c r="K51" s="1" t="s">
        <v>236</v>
      </c>
      <c r="L51" s="1" t="s">
        <v>332</v>
      </c>
    </row>
    <row r="52" spans="1:12">
      <c r="A52" s="1">
        <v>51</v>
      </c>
      <c r="B52" s="1" t="s">
        <v>336</v>
      </c>
      <c r="C52" s="1" t="s">
        <v>336</v>
      </c>
      <c r="D52" s="1" t="s">
        <v>233</v>
      </c>
      <c r="E52" s="1" t="s">
        <v>337</v>
      </c>
      <c r="F52" s="1" t="s">
        <v>338</v>
      </c>
      <c r="G52" s="1">
        <v>49.210278000000002</v>
      </c>
      <c r="H52" s="1">
        <v>-102.965833</v>
      </c>
      <c r="I52" s="1">
        <v>1905</v>
      </c>
      <c r="J52" s="1">
        <v>-6</v>
      </c>
      <c r="K52" s="1" t="s">
        <v>201</v>
      </c>
      <c r="L52" s="1" t="s">
        <v>336</v>
      </c>
    </row>
    <row r="53" spans="1:12">
      <c r="A53" s="1">
        <v>52</v>
      </c>
      <c r="B53" s="1" t="s">
        <v>339</v>
      </c>
      <c r="C53" s="1" t="s">
        <v>339</v>
      </c>
      <c r="D53" s="1" t="s">
        <v>233</v>
      </c>
      <c r="E53" s="1" t="s">
        <v>340</v>
      </c>
      <c r="F53" s="1" t="s">
        <v>341</v>
      </c>
      <c r="G53" s="1">
        <v>53.578887999999999</v>
      </c>
      <c r="H53" s="1">
        <v>-116.465</v>
      </c>
      <c r="I53" s="1">
        <v>3041</v>
      </c>
      <c r="J53" s="1">
        <v>-7</v>
      </c>
      <c r="K53" s="1" t="s">
        <v>236</v>
      </c>
      <c r="L53" s="1" t="s">
        <v>339</v>
      </c>
    </row>
    <row r="54" spans="1:12">
      <c r="A54" s="1">
        <v>53</v>
      </c>
      <c r="B54" s="1" t="s">
        <v>342</v>
      </c>
      <c r="C54" s="1" t="s">
        <v>342</v>
      </c>
      <c r="D54" s="1" t="s">
        <v>233</v>
      </c>
      <c r="E54" s="1" t="s">
        <v>343</v>
      </c>
      <c r="F54" s="1" t="s">
        <v>344</v>
      </c>
      <c r="G54" s="1">
        <v>79.994721999999996</v>
      </c>
      <c r="H54" s="1">
        <v>-85.814166999999998</v>
      </c>
      <c r="I54" s="1">
        <v>256</v>
      </c>
      <c r="J54" s="1">
        <v>-6</v>
      </c>
      <c r="K54" s="1" t="s">
        <v>236</v>
      </c>
      <c r="L54" s="1" t="s">
        <v>342</v>
      </c>
    </row>
    <row r="55" spans="1:12">
      <c r="A55" s="1">
        <v>54</v>
      </c>
      <c r="B55" s="1" t="s">
        <v>345</v>
      </c>
      <c r="C55" s="1" t="s">
        <v>346</v>
      </c>
      <c r="D55" s="1" t="s">
        <v>233</v>
      </c>
      <c r="E55" s="1" t="s">
        <v>347</v>
      </c>
      <c r="F55" s="1" t="s">
        <v>348</v>
      </c>
      <c r="G55" s="1">
        <v>68.304167000000007</v>
      </c>
      <c r="H55" s="1">
        <v>-133.482778</v>
      </c>
      <c r="I55" s="1">
        <v>224</v>
      </c>
      <c r="J55" s="1">
        <v>-7</v>
      </c>
      <c r="K55" s="1" t="s">
        <v>236</v>
      </c>
      <c r="L55" s="1" t="s">
        <v>345</v>
      </c>
    </row>
    <row r="56" spans="1:12">
      <c r="A56" s="1">
        <v>55</v>
      </c>
      <c r="B56" s="1" t="s">
        <v>349</v>
      </c>
      <c r="C56" s="1" t="s">
        <v>349</v>
      </c>
      <c r="D56" s="1" t="s">
        <v>233</v>
      </c>
      <c r="E56" s="1" t="s">
        <v>350</v>
      </c>
      <c r="F56" s="1" t="s">
        <v>351</v>
      </c>
      <c r="G56" s="1">
        <v>63.756390000000003</v>
      </c>
      <c r="H56" s="1">
        <v>-68.555831999999995</v>
      </c>
      <c r="I56" s="1">
        <v>110</v>
      </c>
      <c r="J56" s="1">
        <v>-5</v>
      </c>
      <c r="K56" s="1" t="s">
        <v>236</v>
      </c>
      <c r="L56" s="1" t="s">
        <v>349</v>
      </c>
    </row>
    <row r="57" spans="1:12">
      <c r="A57" s="1">
        <v>56</v>
      </c>
      <c r="B57" s="1" t="s">
        <v>352</v>
      </c>
      <c r="C57" s="1" t="s">
        <v>352</v>
      </c>
      <c r="D57" s="1" t="s">
        <v>233</v>
      </c>
      <c r="E57" s="1" t="s">
        <v>353</v>
      </c>
      <c r="F57" s="1" t="s">
        <v>354</v>
      </c>
      <c r="G57" s="1">
        <v>45.868889000000003</v>
      </c>
      <c r="H57" s="1">
        <v>-66.537222</v>
      </c>
      <c r="I57" s="1">
        <v>68</v>
      </c>
      <c r="J57" s="1">
        <v>-4</v>
      </c>
      <c r="K57" s="1" t="s">
        <v>236</v>
      </c>
      <c r="L57" s="1" t="s">
        <v>352</v>
      </c>
    </row>
    <row r="58" spans="1:12">
      <c r="A58" s="1">
        <v>57</v>
      </c>
      <c r="B58" s="1" t="s">
        <v>355</v>
      </c>
      <c r="C58" s="1" t="s">
        <v>355</v>
      </c>
      <c r="D58" s="1" t="s">
        <v>233</v>
      </c>
      <c r="F58" s="1" t="s">
        <v>356</v>
      </c>
      <c r="G58" s="1">
        <v>48.746110999999999</v>
      </c>
      <c r="H58" s="1">
        <v>-69.097222000000002</v>
      </c>
      <c r="I58" s="1">
        <v>293</v>
      </c>
      <c r="J58" s="1">
        <v>-5</v>
      </c>
      <c r="K58" s="1" t="s">
        <v>236</v>
      </c>
      <c r="L58" s="1" t="s">
        <v>355</v>
      </c>
    </row>
    <row r="59" spans="1:12">
      <c r="A59" s="1">
        <v>58</v>
      </c>
      <c r="B59" s="1" t="s">
        <v>357</v>
      </c>
      <c r="C59" s="1" t="s">
        <v>357</v>
      </c>
      <c r="D59" s="1" t="s">
        <v>233</v>
      </c>
      <c r="E59" s="1" t="s">
        <v>358</v>
      </c>
      <c r="F59" s="1" t="s">
        <v>359</v>
      </c>
      <c r="G59" s="1">
        <v>54.678055000000001</v>
      </c>
      <c r="H59" s="1">
        <v>-101.681667</v>
      </c>
      <c r="I59" s="1">
        <v>997</v>
      </c>
      <c r="J59" s="1">
        <v>-6</v>
      </c>
      <c r="K59" s="1" t="s">
        <v>236</v>
      </c>
      <c r="L59" s="1" t="s">
        <v>357</v>
      </c>
    </row>
    <row r="60" spans="1:12">
      <c r="A60" s="1">
        <v>59</v>
      </c>
      <c r="B60" s="1" t="s">
        <v>360</v>
      </c>
      <c r="C60" s="1" t="s">
        <v>360</v>
      </c>
      <c r="D60" s="1" t="s">
        <v>233</v>
      </c>
      <c r="E60" s="1" t="s">
        <v>361</v>
      </c>
      <c r="F60" s="1" t="s">
        <v>362</v>
      </c>
      <c r="G60" s="1">
        <v>61.180832000000002</v>
      </c>
      <c r="H60" s="1">
        <v>-113.689722</v>
      </c>
      <c r="I60" s="1">
        <v>526</v>
      </c>
      <c r="J60" s="1">
        <v>-7</v>
      </c>
      <c r="K60" s="1" t="s">
        <v>236</v>
      </c>
      <c r="L60" s="1" t="s">
        <v>360</v>
      </c>
    </row>
    <row r="61" spans="1:12">
      <c r="A61" s="1">
        <v>60</v>
      </c>
      <c r="B61" s="1" t="s">
        <v>363</v>
      </c>
      <c r="C61" s="1" t="s">
        <v>363</v>
      </c>
      <c r="D61" s="1" t="s">
        <v>233</v>
      </c>
      <c r="E61" s="1" t="s">
        <v>364</v>
      </c>
      <c r="F61" s="1" t="s">
        <v>365</v>
      </c>
      <c r="G61" s="1">
        <v>61.760153000000003</v>
      </c>
      <c r="H61" s="1">
        <v>-121.236525</v>
      </c>
      <c r="I61" s="1">
        <v>555</v>
      </c>
      <c r="J61" s="1">
        <v>-7</v>
      </c>
      <c r="K61" s="1" t="s">
        <v>236</v>
      </c>
      <c r="L61" s="1" t="s">
        <v>363</v>
      </c>
    </row>
    <row r="62" spans="1:12">
      <c r="A62" s="1">
        <v>61</v>
      </c>
      <c r="B62" s="1" t="s">
        <v>366</v>
      </c>
      <c r="C62" s="1" t="s">
        <v>366</v>
      </c>
      <c r="D62" s="1" t="s">
        <v>233</v>
      </c>
      <c r="E62" s="1" t="s">
        <v>367</v>
      </c>
      <c r="F62" s="1" t="s">
        <v>368</v>
      </c>
      <c r="G62" s="1">
        <v>44.225276999999998</v>
      </c>
      <c r="H62" s="1">
        <v>-76.596943999999993</v>
      </c>
      <c r="I62" s="1">
        <v>305</v>
      </c>
      <c r="J62" s="1">
        <v>-5</v>
      </c>
      <c r="K62" s="1" t="s">
        <v>236</v>
      </c>
      <c r="L62" s="1" t="s">
        <v>366</v>
      </c>
    </row>
    <row r="63" spans="1:12">
      <c r="A63" s="1">
        <v>62</v>
      </c>
      <c r="B63" s="1" t="s">
        <v>369</v>
      </c>
      <c r="C63" s="1" t="s">
        <v>369</v>
      </c>
      <c r="D63" s="1" t="s">
        <v>233</v>
      </c>
      <c r="E63" s="1" t="s">
        <v>370</v>
      </c>
      <c r="F63" s="1" t="s">
        <v>371</v>
      </c>
      <c r="G63" s="1">
        <v>53.625278000000002</v>
      </c>
      <c r="H63" s="1">
        <v>-77.704166999999998</v>
      </c>
      <c r="I63" s="1">
        <v>639</v>
      </c>
      <c r="J63" s="1">
        <v>-5</v>
      </c>
      <c r="K63" s="1" t="s">
        <v>236</v>
      </c>
      <c r="L63" s="1" t="s">
        <v>369</v>
      </c>
    </row>
    <row r="64" spans="1:12">
      <c r="A64" s="1">
        <v>63</v>
      </c>
      <c r="B64" s="1" t="s">
        <v>372</v>
      </c>
      <c r="C64" s="1" t="s">
        <v>372</v>
      </c>
      <c r="D64" s="1" t="s">
        <v>233</v>
      </c>
      <c r="E64" s="1" t="s">
        <v>373</v>
      </c>
      <c r="F64" s="1" t="s">
        <v>374</v>
      </c>
      <c r="G64" s="1">
        <v>48.775278</v>
      </c>
      <c r="H64" s="1">
        <v>-64.478611000000001</v>
      </c>
      <c r="I64" s="1">
        <v>108</v>
      </c>
      <c r="J64" s="1">
        <v>-5</v>
      </c>
      <c r="K64" s="1" t="s">
        <v>236</v>
      </c>
      <c r="L64" s="1" t="s">
        <v>372</v>
      </c>
    </row>
    <row r="65" spans="1:12">
      <c r="A65" s="1">
        <v>64</v>
      </c>
      <c r="B65" s="1" t="s">
        <v>375</v>
      </c>
      <c r="C65" s="1" t="s">
        <v>376</v>
      </c>
      <c r="D65" s="1" t="s">
        <v>233</v>
      </c>
      <c r="E65" s="1" t="s">
        <v>377</v>
      </c>
      <c r="F65" s="1" t="s">
        <v>378</v>
      </c>
      <c r="G65" s="1">
        <v>49.778331999999999</v>
      </c>
      <c r="H65" s="1">
        <v>-86.939445000000006</v>
      </c>
      <c r="I65" s="1">
        <v>1144</v>
      </c>
      <c r="J65" s="1">
        <v>-5</v>
      </c>
      <c r="K65" s="1" t="s">
        <v>236</v>
      </c>
      <c r="L65" s="1" t="s">
        <v>375</v>
      </c>
    </row>
    <row r="66" spans="1:12">
      <c r="A66" s="1">
        <v>65</v>
      </c>
      <c r="B66" s="1" t="s">
        <v>379</v>
      </c>
      <c r="C66" s="1" t="s">
        <v>379</v>
      </c>
      <c r="D66" s="1" t="s">
        <v>233</v>
      </c>
      <c r="E66" s="1" t="s">
        <v>380</v>
      </c>
      <c r="F66" s="1" t="s">
        <v>381</v>
      </c>
      <c r="G66" s="1">
        <v>47.424720999999998</v>
      </c>
      <c r="H66" s="1">
        <v>-61.778055999999999</v>
      </c>
      <c r="I66" s="1">
        <v>35</v>
      </c>
      <c r="J66" s="1">
        <v>-4</v>
      </c>
      <c r="K66" s="1" t="s">
        <v>236</v>
      </c>
      <c r="L66" s="1" t="s">
        <v>379</v>
      </c>
    </row>
    <row r="67" spans="1:12">
      <c r="A67" s="1">
        <v>66</v>
      </c>
      <c r="B67" s="1" t="s">
        <v>382</v>
      </c>
      <c r="C67" s="1" t="s">
        <v>382</v>
      </c>
      <c r="D67" s="1" t="s">
        <v>233</v>
      </c>
      <c r="E67" s="1" t="s">
        <v>383</v>
      </c>
      <c r="F67" s="1" t="s">
        <v>384</v>
      </c>
      <c r="G67" s="1">
        <v>52.816665999999998</v>
      </c>
      <c r="H67" s="1">
        <v>-102.31139</v>
      </c>
      <c r="I67" s="1">
        <v>1175</v>
      </c>
      <c r="J67" s="1">
        <v>-6</v>
      </c>
      <c r="K67" s="1" t="s">
        <v>201</v>
      </c>
      <c r="L67" s="1" t="s">
        <v>382</v>
      </c>
    </row>
    <row r="68" spans="1:12">
      <c r="A68" s="1">
        <v>67</v>
      </c>
      <c r="B68" s="1" t="s">
        <v>385</v>
      </c>
      <c r="C68" s="1" t="s">
        <v>386</v>
      </c>
      <c r="D68" s="1" t="s">
        <v>233</v>
      </c>
      <c r="E68" s="1" t="s">
        <v>387</v>
      </c>
      <c r="F68" s="1" t="s">
        <v>388</v>
      </c>
      <c r="G68" s="1">
        <v>49.831667000000003</v>
      </c>
      <c r="H68" s="1">
        <v>-92.744167000000004</v>
      </c>
      <c r="I68" s="1">
        <v>1354</v>
      </c>
      <c r="J68" s="1">
        <v>-6</v>
      </c>
      <c r="K68" s="1" t="s">
        <v>236</v>
      </c>
      <c r="L68" s="1" t="s">
        <v>385</v>
      </c>
    </row>
    <row r="69" spans="1:12">
      <c r="A69" s="1">
        <v>68</v>
      </c>
      <c r="B69" s="1" t="s">
        <v>389</v>
      </c>
      <c r="C69" s="1" t="s">
        <v>390</v>
      </c>
      <c r="D69" s="1" t="s">
        <v>233</v>
      </c>
      <c r="E69" s="1" t="s">
        <v>391</v>
      </c>
      <c r="F69" s="1" t="s">
        <v>392</v>
      </c>
      <c r="G69" s="1">
        <v>70.762777999999997</v>
      </c>
      <c r="H69" s="1">
        <v>-117.806111</v>
      </c>
      <c r="I69" s="1">
        <v>117</v>
      </c>
      <c r="J69" s="1">
        <v>-7</v>
      </c>
      <c r="K69" s="1" t="s">
        <v>236</v>
      </c>
      <c r="L69" s="1" t="s">
        <v>389</v>
      </c>
    </row>
    <row r="70" spans="1:12">
      <c r="A70" s="1">
        <v>69</v>
      </c>
      <c r="B70" s="1" t="s">
        <v>393</v>
      </c>
      <c r="C70" s="1" t="s">
        <v>393</v>
      </c>
      <c r="D70" s="1" t="s">
        <v>233</v>
      </c>
      <c r="E70" s="1" t="s">
        <v>394</v>
      </c>
      <c r="F70" s="1" t="s">
        <v>395</v>
      </c>
      <c r="G70" s="1">
        <v>68.635555999999994</v>
      </c>
      <c r="H70" s="1">
        <v>-95.849722</v>
      </c>
      <c r="I70" s="1">
        <v>152</v>
      </c>
      <c r="J70" s="1">
        <v>-6</v>
      </c>
      <c r="K70" s="1" t="s">
        <v>236</v>
      </c>
      <c r="L70" s="1" t="s">
        <v>393</v>
      </c>
    </row>
    <row r="71" spans="1:12">
      <c r="A71" s="1">
        <v>70</v>
      </c>
      <c r="B71" s="1" t="s">
        <v>396</v>
      </c>
      <c r="C71" s="1" t="s">
        <v>396</v>
      </c>
      <c r="D71" s="1" t="s">
        <v>233</v>
      </c>
      <c r="E71" s="1" t="s">
        <v>397</v>
      </c>
      <c r="F71" s="1" t="s">
        <v>398</v>
      </c>
      <c r="G71" s="1">
        <v>43.173611000000001</v>
      </c>
      <c r="H71" s="1">
        <v>-79.935000000000002</v>
      </c>
      <c r="I71" s="1">
        <v>780</v>
      </c>
      <c r="J71" s="1">
        <v>-5</v>
      </c>
      <c r="K71" s="1" t="s">
        <v>236</v>
      </c>
      <c r="L71" s="1" t="s">
        <v>396</v>
      </c>
    </row>
    <row r="72" spans="1:12">
      <c r="A72" s="1">
        <v>71</v>
      </c>
      <c r="B72" s="1" t="s">
        <v>399</v>
      </c>
      <c r="C72" s="1" t="s">
        <v>400</v>
      </c>
      <c r="D72" s="1" t="s">
        <v>233</v>
      </c>
      <c r="E72" s="1" t="s">
        <v>401</v>
      </c>
      <c r="F72" s="1" t="s">
        <v>402</v>
      </c>
      <c r="G72" s="1">
        <v>45.517499999999998</v>
      </c>
      <c r="H72" s="1">
        <v>-73.416944000000001</v>
      </c>
      <c r="I72" s="1">
        <v>90</v>
      </c>
      <c r="J72" s="1">
        <v>-5</v>
      </c>
      <c r="K72" s="1" t="s">
        <v>236</v>
      </c>
      <c r="L72" s="1" t="s">
        <v>399</v>
      </c>
    </row>
    <row r="73" spans="1:12">
      <c r="A73" s="1">
        <v>72</v>
      </c>
      <c r="B73" s="1" t="s">
        <v>403</v>
      </c>
      <c r="C73" s="1" t="s">
        <v>403</v>
      </c>
      <c r="D73" s="1" t="s">
        <v>233</v>
      </c>
      <c r="E73" s="1" t="s">
        <v>404</v>
      </c>
      <c r="F73" s="1" t="s">
        <v>405</v>
      </c>
      <c r="G73" s="1">
        <v>60.839722000000002</v>
      </c>
      <c r="H73" s="1">
        <v>-115.78277799999999</v>
      </c>
      <c r="I73" s="1">
        <v>543</v>
      </c>
      <c r="J73" s="1">
        <v>-7</v>
      </c>
      <c r="K73" s="1" t="s">
        <v>236</v>
      </c>
      <c r="L73" s="1" t="s">
        <v>403</v>
      </c>
    </row>
    <row r="74" spans="1:12">
      <c r="A74" s="1">
        <v>73</v>
      </c>
      <c r="B74" s="1" t="s">
        <v>406</v>
      </c>
      <c r="C74" s="1" t="s">
        <v>242</v>
      </c>
      <c r="D74" s="1" t="s">
        <v>233</v>
      </c>
      <c r="E74" s="1" t="s">
        <v>407</v>
      </c>
      <c r="F74" s="1" t="s">
        <v>408</v>
      </c>
      <c r="G74" s="1">
        <v>44.880833000000003</v>
      </c>
      <c r="H74" s="1">
        <v>-63.508609999999997</v>
      </c>
      <c r="I74" s="1">
        <v>477</v>
      </c>
      <c r="J74" s="1">
        <v>-4</v>
      </c>
      <c r="K74" s="1" t="s">
        <v>236</v>
      </c>
      <c r="L74" s="1" t="s">
        <v>406</v>
      </c>
    </row>
    <row r="75" spans="1:12">
      <c r="A75" s="1">
        <v>74</v>
      </c>
      <c r="B75" s="1" t="s">
        <v>409</v>
      </c>
      <c r="C75" s="1" t="s">
        <v>410</v>
      </c>
      <c r="D75" s="1" t="s">
        <v>233</v>
      </c>
      <c r="E75" s="1" t="s">
        <v>411</v>
      </c>
      <c r="F75" s="1" t="s">
        <v>412</v>
      </c>
      <c r="G75" s="1">
        <v>48.773887999999999</v>
      </c>
      <c r="H75" s="1">
        <v>-91.638610999999997</v>
      </c>
      <c r="I75" s="1">
        <v>1408</v>
      </c>
      <c r="J75" s="1">
        <v>-6</v>
      </c>
      <c r="K75" s="1" t="s">
        <v>236</v>
      </c>
      <c r="L75" s="1" t="s">
        <v>409</v>
      </c>
    </row>
    <row r="76" spans="1:12">
      <c r="A76" s="1">
        <v>75</v>
      </c>
      <c r="B76" s="1" t="s">
        <v>413</v>
      </c>
      <c r="C76" s="1" t="s">
        <v>413</v>
      </c>
      <c r="D76" s="1" t="s">
        <v>233</v>
      </c>
      <c r="E76" s="1" t="s">
        <v>414</v>
      </c>
      <c r="F76" s="1" t="s">
        <v>415</v>
      </c>
      <c r="G76" s="1">
        <v>72.683334000000002</v>
      </c>
      <c r="H76" s="1">
        <v>-77.966667000000001</v>
      </c>
      <c r="I76" s="1">
        <v>181</v>
      </c>
      <c r="J76" s="1">
        <v>-5</v>
      </c>
      <c r="K76" s="1" t="s">
        <v>236</v>
      </c>
      <c r="L76" s="1" t="s">
        <v>413</v>
      </c>
    </row>
    <row r="77" spans="1:12">
      <c r="A77" s="1">
        <v>76</v>
      </c>
      <c r="B77" s="1" t="s">
        <v>416</v>
      </c>
      <c r="C77" s="1" t="s">
        <v>417</v>
      </c>
      <c r="D77" s="1" t="s">
        <v>233</v>
      </c>
      <c r="E77" s="1" t="s">
        <v>418</v>
      </c>
      <c r="F77" s="1" t="s">
        <v>419</v>
      </c>
      <c r="G77" s="1">
        <v>45.294445000000003</v>
      </c>
      <c r="H77" s="1">
        <v>-73.281110999999996</v>
      </c>
      <c r="I77" s="1">
        <v>136</v>
      </c>
      <c r="J77" s="1">
        <v>-5</v>
      </c>
      <c r="K77" s="1" t="s">
        <v>236</v>
      </c>
      <c r="L77" s="1" t="s">
        <v>416</v>
      </c>
    </row>
    <row r="78" spans="1:12">
      <c r="A78" s="1">
        <v>77</v>
      </c>
      <c r="B78" s="1" t="s">
        <v>420</v>
      </c>
      <c r="C78" s="1" t="s">
        <v>420</v>
      </c>
      <c r="D78" s="1" t="s">
        <v>233</v>
      </c>
      <c r="E78" s="1" t="s">
        <v>421</v>
      </c>
      <c r="F78" s="1" t="s">
        <v>422</v>
      </c>
      <c r="G78" s="1">
        <v>48.544167000000002</v>
      </c>
      <c r="H78" s="1">
        <v>-58.549999</v>
      </c>
      <c r="I78" s="1">
        <v>80</v>
      </c>
      <c r="J78" s="1">
        <v>-4</v>
      </c>
      <c r="K78" s="1" t="s">
        <v>236</v>
      </c>
      <c r="L78" s="1" t="s">
        <v>420</v>
      </c>
    </row>
    <row r="79" spans="1:12">
      <c r="A79" s="1">
        <v>78</v>
      </c>
      <c r="B79" s="1" t="s">
        <v>423</v>
      </c>
      <c r="C79" s="1" t="s">
        <v>423</v>
      </c>
      <c r="D79" s="1" t="s">
        <v>233</v>
      </c>
      <c r="E79" s="1" t="s">
        <v>424</v>
      </c>
      <c r="F79" s="1" t="s">
        <v>425</v>
      </c>
      <c r="G79" s="1">
        <v>50.702221999999999</v>
      </c>
      <c r="H79" s="1">
        <v>-120.444444</v>
      </c>
      <c r="I79" s="1">
        <v>1133</v>
      </c>
      <c r="J79" s="1">
        <v>-8</v>
      </c>
      <c r="K79" s="1" t="s">
        <v>236</v>
      </c>
      <c r="L79" s="1" t="s">
        <v>423</v>
      </c>
    </row>
    <row r="80" spans="1:12">
      <c r="A80" s="1">
        <v>79</v>
      </c>
      <c r="B80" s="1" t="s">
        <v>426</v>
      </c>
      <c r="C80" s="1" t="s">
        <v>426</v>
      </c>
      <c r="D80" s="1" t="s">
        <v>233</v>
      </c>
      <c r="E80" s="1" t="s">
        <v>427</v>
      </c>
      <c r="F80" s="1" t="s">
        <v>428</v>
      </c>
      <c r="G80" s="1">
        <v>43.460833000000001</v>
      </c>
      <c r="H80" s="1">
        <v>-80.378611000000006</v>
      </c>
      <c r="I80" s="1">
        <v>1054</v>
      </c>
      <c r="J80" s="1">
        <v>-5</v>
      </c>
      <c r="K80" s="1" t="s">
        <v>236</v>
      </c>
      <c r="L80" s="1" t="s">
        <v>426</v>
      </c>
    </row>
    <row r="81" spans="1:12">
      <c r="A81" s="1">
        <v>80</v>
      </c>
      <c r="B81" s="1" t="s">
        <v>429</v>
      </c>
      <c r="C81" s="1" t="s">
        <v>429</v>
      </c>
      <c r="D81" s="1" t="s">
        <v>233</v>
      </c>
      <c r="E81" s="1" t="s">
        <v>430</v>
      </c>
      <c r="F81" s="1" t="s">
        <v>431</v>
      </c>
      <c r="G81" s="1">
        <v>54.805278000000001</v>
      </c>
      <c r="H81" s="1">
        <v>-66.805278000000001</v>
      </c>
      <c r="I81" s="1">
        <v>1709</v>
      </c>
      <c r="J81" s="1">
        <v>-4</v>
      </c>
      <c r="K81" s="1" t="s">
        <v>236</v>
      </c>
      <c r="L81" s="1" t="s">
        <v>429</v>
      </c>
    </row>
    <row r="82" spans="1:12">
      <c r="A82" s="1">
        <v>81</v>
      </c>
      <c r="B82" s="1" t="s">
        <v>432</v>
      </c>
      <c r="C82" s="1" t="s">
        <v>432</v>
      </c>
      <c r="D82" s="1" t="s">
        <v>233</v>
      </c>
      <c r="E82" s="1" t="s">
        <v>433</v>
      </c>
      <c r="F82" s="1" t="s">
        <v>434</v>
      </c>
      <c r="G82" s="1">
        <v>51.517499999999998</v>
      </c>
      <c r="H82" s="1">
        <v>-109.18083300000001</v>
      </c>
      <c r="I82" s="1">
        <v>2277</v>
      </c>
      <c r="J82" s="1">
        <v>-6</v>
      </c>
      <c r="K82" s="1" t="s">
        <v>201</v>
      </c>
      <c r="L82" s="1" t="s">
        <v>432</v>
      </c>
    </row>
    <row r="83" spans="1:12">
      <c r="A83" s="1">
        <v>82</v>
      </c>
      <c r="B83" s="1" t="s">
        <v>435</v>
      </c>
      <c r="C83" s="1" t="s">
        <v>436</v>
      </c>
      <c r="D83" s="1" t="s">
        <v>233</v>
      </c>
      <c r="E83" s="1" t="s">
        <v>437</v>
      </c>
      <c r="F83" s="1" t="s">
        <v>438</v>
      </c>
      <c r="G83" s="1">
        <v>43.862220999999998</v>
      </c>
      <c r="H83" s="1">
        <v>-79.37</v>
      </c>
      <c r="I83" s="1">
        <v>650</v>
      </c>
      <c r="J83" s="1">
        <v>-5</v>
      </c>
      <c r="K83" s="1" t="s">
        <v>236</v>
      </c>
      <c r="L83" s="1" t="s">
        <v>435</v>
      </c>
    </row>
    <row r="84" spans="1:12">
      <c r="A84" s="1">
        <v>83</v>
      </c>
      <c r="B84" s="1" t="s">
        <v>439</v>
      </c>
      <c r="C84" s="1" t="s">
        <v>439</v>
      </c>
      <c r="D84" s="1" t="s">
        <v>233</v>
      </c>
      <c r="E84" s="1" t="s">
        <v>440</v>
      </c>
      <c r="F84" s="1" t="s">
        <v>441</v>
      </c>
      <c r="G84" s="1">
        <v>47.82</v>
      </c>
      <c r="H84" s="1">
        <v>-83.346666999999997</v>
      </c>
      <c r="I84" s="1">
        <v>1470</v>
      </c>
      <c r="J84" s="1">
        <v>-5</v>
      </c>
      <c r="K84" s="1" t="s">
        <v>236</v>
      </c>
      <c r="L84" s="1" t="s">
        <v>439</v>
      </c>
    </row>
    <row r="85" spans="1:12">
      <c r="A85" s="1">
        <v>84</v>
      </c>
      <c r="B85" s="1" t="s">
        <v>442</v>
      </c>
      <c r="C85" s="1" t="s">
        <v>442</v>
      </c>
      <c r="D85" s="1" t="s">
        <v>233</v>
      </c>
      <c r="E85" s="1" t="s">
        <v>443</v>
      </c>
      <c r="F85" s="1" t="s">
        <v>444</v>
      </c>
      <c r="G85" s="1">
        <v>54.125278000000002</v>
      </c>
      <c r="H85" s="1">
        <v>-108.522778</v>
      </c>
      <c r="I85" s="1">
        <v>1576</v>
      </c>
      <c r="J85" s="1">
        <v>-6</v>
      </c>
      <c r="K85" s="1" t="s">
        <v>201</v>
      </c>
      <c r="L85" s="1" t="s">
        <v>442</v>
      </c>
    </row>
    <row r="86" spans="1:12">
      <c r="A86" s="1">
        <v>85</v>
      </c>
      <c r="B86" s="1" t="s">
        <v>445</v>
      </c>
      <c r="C86" s="1" t="s">
        <v>445</v>
      </c>
      <c r="D86" s="1" t="s">
        <v>233</v>
      </c>
      <c r="E86" s="1" t="s">
        <v>446</v>
      </c>
      <c r="F86" s="1" t="s">
        <v>447</v>
      </c>
      <c r="G86" s="1">
        <v>53.309165999999998</v>
      </c>
      <c r="H86" s="1">
        <v>-110.07250000000001</v>
      </c>
      <c r="I86" s="1">
        <v>2193</v>
      </c>
      <c r="J86" s="1">
        <v>-6</v>
      </c>
      <c r="K86" s="1" t="s">
        <v>236</v>
      </c>
      <c r="L86" s="1" t="s">
        <v>445</v>
      </c>
    </row>
    <row r="87" spans="1:12">
      <c r="A87" s="1">
        <v>86</v>
      </c>
      <c r="B87" s="1" t="s">
        <v>448</v>
      </c>
      <c r="C87" s="1" t="s">
        <v>448</v>
      </c>
      <c r="D87" s="1" t="s">
        <v>233</v>
      </c>
      <c r="E87" s="1" t="s">
        <v>449</v>
      </c>
      <c r="F87" s="1" t="s">
        <v>450</v>
      </c>
      <c r="G87" s="1">
        <v>82.517778000000007</v>
      </c>
      <c r="H87" s="1">
        <v>-62.280555999999997</v>
      </c>
      <c r="I87" s="1">
        <v>100</v>
      </c>
      <c r="J87" s="1">
        <v>-5</v>
      </c>
      <c r="K87" s="1" t="s">
        <v>236</v>
      </c>
      <c r="L87" s="1" t="s">
        <v>448</v>
      </c>
    </row>
    <row r="88" spans="1:12">
      <c r="A88" s="1">
        <v>87</v>
      </c>
      <c r="B88" s="1" t="s">
        <v>451</v>
      </c>
      <c r="C88" s="1" t="s">
        <v>451</v>
      </c>
      <c r="D88" s="1" t="s">
        <v>233</v>
      </c>
      <c r="E88" s="1" t="s">
        <v>452</v>
      </c>
      <c r="F88" s="1" t="s">
        <v>453</v>
      </c>
      <c r="G88" s="1">
        <v>49.956111999999997</v>
      </c>
      <c r="H88" s="1">
        <v>-119.37777800000001</v>
      </c>
      <c r="I88" s="1">
        <v>1409</v>
      </c>
      <c r="J88" s="1">
        <v>-8</v>
      </c>
      <c r="K88" s="1" t="s">
        <v>236</v>
      </c>
      <c r="L88" s="1" t="s">
        <v>451</v>
      </c>
    </row>
    <row r="89" spans="1:12">
      <c r="A89" s="1">
        <v>88</v>
      </c>
      <c r="B89" s="1" t="s">
        <v>454</v>
      </c>
      <c r="C89" s="1" t="s">
        <v>454</v>
      </c>
      <c r="D89" s="1" t="s">
        <v>233</v>
      </c>
      <c r="E89" s="1" t="s">
        <v>455</v>
      </c>
      <c r="F89" s="1" t="s">
        <v>456</v>
      </c>
      <c r="G89" s="1">
        <v>63.616388999999998</v>
      </c>
      <c r="H89" s="1">
        <v>-135.86833300000001</v>
      </c>
      <c r="I89" s="1">
        <v>1653</v>
      </c>
      <c r="J89" s="1">
        <v>-8</v>
      </c>
      <c r="K89" s="1" t="s">
        <v>236</v>
      </c>
      <c r="L89" s="1" t="s">
        <v>454</v>
      </c>
    </row>
    <row r="90" spans="1:12">
      <c r="A90" s="1">
        <v>89</v>
      </c>
      <c r="B90" s="1" t="s">
        <v>457</v>
      </c>
      <c r="C90" s="1" t="s">
        <v>458</v>
      </c>
      <c r="D90" s="1" t="s">
        <v>233</v>
      </c>
      <c r="E90" s="1" t="s">
        <v>459</v>
      </c>
      <c r="F90" s="1" t="s">
        <v>460</v>
      </c>
      <c r="G90" s="1">
        <v>50.330278</v>
      </c>
      <c r="H90" s="1">
        <v>-105.559167</v>
      </c>
      <c r="I90" s="1">
        <v>1892</v>
      </c>
      <c r="J90" s="1">
        <v>-6</v>
      </c>
      <c r="K90" s="1" t="s">
        <v>201</v>
      </c>
      <c r="L90" s="1" t="s">
        <v>457</v>
      </c>
    </row>
    <row r="91" spans="1:12">
      <c r="A91" s="1">
        <v>90</v>
      </c>
      <c r="B91" s="1" t="s">
        <v>461</v>
      </c>
      <c r="C91" s="1" t="s">
        <v>461</v>
      </c>
      <c r="D91" s="1" t="s">
        <v>233</v>
      </c>
      <c r="E91" s="1" t="s">
        <v>462</v>
      </c>
      <c r="F91" s="1" t="s">
        <v>463</v>
      </c>
      <c r="G91" s="1">
        <v>56.653333000000003</v>
      </c>
      <c r="H91" s="1">
        <v>-111.22194399999999</v>
      </c>
      <c r="I91" s="1">
        <v>1211</v>
      </c>
      <c r="J91" s="1">
        <v>-7</v>
      </c>
      <c r="K91" s="1" t="s">
        <v>236</v>
      </c>
      <c r="L91" s="1" t="s">
        <v>461</v>
      </c>
    </row>
    <row r="92" spans="1:12">
      <c r="A92" s="1">
        <v>91</v>
      </c>
      <c r="B92" s="1" t="s">
        <v>464</v>
      </c>
      <c r="C92" s="1" t="s">
        <v>464</v>
      </c>
      <c r="D92" s="1" t="s">
        <v>233</v>
      </c>
      <c r="E92" s="1" t="s">
        <v>465</v>
      </c>
      <c r="F92" s="1" t="s">
        <v>466</v>
      </c>
      <c r="G92" s="1">
        <v>51.291111000000001</v>
      </c>
      <c r="H92" s="1">
        <v>-80.607777999999996</v>
      </c>
      <c r="I92" s="1">
        <v>30</v>
      </c>
      <c r="J92" s="1">
        <v>-5</v>
      </c>
      <c r="K92" s="1" t="s">
        <v>236</v>
      </c>
      <c r="L92" s="1" t="s">
        <v>464</v>
      </c>
    </row>
    <row r="93" spans="1:12">
      <c r="A93" s="1">
        <v>92</v>
      </c>
      <c r="B93" s="1" t="s">
        <v>467</v>
      </c>
      <c r="C93" s="1" t="s">
        <v>467</v>
      </c>
      <c r="D93" s="1" t="s">
        <v>233</v>
      </c>
      <c r="E93" s="1" t="s">
        <v>468</v>
      </c>
      <c r="F93" s="1" t="s">
        <v>469</v>
      </c>
      <c r="G93" s="1">
        <v>46.272778000000002</v>
      </c>
      <c r="H93" s="1">
        <v>-75.990555999999998</v>
      </c>
      <c r="I93" s="1">
        <v>656</v>
      </c>
      <c r="J93" s="1">
        <v>-5</v>
      </c>
      <c r="K93" s="1" t="s">
        <v>236</v>
      </c>
      <c r="L93" s="1" t="s">
        <v>467</v>
      </c>
    </row>
    <row r="94" spans="1:12">
      <c r="A94" s="1">
        <v>93</v>
      </c>
      <c r="B94" s="1" t="s">
        <v>470</v>
      </c>
      <c r="C94" s="1" t="s">
        <v>400</v>
      </c>
      <c r="D94" s="1" t="s">
        <v>233</v>
      </c>
      <c r="E94" s="1" t="s">
        <v>471</v>
      </c>
      <c r="F94" s="1" t="s">
        <v>472</v>
      </c>
      <c r="G94" s="1">
        <v>45.681944000000001</v>
      </c>
      <c r="H94" s="1">
        <v>-74.005278000000004</v>
      </c>
      <c r="I94" s="1">
        <v>270</v>
      </c>
      <c r="J94" s="1">
        <v>-5</v>
      </c>
      <c r="K94" s="1" t="s">
        <v>236</v>
      </c>
      <c r="L94" s="1" t="s">
        <v>470</v>
      </c>
    </row>
    <row r="95" spans="1:12">
      <c r="A95" s="1">
        <v>94</v>
      </c>
      <c r="B95" s="1" t="s">
        <v>473</v>
      </c>
      <c r="C95" s="1" t="s">
        <v>473</v>
      </c>
      <c r="D95" s="1" t="s">
        <v>233</v>
      </c>
      <c r="E95" s="1" t="s">
        <v>474</v>
      </c>
      <c r="F95" s="1" t="s">
        <v>475</v>
      </c>
      <c r="G95" s="1">
        <v>50.19</v>
      </c>
      <c r="H95" s="1">
        <v>-61.789166999999999</v>
      </c>
      <c r="I95" s="1">
        <v>39</v>
      </c>
      <c r="J95" s="1">
        <v>-4</v>
      </c>
      <c r="K95" s="1" t="s">
        <v>236</v>
      </c>
      <c r="L95" s="1" t="s">
        <v>473</v>
      </c>
    </row>
    <row r="96" spans="1:12">
      <c r="A96" s="1">
        <v>95</v>
      </c>
      <c r="B96" s="1" t="s">
        <v>476</v>
      </c>
      <c r="C96" s="1" t="s">
        <v>476</v>
      </c>
      <c r="D96" s="1" t="s">
        <v>233</v>
      </c>
      <c r="E96" s="1" t="s">
        <v>477</v>
      </c>
      <c r="F96" s="1" t="s">
        <v>478</v>
      </c>
      <c r="G96" s="1">
        <v>45.521693999999997</v>
      </c>
      <c r="H96" s="1">
        <v>-75.563588999999993</v>
      </c>
      <c r="I96" s="1">
        <v>211</v>
      </c>
      <c r="J96" s="1">
        <v>-5</v>
      </c>
      <c r="K96" s="1" t="s">
        <v>236</v>
      </c>
      <c r="L96" s="1" t="s">
        <v>476</v>
      </c>
    </row>
    <row r="97" spans="1:12">
      <c r="A97" s="1">
        <v>96</v>
      </c>
      <c r="B97" s="1" t="s">
        <v>479</v>
      </c>
      <c r="C97" s="1" t="s">
        <v>479</v>
      </c>
      <c r="D97" s="1" t="s">
        <v>233</v>
      </c>
      <c r="E97" s="1" t="s">
        <v>480</v>
      </c>
      <c r="F97" s="1" t="s">
        <v>481</v>
      </c>
      <c r="G97" s="1">
        <v>49.761667000000003</v>
      </c>
      <c r="H97" s="1">
        <v>-77.802778000000004</v>
      </c>
      <c r="I97" s="1">
        <v>918</v>
      </c>
      <c r="J97" s="1">
        <v>-5</v>
      </c>
      <c r="K97" s="1" t="s">
        <v>236</v>
      </c>
      <c r="L97" s="1" t="s">
        <v>479</v>
      </c>
    </row>
    <row r="98" spans="1:12">
      <c r="A98" s="1">
        <v>97</v>
      </c>
      <c r="B98" s="1" t="s">
        <v>482</v>
      </c>
      <c r="C98" s="1" t="s">
        <v>482</v>
      </c>
      <c r="D98" s="1" t="s">
        <v>233</v>
      </c>
      <c r="E98" s="1" t="s">
        <v>483</v>
      </c>
      <c r="F98" s="1" t="s">
        <v>484</v>
      </c>
      <c r="G98" s="1">
        <v>67.570555999999996</v>
      </c>
      <c r="H98" s="1">
        <v>-139.839167</v>
      </c>
      <c r="I98" s="1">
        <v>824</v>
      </c>
      <c r="J98" s="1">
        <v>-8</v>
      </c>
      <c r="K98" s="1" t="s">
        <v>236</v>
      </c>
      <c r="L98" s="1" t="s">
        <v>482</v>
      </c>
    </row>
    <row r="99" spans="1:12">
      <c r="A99" s="1">
        <v>98</v>
      </c>
      <c r="B99" s="1" t="s">
        <v>485</v>
      </c>
      <c r="C99" s="1" t="s">
        <v>485</v>
      </c>
      <c r="D99" s="1" t="s">
        <v>233</v>
      </c>
      <c r="E99" s="1" t="s">
        <v>486</v>
      </c>
      <c r="F99" s="1" t="s">
        <v>487</v>
      </c>
      <c r="G99" s="1">
        <v>54.404998999999997</v>
      </c>
      <c r="H99" s="1">
        <v>-110.279444</v>
      </c>
      <c r="I99" s="1">
        <v>1775</v>
      </c>
      <c r="J99" s="1">
        <v>-7</v>
      </c>
      <c r="K99" s="1" t="s">
        <v>236</v>
      </c>
      <c r="L99" s="1" t="s">
        <v>485</v>
      </c>
    </row>
    <row r="100" spans="1:12">
      <c r="A100" s="1">
        <v>99</v>
      </c>
      <c r="B100" s="1" t="s">
        <v>488</v>
      </c>
      <c r="C100" s="1" t="s">
        <v>488</v>
      </c>
      <c r="D100" s="1" t="s">
        <v>233</v>
      </c>
      <c r="E100" s="1" t="s">
        <v>489</v>
      </c>
      <c r="F100" s="1" t="s">
        <v>490</v>
      </c>
      <c r="G100" s="1">
        <v>58.621389000000001</v>
      </c>
      <c r="H100" s="1">
        <v>-117.164722</v>
      </c>
      <c r="I100" s="1">
        <v>1110</v>
      </c>
      <c r="J100" s="1">
        <v>-7</v>
      </c>
      <c r="K100" s="1" t="s">
        <v>236</v>
      </c>
      <c r="L100" s="1" t="s">
        <v>488</v>
      </c>
    </row>
    <row r="101" spans="1:12">
      <c r="A101" s="1">
        <v>100</v>
      </c>
      <c r="B101" s="1" t="s">
        <v>491</v>
      </c>
      <c r="C101" s="1" t="s">
        <v>492</v>
      </c>
      <c r="D101" s="1" t="s">
        <v>233</v>
      </c>
      <c r="E101" s="1" t="s">
        <v>493</v>
      </c>
      <c r="F101" s="1" t="s">
        <v>494</v>
      </c>
      <c r="G101" s="1">
        <v>45.322499999999998</v>
      </c>
      <c r="H101" s="1">
        <v>-75.669167000000002</v>
      </c>
      <c r="I101" s="1">
        <v>374</v>
      </c>
      <c r="J101" s="1">
        <v>-5</v>
      </c>
      <c r="K101" s="1" t="s">
        <v>236</v>
      </c>
      <c r="L101" s="1" t="s">
        <v>491</v>
      </c>
    </row>
    <row r="102" spans="1:12">
      <c r="A102" s="1">
        <v>101</v>
      </c>
      <c r="B102" s="1" t="s">
        <v>495</v>
      </c>
      <c r="C102" s="1" t="s">
        <v>496</v>
      </c>
      <c r="D102" s="1" t="s">
        <v>233</v>
      </c>
      <c r="E102" s="1" t="s">
        <v>497</v>
      </c>
      <c r="F102" s="1" t="s">
        <v>498</v>
      </c>
      <c r="G102" s="1">
        <v>53.214167000000003</v>
      </c>
      <c r="H102" s="1">
        <v>-105.67277799999999</v>
      </c>
      <c r="I102" s="1">
        <v>1405</v>
      </c>
      <c r="J102" s="1">
        <v>-6</v>
      </c>
      <c r="K102" s="1" t="s">
        <v>201</v>
      </c>
      <c r="L102" s="1" t="s">
        <v>495</v>
      </c>
    </row>
    <row r="103" spans="1:12">
      <c r="A103" s="1">
        <v>102</v>
      </c>
      <c r="B103" s="1" t="s">
        <v>499</v>
      </c>
      <c r="C103" s="1" t="s">
        <v>499</v>
      </c>
      <c r="D103" s="1" t="s">
        <v>233</v>
      </c>
      <c r="E103" s="1" t="s">
        <v>500</v>
      </c>
      <c r="F103" s="1" t="s">
        <v>501</v>
      </c>
      <c r="G103" s="1">
        <v>56.226944000000003</v>
      </c>
      <c r="H103" s="1">
        <v>-117.447222</v>
      </c>
      <c r="I103" s="1">
        <v>1873</v>
      </c>
      <c r="J103" s="1">
        <v>-7</v>
      </c>
      <c r="K103" s="1" t="s">
        <v>236</v>
      </c>
      <c r="L103" s="1" t="s">
        <v>499</v>
      </c>
    </row>
    <row r="104" spans="1:12">
      <c r="A104" s="1">
        <v>103</v>
      </c>
      <c r="B104" s="1" t="s">
        <v>502</v>
      </c>
      <c r="C104" s="1" t="s">
        <v>503</v>
      </c>
      <c r="D104" s="1" t="s">
        <v>233</v>
      </c>
      <c r="E104" s="1" t="s">
        <v>504</v>
      </c>
      <c r="F104" s="1" t="s">
        <v>505</v>
      </c>
      <c r="G104" s="1">
        <v>49.903055999999999</v>
      </c>
      <c r="H104" s="1">
        <v>-98.273888999999997</v>
      </c>
      <c r="I104" s="1">
        <v>885</v>
      </c>
      <c r="J104" s="1">
        <v>-6</v>
      </c>
      <c r="K104" s="1" t="s">
        <v>236</v>
      </c>
      <c r="L104" s="1" t="s">
        <v>502</v>
      </c>
    </row>
    <row r="105" spans="1:12">
      <c r="A105" s="1">
        <v>104</v>
      </c>
      <c r="B105" s="1" t="s">
        <v>506</v>
      </c>
      <c r="C105" s="1" t="s">
        <v>506</v>
      </c>
      <c r="D105" s="1" t="s">
        <v>233</v>
      </c>
      <c r="F105" s="1" t="s">
        <v>507</v>
      </c>
      <c r="G105" s="1">
        <v>49.21611</v>
      </c>
      <c r="H105" s="1">
        <v>-122.71</v>
      </c>
      <c r="I105" s="1">
        <v>11</v>
      </c>
      <c r="J105" s="1">
        <v>-8</v>
      </c>
      <c r="K105" s="1" t="s">
        <v>236</v>
      </c>
      <c r="L105" s="1" t="s">
        <v>506</v>
      </c>
    </row>
    <row r="106" spans="1:12">
      <c r="A106" s="1">
        <v>105</v>
      </c>
      <c r="B106" s="1" t="s">
        <v>508</v>
      </c>
      <c r="C106" s="1" t="s">
        <v>508</v>
      </c>
      <c r="D106" s="1" t="s">
        <v>233</v>
      </c>
      <c r="E106" s="1" t="s">
        <v>509</v>
      </c>
      <c r="F106" s="1" t="s">
        <v>510</v>
      </c>
      <c r="G106" s="1">
        <v>51.446387999999999</v>
      </c>
      <c r="H106" s="1">
        <v>-90.214167000000003</v>
      </c>
      <c r="I106" s="1">
        <v>1267</v>
      </c>
      <c r="J106" s="1">
        <v>-6</v>
      </c>
      <c r="K106" s="1" t="s">
        <v>236</v>
      </c>
      <c r="L106" s="1" t="s">
        <v>508</v>
      </c>
    </row>
    <row r="107" spans="1:12">
      <c r="A107" s="1">
        <v>106</v>
      </c>
      <c r="B107" s="1" t="s">
        <v>511</v>
      </c>
      <c r="C107" s="1" t="s">
        <v>511</v>
      </c>
      <c r="D107" s="1" t="s">
        <v>233</v>
      </c>
      <c r="E107" s="1" t="s">
        <v>512</v>
      </c>
      <c r="F107" s="1" t="s">
        <v>513</v>
      </c>
      <c r="G107" s="1">
        <v>49.836388999999997</v>
      </c>
      <c r="H107" s="1">
        <v>-64.288611000000003</v>
      </c>
      <c r="I107" s="1">
        <v>167</v>
      </c>
      <c r="J107" s="1">
        <v>-5</v>
      </c>
      <c r="K107" s="1" t="s">
        <v>236</v>
      </c>
      <c r="L107" s="1" t="s">
        <v>511</v>
      </c>
    </row>
    <row r="108" spans="1:12">
      <c r="A108" s="1">
        <v>107</v>
      </c>
      <c r="B108" s="1" t="s">
        <v>514</v>
      </c>
      <c r="C108" s="1" t="s">
        <v>514</v>
      </c>
      <c r="D108" s="1" t="s">
        <v>233</v>
      </c>
      <c r="E108" s="1" t="s">
        <v>515</v>
      </c>
      <c r="F108" s="1" t="s">
        <v>516</v>
      </c>
      <c r="G108" s="1">
        <v>44.23</v>
      </c>
      <c r="H108" s="1">
        <v>-78.363332999999997</v>
      </c>
      <c r="I108" s="1">
        <v>628</v>
      </c>
      <c r="J108" s="1">
        <v>-5</v>
      </c>
      <c r="K108" s="1" t="s">
        <v>236</v>
      </c>
      <c r="L108" s="1" t="s">
        <v>514</v>
      </c>
    </row>
    <row r="109" spans="1:12">
      <c r="A109" s="1">
        <v>108</v>
      </c>
      <c r="B109" s="1" t="s">
        <v>517</v>
      </c>
      <c r="C109" s="1" t="s">
        <v>518</v>
      </c>
      <c r="D109" s="1" t="s">
        <v>233</v>
      </c>
      <c r="E109" s="1" t="s">
        <v>519</v>
      </c>
      <c r="F109" s="1" t="s">
        <v>520</v>
      </c>
      <c r="G109" s="1">
        <v>54.286110000000001</v>
      </c>
      <c r="H109" s="1">
        <v>-130.44472200000001</v>
      </c>
      <c r="I109" s="1">
        <v>116</v>
      </c>
      <c r="J109" s="1">
        <v>-8</v>
      </c>
      <c r="K109" s="1" t="s">
        <v>236</v>
      </c>
      <c r="L109" s="1" t="s">
        <v>517</v>
      </c>
    </row>
    <row r="110" spans="1:12">
      <c r="A110" s="1">
        <v>109</v>
      </c>
      <c r="B110" s="1" t="s">
        <v>521</v>
      </c>
      <c r="C110" s="1" t="s">
        <v>521</v>
      </c>
      <c r="D110" s="1" t="s">
        <v>233</v>
      </c>
      <c r="E110" s="1" t="s">
        <v>522</v>
      </c>
      <c r="F110" s="1" t="s">
        <v>523</v>
      </c>
      <c r="G110" s="1">
        <v>58.767223000000001</v>
      </c>
      <c r="H110" s="1">
        <v>-111.117222</v>
      </c>
      <c r="I110" s="1">
        <v>761</v>
      </c>
      <c r="J110" s="1">
        <v>-7</v>
      </c>
      <c r="K110" s="1" t="s">
        <v>236</v>
      </c>
      <c r="L110" s="1" t="s">
        <v>521</v>
      </c>
    </row>
    <row r="111" spans="1:12">
      <c r="A111" s="1">
        <v>110</v>
      </c>
      <c r="B111" s="1" t="s">
        <v>524</v>
      </c>
      <c r="C111" s="1" t="s">
        <v>524</v>
      </c>
      <c r="D111" s="1" t="s">
        <v>233</v>
      </c>
      <c r="E111" s="1" t="s">
        <v>525</v>
      </c>
      <c r="F111" s="1" t="s">
        <v>526</v>
      </c>
      <c r="G111" s="1">
        <v>44.974722</v>
      </c>
      <c r="H111" s="1">
        <v>-79.303332999999995</v>
      </c>
      <c r="I111" s="1">
        <v>925</v>
      </c>
      <c r="J111" s="1">
        <v>-5</v>
      </c>
      <c r="K111" s="1" t="s">
        <v>236</v>
      </c>
      <c r="L111" s="1" t="s">
        <v>524</v>
      </c>
    </row>
    <row r="112" spans="1:12">
      <c r="A112" s="1">
        <v>111</v>
      </c>
      <c r="B112" s="1" t="s">
        <v>527</v>
      </c>
      <c r="C112" s="1" t="s">
        <v>528</v>
      </c>
      <c r="D112" s="1" t="s">
        <v>233</v>
      </c>
      <c r="E112" s="1" t="s">
        <v>529</v>
      </c>
      <c r="F112" s="1" t="s">
        <v>530</v>
      </c>
      <c r="G112" s="1">
        <v>46.791111000000001</v>
      </c>
      <c r="H112" s="1">
        <v>-71.393332999999998</v>
      </c>
      <c r="I112" s="1">
        <v>244</v>
      </c>
      <c r="J112" s="1">
        <v>-5</v>
      </c>
      <c r="K112" s="1" t="s">
        <v>236</v>
      </c>
      <c r="L112" s="1" t="s">
        <v>527</v>
      </c>
    </row>
    <row r="113" spans="1:12">
      <c r="A113" s="1">
        <v>112</v>
      </c>
      <c r="B113" s="1" t="s">
        <v>531</v>
      </c>
      <c r="C113" s="1" t="s">
        <v>532</v>
      </c>
      <c r="D113" s="1" t="s">
        <v>233</v>
      </c>
      <c r="E113" s="1" t="s">
        <v>533</v>
      </c>
      <c r="F113" s="1" t="s">
        <v>534</v>
      </c>
      <c r="G113" s="1">
        <v>52.182222000000003</v>
      </c>
      <c r="H113" s="1">
        <v>-113.89444399999999</v>
      </c>
      <c r="I113" s="1">
        <v>2968</v>
      </c>
      <c r="J113" s="1">
        <v>-7</v>
      </c>
      <c r="K113" s="1" t="s">
        <v>236</v>
      </c>
      <c r="L113" s="1" t="s">
        <v>531</v>
      </c>
    </row>
    <row r="114" spans="1:12">
      <c r="A114" s="1">
        <v>113</v>
      </c>
      <c r="B114" s="1" t="s">
        <v>535</v>
      </c>
      <c r="C114" s="1" t="s">
        <v>535</v>
      </c>
      <c r="D114" s="1" t="s">
        <v>233</v>
      </c>
      <c r="E114" s="1" t="s">
        <v>536</v>
      </c>
      <c r="F114" s="1" t="s">
        <v>537</v>
      </c>
      <c r="G114" s="1">
        <v>42.275556000000002</v>
      </c>
      <c r="H114" s="1">
        <v>-82.955556000000001</v>
      </c>
      <c r="I114" s="1">
        <v>622</v>
      </c>
      <c r="J114" s="1">
        <v>-5</v>
      </c>
      <c r="K114" s="1" t="s">
        <v>236</v>
      </c>
      <c r="L114" s="1" t="s">
        <v>535</v>
      </c>
    </row>
    <row r="115" spans="1:12">
      <c r="A115" s="1">
        <v>114</v>
      </c>
      <c r="B115" s="1" t="s">
        <v>538</v>
      </c>
      <c r="C115" s="1" t="s">
        <v>538</v>
      </c>
      <c r="D115" s="1" t="s">
        <v>233</v>
      </c>
      <c r="E115" s="1" t="s">
        <v>539</v>
      </c>
      <c r="F115" s="1" t="s">
        <v>540</v>
      </c>
      <c r="G115" s="1">
        <v>60.116388999999998</v>
      </c>
      <c r="H115" s="1">
        <v>-128.82249999999999</v>
      </c>
      <c r="I115" s="1">
        <v>2255</v>
      </c>
      <c r="J115" s="1">
        <v>-8</v>
      </c>
      <c r="K115" s="1" t="s">
        <v>236</v>
      </c>
      <c r="L115" s="1" t="s">
        <v>538</v>
      </c>
    </row>
    <row r="116" spans="1:12">
      <c r="A116" s="1">
        <v>115</v>
      </c>
      <c r="B116" s="1" t="s">
        <v>541</v>
      </c>
      <c r="C116" s="1" t="s">
        <v>541</v>
      </c>
      <c r="D116" s="1" t="s">
        <v>233</v>
      </c>
      <c r="E116" s="1" t="s">
        <v>542</v>
      </c>
      <c r="F116" s="1" t="s">
        <v>543</v>
      </c>
      <c r="G116" s="1">
        <v>49.788333999999999</v>
      </c>
      <c r="H116" s="1">
        <v>-94.363056</v>
      </c>
      <c r="I116" s="1">
        <v>1332</v>
      </c>
      <c r="J116" s="1">
        <v>-6</v>
      </c>
      <c r="K116" s="1" t="s">
        <v>236</v>
      </c>
      <c r="L116" s="1" t="s">
        <v>541</v>
      </c>
    </row>
    <row r="117" spans="1:12">
      <c r="A117" s="1">
        <v>116</v>
      </c>
      <c r="B117" s="1" t="s">
        <v>544</v>
      </c>
      <c r="C117" s="1" t="s">
        <v>544</v>
      </c>
      <c r="D117" s="1" t="s">
        <v>233</v>
      </c>
      <c r="E117" s="1" t="s">
        <v>545</v>
      </c>
      <c r="F117" s="1" t="s">
        <v>546</v>
      </c>
      <c r="G117" s="1">
        <v>49.630277999999997</v>
      </c>
      <c r="H117" s="1">
        <v>-112.799722</v>
      </c>
      <c r="I117" s="1">
        <v>3047</v>
      </c>
      <c r="J117" s="1">
        <v>-7</v>
      </c>
      <c r="K117" s="1" t="s">
        <v>236</v>
      </c>
      <c r="L117" s="1" t="s">
        <v>544</v>
      </c>
    </row>
    <row r="118" spans="1:12">
      <c r="A118" s="1">
        <v>117</v>
      </c>
      <c r="B118" s="1" t="s">
        <v>547</v>
      </c>
      <c r="C118" s="1" t="s">
        <v>548</v>
      </c>
      <c r="D118" s="1" t="s">
        <v>233</v>
      </c>
      <c r="E118" s="1" t="s">
        <v>549</v>
      </c>
      <c r="F118" s="1" t="s">
        <v>550</v>
      </c>
      <c r="G118" s="1">
        <v>46.112220999999998</v>
      </c>
      <c r="H118" s="1">
        <v>-64.678611000000004</v>
      </c>
      <c r="I118" s="1">
        <v>232</v>
      </c>
      <c r="J118" s="1">
        <v>-4</v>
      </c>
      <c r="K118" s="1" t="s">
        <v>236</v>
      </c>
      <c r="L118" s="1" t="s">
        <v>547</v>
      </c>
    </row>
    <row r="119" spans="1:12">
      <c r="A119" s="1">
        <v>119</v>
      </c>
      <c r="B119" s="1" t="s">
        <v>551</v>
      </c>
      <c r="C119" s="1" t="s">
        <v>551</v>
      </c>
      <c r="D119" s="1" t="s">
        <v>233</v>
      </c>
      <c r="E119" s="1" t="s">
        <v>552</v>
      </c>
      <c r="F119" s="1" t="s">
        <v>553</v>
      </c>
      <c r="G119" s="1">
        <v>49.710833000000001</v>
      </c>
      <c r="H119" s="1">
        <v>-124.886667</v>
      </c>
      <c r="I119" s="1">
        <v>84</v>
      </c>
      <c r="J119" s="1">
        <v>-8</v>
      </c>
      <c r="K119" s="1" t="s">
        <v>236</v>
      </c>
      <c r="L119" s="1" t="s">
        <v>551</v>
      </c>
    </row>
    <row r="120" spans="1:12">
      <c r="A120" s="1">
        <v>120</v>
      </c>
      <c r="B120" s="1" t="s">
        <v>554</v>
      </c>
      <c r="C120" s="1" t="s">
        <v>555</v>
      </c>
      <c r="D120" s="1" t="s">
        <v>233</v>
      </c>
      <c r="E120" s="1" t="s">
        <v>556</v>
      </c>
      <c r="F120" s="1" t="s">
        <v>557</v>
      </c>
      <c r="G120" s="1">
        <v>50.431944000000001</v>
      </c>
      <c r="H120" s="1">
        <v>-104.66583300000001</v>
      </c>
      <c r="I120" s="1">
        <v>1894</v>
      </c>
      <c r="J120" s="1">
        <v>-6</v>
      </c>
      <c r="K120" s="1" t="s">
        <v>201</v>
      </c>
      <c r="L120" s="1" t="s">
        <v>554</v>
      </c>
    </row>
    <row r="121" spans="1:12">
      <c r="A121" s="1">
        <v>121</v>
      </c>
      <c r="B121" s="1" t="s">
        <v>558</v>
      </c>
      <c r="C121" s="1" t="s">
        <v>558</v>
      </c>
      <c r="D121" s="1" t="s">
        <v>233</v>
      </c>
      <c r="E121" s="1" t="s">
        <v>559</v>
      </c>
      <c r="F121" s="1" t="s">
        <v>560</v>
      </c>
      <c r="G121" s="1">
        <v>48.371943999999999</v>
      </c>
      <c r="H121" s="1">
        <v>-89.323888999999994</v>
      </c>
      <c r="I121" s="1">
        <v>653</v>
      </c>
      <c r="J121" s="1">
        <v>-5</v>
      </c>
      <c r="K121" s="1" t="s">
        <v>236</v>
      </c>
      <c r="L121" s="1" t="s">
        <v>558</v>
      </c>
    </row>
    <row r="122" spans="1:12">
      <c r="A122" s="1">
        <v>122</v>
      </c>
      <c r="B122" s="1" t="s">
        <v>561</v>
      </c>
      <c r="C122" s="1" t="s">
        <v>561</v>
      </c>
      <c r="D122" s="1" t="s">
        <v>233</v>
      </c>
      <c r="E122" s="1" t="s">
        <v>562</v>
      </c>
      <c r="F122" s="1" t="s">
        <v>563</v>
      </c>
      <c r="G122" s="1">
        <v>55.179721999999998</v>
      </c>
      <c r="H122" s="1">
        <v>-118.88500000000001</v>
      </c>
      <c r="I122" s="1">
        <v>2195</v>
      </c>
      <c r="J122" s="1">
        <v>-7</v>
      </c>
      <c r="K122" s="1" t="s">
        <v>236</v>
      </c>
      <c r="L122" s="1" t="s">
        <v>561</v>
      </c>
    </row>
    <row r="123" spans="1:12">
      <c r="A123" s="1">
        <v>123</v>
      </c>
      <c r="B123" s="1" t="s">
        <v>564</v>
      </c>
      <c r="C123" s="1" t="s">
        <v>565</v>
      </c>
      <c r="D123" s="1" t="s">
        <v>233</v>
      </c>
      <c r="E123" s="1" t="s">
        <v>566</v>
      </c>
      <c r="F123" s="1" t="s">
        <v>567</v>
      </c>
      <c r="G123" s="1">
        <v>51.264721000000002</v>
      </c>
      <c r="H123" s="1">
        <v>-102.46166700000001</v>
      </c>
      <c r="I123" s="1">
        <v>1635</v>
      </c>
      <c r="J123" s="1">
        <v>-6</v>
      </c>
      <c r="K123" s="1" t="s">
        <v>201</v>
      </c>
      <c r="L123" s="1" t="s">
        <v>564</v>
      </c>
    </row>
    <row r="124" spans="1:12">
      <c r="A124" s="1">
        <v>124</v>
      </c>
      <c r="B124" s="1" t="s">
        <v>568</v>
      </c>
      <c r="C124" s="1" t="s">
        <v>568</v>
      </c>
      <c r="D124" s="1" t="s">
        <v>233</v>
      </c>
      <c r="E124" s="1" t="s">
        <v>569</v>
      </c>
      <c r="F124" s="1" t="s">
        <v>570</v>
      </c>
      <c r="G124" s="1">
        <v>52.769167000000003</v>
      </c>
      <c r="H124" s="1">
        <v>-108.24361</v>
      </c>
      <c r="I124" s="1">
        <v>1799</v>
      </c>
      <c r="J124" s="1">
        <v>-6</v>
      </c>
      <c r="K124" s="1" t="s">
        <v>201</v>
      </c>
      <c r="L124" s="1" t="s">
        <v>568</v>
      </c>
    </row>
    <row r="125" spans="1:12">
      <c r="A125" s="1">
        <v>125</v>
      </c>
      <c r="B125" s="1" t="s">
        <v>571</v>
      </c>
      <c r="C125" s="1" t="s">
        <v>572</v>
      </c>
      <c r="D125" s="1" t="s">
        <v>233</v>
      </c>
      <c r="E125" s="1" t="s">
        <v>573</v>
      </c>
      <c r="F125" s="1" t="s">
        <v>574</v>
      </c>
      <c r="G125" s="1">
        <v>48.936943999999997</v>
      </c>
      <c r="H125" s="1">
        <v>-54.568055999999999</v>
      </c>
      <c r="I125" s="1">
        <v>496</v>
      </c>
      <c r="J125" s="1">
        <v>-4</v>
      </c>
      <c r="K125" s="1" t="s">
        <v>236</v>
      </c>
      <c r="L125" s="1" t="s">
        <v>571</v>
      </c>
    </row>
    <row r="126" spans="1:12">
      <c r="A126" s="1">
        <v>126</v>
      </c>
      <c r="B126" s="1" t="s">
        <v>575</v>
      </c>
      <c r="C126" s="1" t="s">
        <v>575</v>
      </c>
      <c r="D126" s="1" t="s">
        <v>233</v>
      </c>
      <c r="E126" s="1" t="s">
        <v>576</v>
      </c>
      <c r="F126" s="1" t="s">
        <v>577</v>
      </c>
      <c r="G126" s="1">
        <v>46.161388000000002</v>
      </c>
      <c r="H126" s="1">
        <v>-60.047778999999998</v>
      </c>
      <c r="I126" s="1">
        <v>203</v>
      </c>
      <c r="J126" s="1">
        <v>-4</v>
      </c>
      <c r="K126" s="1" t="s">
        <v>236</v>
      </c>
      <c r="L126" s="1" t="s">
        <v>575</v>
      </c>
    </row>
    <row r="127" spans="1:12">
      <c r="A127" s="1">
        <v>127</v>
      </c>
      <c r="B127" s="1" t="s">
        <v>578</v>
      </c>
      <c r="C127" s="1" t="s">
        <v>578</v>
      </c>
      <c r="D127" s="1" t="s">
        <v>233</v>
      </c>
      <c r="E127" s="1" t="s">
        <v>579</v>
      </c>
      <c r="F127" s="1" t="s">
        <v>580</v>
      </c>
      <c r="G127" s="1">
        <v>53.026111999999998</v>
      </c>
      <c r="H127" s="1">
        <v>-122.510278</v>
      </c>
      <c r="I127" s="1">
        <v>1789</v>
      </c>
      <c r="J127" s="1">
        <v>-8</v>
      </c>
      <c r="K127" s="1" t="s">
        <v>236</v>
      </c>
      <c r="L127" s="1" t="s">
        <v>578</v>
      </c>
    </row>
    <row r="128" spans="1:12">
      <c r="A128" s="1">
        <v>128</v>
      </c>
      <c r="B128" s="1" t="s">
        <v>581</v>
      </c>
      <c r="C128" s="1" t="s">
        <v>582</v>
      </c>
      <c r="D128" s="1" t="s">
        <v>233</v>
      </c>
      <c r="E128" s="1" t="s">
        <v>583</v>
      </c>
      <c r="F128" s="1" t="s">
        <v>584</v>
      </c>
      <c r="G128" s="1">
        <v>74.716943999999998</v>
      </c>
      <c r="H128" s="1">
        <v>-94.969443999999996</v>
      </c>
      <c r="I128" s="1">
        <v>215</v>
      </c>
      <c r="J128" s="1">
        <v>-6</v>
      </c>
      <c r="K128" s="1" t="s">
        <v>236</v>
      </c>
      <c r="L128" s="1" t="s">
        <v>581</v>
      </c>
    </row>
    <row r="129" spans="1:12">
      <c r="A129" s="1">
        <v>129</v>
      </c>
      <c r="B129" s="1" t="s">
        <v>585</v>
      </c>
      <c r="C129" s="1" t="s">
        <v>585</v>
      </c>
      <c r="D129" s="1" t="s">
        <v>233</v>
      </c>
      <c r="E129" s="1" t="s">
        <v>586</v>
      </c>
      <c r="F129" s="1" t="s">
        <v>587</v>
      </c>
      <c r="G129" s="1">
        <v>47.764443999999997</v>
      </c>
      <c r="H129" s="1">
        <v>-69.584721999999999</v>
      </c>
      <c r="I129" s="1">
        <v>427</v>
      </c>
      <c r="J129" s="1">
        <v>-5</v>
      </c>
      <c r="K129" s="1" t="s">
        <v>236</v>
      </c>
      <c r="L129" s="1" t="s">
        <v>585</v>
      </c>
    </row>
    <row r="130" spans="1:12">
      <c r="A130" s="1">
        <v>130</v>
      </c>
      <c r="B130" s="1" t="s">
        <v>588</v>
      </c>
      <c r="C130" s="1" t="s">
        <v>588</v>
      </c>
      <c r="D130" s="1" t="s">
        <v>233</v>
      </c>
      <c r="E130" s="1" t="s">
        <v>589</v>
      </c>
      <c r="F130" s="1" t="s">
        <v>590</v>
      </c>
      <c r="G130" s="1">
        <v>48.52</v>
      </c>
      <c r="H130" s="1">
        <v>-72.265556000000004</v>
      </c>
      <c r="I130" s="1">
        <v>586</v>
      </c>
      <c r="J130" s="1">
        <v>-5</v>
      </c>
      <c r="K130" s="1" t="s">
        <v>236</v>
      </c>
      <c r="L130" s="1" t="s">
        <v>588</v>
      </c>
    </row>
    <row r="131" spans="1:12">
      <c r="A131" s="1">
        <v>131</v>
      </c>
      <c r="B131" s="1" t="s">
        <v>591</v>
      </c>
      <c r="C131" s="1" t="s">
        <v>591</v>
      </c>
      <c r="D131" s="1" t="s">
        <v>233</v>
      </c>
      <c r="E131" s="1" t="s">
        <v>592</v>
      </c>
      <c r="F131" s="1" t="s">
        <v>593</v>
      </c>
      <c r="G131" s="1">
        <v>52.429721999999998</v>
      </c>
      <c r="H131" s="1">
        <v>-114.904167</v>
      </c>
      <c r="I131" s="1">
        <v>3244</v>
      </c>
      <c r="J131" s="1">
        <v>-7</v>
      </c>
      <c r="K131" s="1" t="s">
        <v>236</v>
      </c>
      <c r="L131" s="1" t="s">
        <v>591</v>
      </c>
    </row>
    <row r="132" spans="1:12">
      <c r="A132" s="1">
        <v>132</v>
      </c>
      <c r="B132" s="1" t="s">
        <v>594</v>
      </c>
      <c r="C132" s="1" t="s">
        <v>594</v>
      </c>
      <c r="D132" s="1" t="s">
        <v>233</v>
      </c>
      <c r="E132" s="1" t="s">
        <v>595</v>
      </c>
      <c r="F132" s="1" t="s">
        <v>596</v>
      </c>
      <c r="G132" s="1">
        <v>62.811390000000003</v>
      </c>
      <c r="H132" s="1">
        <v>-92.115832999999995</v>
      </c>
      <c r="I132" s="1">
        <v>94</v>
      </c>
      <c r="J132" s="1">
        <v>-6</v>
      </c>
      <c r="K132" s="1" t="s">
        <v>236</v>
      </c>
      <c r="L132" s="1" t="s">
        <v>594</v>
      </c>
    </row>
    <row r="133" spans="1:12">
      <c r="A133" s="1">
        <v>133</v>
      </c>
      <c r="B133" s="1" t="s">
        <v>597</v>
      </c>
      <c r="C133" s="1" t="s">
        <v>597</v>
      </c>
      <c r="D133" s="1" t="s">
        <v>233</v>
      </c>
      <c r="E133" s="1" t="s">
        <v>598</v>
      </c>
      <c r="F133" s="1" t="s">
        <v>599</v>
      </c>
      <c r="G133" s="1">
        <v>46.625</v>
      </c>
      <c r="H133" s="1">
        <v>-80.798889000000003</v>
      </c>
      <c r="I133" s="1">
        <v>1141</v>
      </c>
      <c r="J133" s="1">
        <v>-5</v>
      </c>
      <c r="K133" s="1" t="s">
        <v>236</v>
      </c>
      <c r="L133" s="1" t="s">
        <v>597</v>
      </c>
    </row>
    <row r="134" spans="1:12">
      <c r="A134" s="1">
        <v>134</v>
      </c>
      <c r="B134" s="1" t="s">
        <v>600</v>
      </c>
      <c r="C134" s="1" t="s">
        <v>600</v>
      </c>
      <c r="D134" s="1" t="s">
        <v>233</v>
      </c>
      <c r="E134" s="1" t="s">
        <v>601</v>
      </c>
      <c r="F134" s="1" t="s">
        <v>602</v>
      </c>
      <c r="G134" s="1">
        <v>45.438611000000002</v>
      </c>
      <c r="H134" s="1">
        <v>-71.691389000000001</v>
      </c>
      <c r="I134" s="1">
        <v>792</v>
      </c>
      <c r="J134" s="1">
        <v>-5</v>
      </c>
      <c r="K134" s="1" t="s">
        <v>236</v>
      </c>
      <c r="L134" s="1" t="s">
        <v>600</v>
      </c>
    </row>
    <row r="135" spans="1:12">
      <c r="A135" s="1">
        <v>135</v>
      </c>
      <c r="B135" s="1" t="s">
        <v>603</v>
      </c>
      <c r="C135" s="1" t="s">
        <v>604</v>
      </c>
      <c r="D135" s="1" t="s">
        <v>233</v>
      </c>
      <c r="E135" s="1" t="s">
        <v>605</v>
      </c>
      <c r="F135" s="1" t="s">
        <v>606</v>
      </c>
      <c r="G135" s="1">
        <v>45.316110999999999</v>
      </c>
      <c r="H135" s="1">
        <v>-65.890277999999995</v>
      </c>
      <c r="I135" s="1">
        <v>357</v>
      </c>
      <c r="J135" s="1">
        <v>-4</v>
      </c>
      <c r="K135" s="1" t="s">
        <v>236</v>
      </c>
      <c r="L135" s="1" t="s">
        <v>603</v>
      </c>
    </row>
    <row r="136" spans="1:12">
      <c r="A136" s="1">
        <v>136</v>
      </c>
      <c r="B136" s="1" t="s">
        <v>607</v>
      </c>
      <c r="C136" s="1" t="s">
        <v>607</v>
      </c>
      <c r="D136" s="1" t="s">
        <v>233</v>
      </c>
      <c r="E136" s="1" t="s">
        <v>608</v>
      </c>
      <c r="F136" s="1" t="s">
        <v>609</v>
      </c>
      <c r="G136" s="1">
        <v>60.020277999999998</v>
      </c>
      <c r="H136" s="1">
        <v>-111.961944</v>
      </c>
      <c r="I136" s="1">
        <v>671</v>
      </c>
      <c r="J136" s="1">
        <v>-7</v>
      </c>
      <c r="K136" s="1" t="s">
        <v>236</v>
      </c>
      <c r="L136" s="1" t="s">
        <v>607</v>
      </c>
    </row>
    <row r="137" spans="1:12">
      <c r="A137" s="1">
        <v>137</v>
      </c>
      <c r="B137" s="1" t="s">
        <v>610</v>
      </c>
      <c r="C137" s="1" t="s">
        <v>610</v>
      </c>
      <c r="D137" s="1" t="s">
        <v>233</v>
      </c>
      <c r="E137" s="1" t="s">
        <v>611</v>
      </c>
      <c r="F137" s="1" t="s">
        <v>612</v>
      </c>
      <c r="G137" s="1">
        <v>72.982221999999993</v>
      </c>
      <c r="H137" s="1">
        <v>-84.613611000000006</v>
      </c>
      <c r="I137" s="1">
        <v>2106</v>
      </c>
      <c r="J137" s="1">
        <v>-5</v>
      </c>
      <c r="K137" s="1" t="s">
        <v>236</v>
      </c>
      <c r="L137" s="1" t="s">
        <v>610</v>
      </c>
    </row>
    <row r="138" spans="1:12">
      <c r="A138" s="1">
        <v>138</v>
      </c>
      <c r="B138" s="1" t="s">
        <v>613</v>
      </c>
      <c r="C138" s="1" t="s">
        <v>613</v>
      </c>
      <c r="D138" s="1" t="s">
        <v>233</v>
      </c>
      <c r="E138" s="1" t="s">
        <v>614</v>
      </c>
      <c r="F138" s="1" t="s">
        <v>615</v>
      </c>
      <c r="G138" s="1">
        <v>46.440556000000001</v>
      </c>
      <c r="H138" s="1">
        <v>-63.833610999999998</v>
      </c>
      <c r="I138" s="1">
        <v>56</v>
      </c>
      <c r="J138" s="1">
        <v>-4</v>
      </c>
      <c r="K138" s="1" t="s">
        <v>236</v>
      </c>
      <c r="L138" s="1" t="s">
        <v>613</v>
      </c>
    </row>
    <row r="139" spans="1:12">
      <c r="A139" s="1">
        <v>139</v>
      </c>
      <c r="B139" s="1" t="s">
        <v>616</v>
      </c>
      <c r="C139" s="1" t="s">
        <v>616</v>
      </c>
      <c r="D139" s="1" t="s">
        <v>233</v>
      </c>
      <c r="E139" s="1" t="s">
        <v>617</v>
      </c>
      <c r="F139" s="1" t="s">
        <v>618</v>
      </c>
      <c r="G139" s="1">
        <v>71.993888999999996</v>
      </c>
      <c r="H139" s="1">
        <v>-125.24250000000001</v>
      </c>
      <c r="I139" s="1">
        <v>282</v>
      </c>
      <c r="J139" s="1">
        <v>-7</v>
      </c>
      <c r="K139" s="1" t="s">
        <v>236</v>
      </c>
      <c r="L139" s="1" t="s">
        <v>616</v>
      </c>
    </row>
    <row r="140" spans="1:12">
      <c r="A140" s="1">
        <v>140</v>
      </c>
      <c r="B140" s="1" t="s">
        <v>619</v>
      </c>
      <c r="C140" s="1" t="s">
        <v>619</v>
      </c>
      <c r="D140" s="1" t="s">
        <v>233</v>
      </c>
      <c r="E140" s="1" t="s">
        <v>620</v>
      </c>
      <c r="F140" s="1" t="s">
        <v>621</v>
      </c>
      <c r="G140" s="1">
        <v>64.23</v>
      </c>
      <c r="H140" s="1">
        <v>-76.526667000000003</v>
      </c>
      <c r="I140" s="1">
        <v>164</v>
      </c>
      <c r="J140" s="1">
        <v>-5</v>
      </c>
      <c r="K140" s="1" t="s">
        <v>236</v>
      </c>
      <c r="L140" s="1" t="s">
        <v>619</v>
      </c>
    </row>
    <row r="141" spans="1:12">
      <c r="A141" s="1">
        <v>141</v>
      </c>
      <c r="B141" s="1" t="s">
        <v>622</v>
      </c>
      <c r="C141" s="1" t="s">
        <v>622</v>
      </c>
      <c r="D141" s="1" t="s">
        <v>233</v>
      </c>
      <c r="E141" s="1" t="s">
        <v>623</v>
      </c>
      <c r="F141" s="1" t="s">
        <v>624</v>
      </c>
      <c r="G141" s="1">
        <v>55.801110999999999</v>
      </c>
      <c r="H141" s="1">
        <v>-97.864165999999997</v>
      </c>
      <c r="I141" s="1">
        <v>729</v>
      </c>
      <c r="J141" s="1">
        <v>-6</v>
      </c>
      <c r="K141" s="1" t="s">
        <v>236</v>
      </c>
      <c r="L141" s="1" t="s">
        <v>622</v>
      </c>
    </row>
    <row r="142" spans="1:12">
      <c r="A142" s="1">
        <v>142</v>
      </c>
      <c r="B142" s="1" t="s">
        <v>625</v>
      </c>
      <c r="C142" s="1" t="s">
        <v>625</v>
      </c>
      <c r="D142" s="1" t="s">
        <v>233</v>
      </c>
      <c r="E142" s="1" t="s">
        <v>626</v>
      </c>
      <c r="F142" s="1" t="s">
        <v>627</v>
      </c>
      <c r="G142" s="1">
        <v>44.118889000000003</v>
      </c>
      <c r="H142" s="1">
        <v>-77.528056000000007</v>
      </c>
      <c r="I142" s="1">
        <v>283</v>
      </c>
      <c r="J142" s="1">
        <v>-5</v>
      </c>
      <c r="K142" s="1" t="s">
        <v>236</v>
      </c>
      <c r="L142" s="1" t="s">
        <v>625</v>
      </c>
    </row>
    <row r="143" spans="1:12">
      <c r="A143" s="1">
        <v>143</v>
      </c>
      <c r="B143" s="1" t="s">
        <v>628</v>
      </c>
      <c r="C143" s="1" t="s">
        <v>628</v>
      </c>
      <c r="D143" s="1" t="s">
        <v>233</v>
      </c>
      <c r="E143" s="1" t="s">
        <v>629</v>
      </c>
      <c r="F143" s="1" t="s">
        <v>630</v>
      </c>
      <c r="G143" s="1">
        <v>48.569721000000001</v>
      </c>
      <c r="H143" s="1">
        <v>-81.376666999999998</v>
      </c>
      <c r="I143" s="1">
        <v>967</v>
      </c>
      <c r="J143" s="1">
        <v>-5</v>
      </c>
      <c r="K143" s="1" t="s">
        <v>236</v>
      </c>
      <c r="L143" s="1" t="s">
        <v>628</v>
      </c>
    </row>
    <row r="144" spans="1:12">
      <c r="A144" s="1">
        <v>144</v>
      </c>
      <c r="B144" s="1" t="s">
        <v>631</v>
      </c>
      <c r="C144" s="1" t="s">
        <v>436</v>
      </c>
      <c r="D144" s="1" t="s">
        <v>233</v>
      </c>
      <c r="E144" s="1" t="s">
        <v>632</v>
      </c>
      <c r="F144" s="1" t="s">
        <v>633</v>
      </c>
      <c r="G144" s="1">
        <v>43.627499</v>
      </c>
      <c r="H144" s="1">
        <v>-79.396167000000005</v>
      </c>
      <c r="I144" s="1">
        <v>251</v>
      </c>
      <c r="J144" s="1">
        <v>-5</v>
      </c>
      <c r="K144" s="1" t="s">
        <v>236</v>
      </c>
      <c r="L144" s="1" t="s">
        <v>631</v>
      </c>
    </row>
    <row r="145" spans="1:12">
      <c r="A145" s="1">
        <v>145</v>
      </c>
      <c r="B145" s="1" t="s">
        <v>634</v>
      </c>
      <c r="C145" s="1" t="s">
        <v>634</v>
      </c>
      <c r="D145" s="1" t="s">
        <v>233</v>
      </c>
      <c r="E145" s="1" t="s">
        <v>635</v>
      </c>
      <c r="F145" s="1" t="s">
        <v>636</v>
      </c>
      <c r="G145" s="1">
        <v>69.433334000000002</v>
      </c>
      <c r="H145" s="1">
        <v>-133.02638899999999</v>
      </c>
      <c r="I145" s="1">
        <v>15</v>
      </c>
      <c r="J145" s="1">
        <v>-7</v>
      </c>
      <c r="K145" s="1" t="s">
        <v>236</v>
      </c>
      <c r="L145" s="1" t="s">
        <v>634</v>
      </c>
    </row>
    <row r="146" spans="1:12">
      <c r="A146" s="1">
        <v>146</v>
      </c>
      <c r="B146" s="1" t="s">
        <v>637</v>
      </c>
      <c r="C146" s="1" t="s">
        <v>400</v>
      </c>
      <c r="D146" s="1" t="s">
        <v>233</v>
      </c>
      <c r="E146" s="1" t="s">
        <v>638</v>
      </c>
      <c r="F146" s="1" t="s">
        <v>639</v>
      </c>
      <c r="G146" s="1">
        <v>45.470556000000002</v>
      </c>
      <c r="H146" s="1">
        <v>-73.740832999999995</v>
      </c>
      <c r="I146" s="1">
        <v>118</v>
      </c>
      <c r="J146" s="1">
        <v>-5</v>
      </c>
      <c r="K146" s="1" t="s">
        <v>236</v>
      </c>
      <c r="L146" s="1" t="s">
        <v>637</v>
      </c>
    </row>
    <row r="147" spans="1:12">
      <c r="A147" s="1">
        <v>147</v>
      </c>
      <c r="B147" s="1" t="s">
        <v>640</v>
      </c>
      <c r="C147" s="1" t="s">
        <v>640</v>
      </c>
      <c r="D147" s="1" t="s">
        <v>233</v>
      </c>
      <c r="E147" s="1" t="s">
        <v>641</v>
      </c>
      <c r="F147" s="1" t="s">
        <v>642</v>
      </c>
      <c r="G147" s="1">
        <v>66.521388999999999</v>
      </c>
      <c r="H147" s="1">
        <v>-86.224722</v>
      </c>
      <c r="I147" s="1">
        <v>80</v>
      </c>
      <c r="J147" s="1">
        <v>-6</v>
      </c>
      <c r="K147" s="1" t="s">
        <v>236</v>
      </c>
      <c r="L147" s="1" t="s">
        <v>640</v>
      </c>
    </row>
    <row r="148" spans="1:12">
      <c r="A148" s="1">
        <v>148</v>
      </c>
      <c r="B148" s="1" t="s">
        <v>643</v>
      </c>
      <c r="C148" s="1" t="s">
        <v>643</v>
      </c>
      <c r="D148" s="1" t="s">
        <v>233</v>
      </c>
      <c r="E148" s="1" t="s">
        <v>644</v>
      </c>
      <c r="F148" s="1" t="s">
        <v>645</v>
      </c>
      <c r="G148" s="1">
        <v>68.776111</v>
      </c>
      <c r="H148" s="1">
        <v>-81.243611000000001</v>
      </c>
      <c r="I148" s="1">
        <v>27</v>
      </c>
      <c r="J148" s="1">
        <v>-5</v>
      </c>
      <c r="K148" s="1" t="s">
        <v>236</v>
      </c>
      <c r="L148" s="1" t="s">
        <v>643</v>
      </c>
    </row>
    <row r="149" spans="1:12">
      <c r="A149" s="1">
        <v>149</v>
      </c>
      <c r="B149" s="1" t="s">
        <v>646</v>
      </c>
      <c r="C149" s="1" t="s">
        <v>647</v>
      </c>
      <c r="D149" s="1" t="s">
        <v>233</v>
      </c>
      <c r="E149" s="1" t="s">
        <v>648</v>
      </c>
      <c r="F149" s="1" t="s">
        <v>649</v>
      </c>
      <c r="G149" s="1">
        <v>48.206111</v>
      </c>
      <c r="H149" s="1">
        <v>-78.835555999999997</v>
      </c>
      <c r="I149" s="1">
        <v>988</v>
      </c>
      <c r="J149" s="1">
        <v>-5</v>
      </c>
      <c r="K149" s="1" t="s">
        <v>236</v>
      </c>
      <c r="L149" s="1" t="s">
        <v>646</v>
      </c>
    </row>
    <row r="150" spans="1:12">
      <c r="A150" s="1">
        <v>150</v>
      </c>
      <c r="B150" s="1" t="s">
        <v>650</v>
      </c>
      <c r="C150" s="1" t="s">
        <v>650</v>
      </c>
      <c r="D150" s="1" t="s">
        <v>233</v>
      </c>
      <c r="E150" s="1" t="s">
        <v>651</v>
      </c>
      <c r="F150" s="1" t="s">
        <v>652</v>
      </c>
      <c r="G150" s="1">
        <v>55.151389999999999</v>
      </c>
      <c r="H150" s="1">
        <v>-105.261944</v>
      </c>
      <c r="I150" s="1">
        <v>1242</v>
      </c>
      <c r="J150" s="1">
        <v>-6</v>
      </c>
      <c r="K150" s="1" t="s">
        <v>201</v>
      </c>
      <c r="L150" s="1" t="s">
        <v>650</v>
      </c>
    </row>
    <row r="151" spans="1:12">
      <c r="A151" s="1">
        <v>151</v>
      </c>
      <c r="B151" s="1" t="s">
        <v>653</v>
      </c>
      <c r="C151" s="1" t="s">
        <v>654</v>
      </c>
      <c r="D151" s="1" t="s">
        <v>233</v>
      </c>
      <c r="E151" s="1" t="s">
        <v>655</v>
      </c>
      <c r="F151" s="1" t="s">
        <v>656</v>
      </c>
      <c r="G151" s="1">
        <v>53.355832999999997</v>
      </c>
      <c r="H151" s="1">
        <v>-110.82389000000001</v>
      </c>
      <c r="I151" s="1">
        <v>2025</v>
      </c>
      <c r="J151" s="1">
        <v>-7</v>
      </c>
      <c r="K151" s="1" t="s">
        <v>236</v>
      </c>
      <c r="L151" s="1" t="s">
        <v>653</v>
      </c>
    </row>
    <row r="152" spans="1:12">
      <c r="A152" s="1">
        <v>152</v>
      </c>
      <c r="B152" s="1" t="s">
        <v>657</v>
      </c>
      <c r="C152" s="1" t="s">
        <v>658</v>
      </c>
      <c r="D152" s="1" t="s">
        <v>233</v>
      </c>
      <c r="E152" s="1" t="s">
        <v>659</v>
      </c>
      <c r="F152" s="1" t="s">
        <v>660</v>
      </c>
      <c r="G152" s="1">
        <v>67.545833000000002</v>
      </c>
      <c r="H152" s="1">
        <v>-64.031389000000004</v>
      </c>
      <c r="I152" s="1">
        <v>21</v>
      </c>
      <c r="J152" s="1">
        <v>-5</v>
      </c>
      <c r="K152" s="1" t="s">
        <v>236</v>
      </c>
      <c r="L152" s="1" t="s">
        <v>657</v>
      </c>
    </row>
    <row r="153" spans="1:12">
      <c r="A153" s="1">
        <v>153</v>
      </c>
      <c r="B153" s="1" t="s">
        <v>661</v>
      </c>
      <c r="C153" s="1" t="s">
        <v>662</v>
      </c>
      <c r="D153" s="1" t="s">
        <v>233</v>
      </c>
      <c r="E153" s="1" t="s">
        <v>663</v>
      </c>
      <c r="F153" s="1" t="s">
        <v>664</v>
      </c>
      <c r="G153" s="1">
        <v>48.053333000000002</v>
      </c>
      <c r="H153" s="1">
        <v>-77.782777999999993</v>
      </c>
      <c r="I153" s="1">
        <v>1107</v>
      </c>
      <c r="J153" s="1">
        <v>-5</v>
      </c>
      <c r="K153" s="1" t="s">
        <v>236</v>
      </c>
      <c r="L153" s="1" t="s">
        <v>661</v>
      </c>
    </row>
    <row r="154" spans="1:12">
      <c r="A154" s="1">
        <v>154</v>
      </c>
      <c r="B154" s="1" t="s">
        <v>665</v>
      </c>
      <c r="C154" s="1" t="s">
        <v>666</v>
      </c>
      <c r="D154" s="1" t="s">
        <v>233</v>
      </c>
      <c r="E154" s="1" t="s">
        <v>667</v>
      </c>
      <c r="F154" s="1" t="s">
        <v>668</v>
      </c>
      <c r="G154" s="1">
        <v>58.096111000000001</v>
      </c>
      <c r="H154" s="1">
        <v>-68.426944000000006</v>
      </c>
      <c r="I154" s="1">
        <v>129</v>
      </c>
      <c r="J154" s="1">
        <v>-5</v>
      </c>
      <c r="K154" s="1" t="s">
        <v>236</v>
      </c>
      <c r="L154" s="1" t="s">
        <v>665</v>
      </c>
    </row>
    <row r="155" spans="1:12">
      <c r="A155" s="1">
        <v>155</v>
      </c>
      <c r="B155" s="1" t="s">
        <v>669</v>
      </c>
      <c r="C155" s="1" t="s">
        <v>669</v>
      </c>
      <c r="D155" s="1" t="s">
        <v>233</v>
      </c>
      <c r="E155" s="1" t="s">
        <v>670</v>
      </c>
      <c r="F155" s="1" t="s">
        <v>671</v>
      </c>
      <c r="G155" s="1">
        <v>65.281616999999997</v>
      </c>
      <c r="H155" s="1">
        <v>-126.798219</v>
      </c>
      <c r="I155" s="1">
        <v>238</v>
      </c>
      <c r="J155" s="1">
        <v>-7</v>
      </c>
      <c r="K155" s="1" t="s">
        <v>236</v>
      </c>
      <c r="L155" s="1" t="s">
        <v>669</v>
      </c>
    </row>
    <row r="156" spans="1:12">
      <c r="A156" s="1">
        <v>156</v>
      </c>
      <c r="B156" s="1" t="s">
        <v>672</v>
      </c>
      <c r="C156" s="1" t="s">
        <v>673</v>
      </c>
      <c r="D156" s="1" t="s">
        <v>233</v>
      </c>
      <c r="E156" s="1" t="s">
        <v>674</v>
      </c>
      <c r="F156" s="1" t="s">
        <v>675</v>
      </c>
      <c r="G156" s="1">
        <v>49.193888999999999</v>
      </c>
      <c r="H156" s="1">
        <v>-123.184444</v>
      </c>
      <c r="I156" s="1">
        <v>14</v>
      </c>
      <c r="J156" s="1">
        <v>-8</v>
      </c>
      <c r="K156" s="1" t="s">
        <v>236</v>
      </c>
      <c r="L156" s="1" t="s">
        <v>672</v>
      </c>
    </row>
    <row r="157" spans="1:12">
      <c r="A157" s="1">
        <v>157</v>
      </c>
      <c r="B157" s="1" t="s">
        <v>676</v>
      </c>
      <c r="C157" s="1" t="s">
        <v>676</v>
      </c>
      <c r="D157" s="1" t="s">
        <v>233</v>
      </c>
      <c r="E157" s="1" t="s">
        <v>677</v>
      </c>
      <c r="F157" s="1" t="s">
        <v>678</v>
      </c>
      <c r="G157" s="1">
        <v>55.841943999999998</v>
      </c>
      <c r="H157" s="1">
        <v>-108.4175</v>
      </c>
      <c r="I157" s="1">
        <v>1444</v>
      </c>
      <c r="J157" s="1">
        <v>-6</v>
      </c>
      <c r="K157" s="1" t="s">
        <v>201</v>
      </c>
      <c r="L157" s="1" t="s">
        <v>676</v>
      </c>
    </row>
    <row r="158" spans="1:12">
      <c r="A158" s="1">
        <v>158</v>
      </c>
      <c r="B158" s="1" t="s">
        <v>679</v>
      </c>
      <c r="C158" s="1" t="s">
        <v>679</v>
      </c>
      <c r="D158" s="1" t="s">
        <v>233</v>
      </c>
      <c r="E158" s="1" t="s">
        <v>680</v>
      </c>
      <c r="F158" s="1" t="s">
        <v>681</v>
      </c>
      <c r="G158" s="1">
        <v>44.745834000000002</v>
      </c>
      <c r="H158" s="1">
        <v>-81.107221999999993</v>
      </c>
      <c r="I158" s="1">
        <v>729</v>
      </c>
      <c r="J158" s="1">
        <v>-5</v>
      </c>
      <c r="K158" s="1" t="s">
        <v>236</v>
      </c>
      <c r="L158" s="1" t="s">
        <v>679</v>
      </c>
    </row>
    <row r="159" spans="1:12">
      <c r="A159" s="1">
        <v>159</v>
      </c>
      <c r="B159" s="1" t="s">
        <v>682</v>
      </c>
      <c r="C159" s="1" t="s">
        <v>682</v>
      </c>
      <c r="D159" s="1" t="s">
        <v>233</v>
      </c>
      <c r="E159" s="1" t="s">
        <v>683</v>
      </c>
      <c r="F159" s="1" t="s">
        <v>684</v>
      </c>
      <c r="G159" s="1">
        <v>45.952221000000002</v>
      </c>
      <c r="H159" s="1">
        <v>-77.319168000000005</v>
      </c>
      <c r="I159" s="1">
        <v>427</v>
      </c>
      <c r="J159" s="1">
        <v>-5</v>
      </c>
      <c r="K159" s="1" t="s">
        <v>236</v>
      </c>
      <c r="L159" s="1" t="s">
        <v>682</v>
      </c>
    </row>
    <row r="160" spans="1:12">
      <c r="A160" s="1">
        <v>160</v>
      </c>
      <c r="B160" s="1" t="s">
        <v>685</v>
      </c>
      <c r="C160" s="1" t="s">
        <v>238</v>
      </c>
      <c r="D160" s="1" t="s">
        <v>233</v>
      </c>
      <c r="E160" s="1" t="s">
        <v>686</v>
      </c>
      <c r="F160" s="1" t="s">
        <v>687</v>
      </c>
      <c r="G160" s="1">
        <v>49.910035999999998</v>
      </c>
      <c r="H160" s="1">
        <v>-97.239885999999998</v>
      </c>
      <c r="I160" s="1">
        <v>783</v>
      </c>
      <c r="J160" s="1">
        <v>-6</v>
      </c>
      <c r="K160" s="1" t="s">
        <v>236</v>
      </c>
      <c r="L160" s="1" t="s">
        <v>685</v>
      </c>
    </row>
    <row r="161" spans="1:12">
      <c r="A161" s="1">
        <v>161</v>
      </c>
      <c r="B161" s="1" t="s">
        <v>688</v>
      </c>
      <c r="C161" s="1" t="s">
        <v>688</v>
      </c>
      <c r="D161" s="1" t="s">
        <v>233</v>
      </c>
      <c r="E161" s="1" t="s">
        <v>689</v>
      </c>
      <c r="F161" s="1" t="s">
        <v>690</v>
      </c>
      <c r="G161" s="1">
        <v>52.921944000000003</v>
      </c>
      <c r="H161" s="1">
        <v>-66.864444000000006</v>
      </c>
      <c r="I161" s="1">
        <v>1808</v>
      </c>
      <c r="J161" s="1">
        <v>-4</v>
      </c>
      <c r="K161" s="1" t="s">
        <v>236</v>
      </c>
      <c r="L161" s="1" t="s">
        <v>688</v>
      </c>
    </row>
    <row r="162" spans="1:12">
      <c r="A162" s="1">
        <v>162</v>
      </c>
      <c r="B162" s="1" t="s">
        <v>691</v>
      </c>
      <c r="C162" s="1" t="s">
        <v>691</v>
      </c>
      <c r="D162" s="1" t="s">
        <v>233</v>
      </c>
      <c r="E162" s="1" t="s">
        <v>692</v>
      </c>
      <c r="F162" s="1" t="s">
        <v>693</v>
      </c>
      <c r="G162" s="1">
        <v>52.183056000000001</v>
      </c>
      <c r="H162" s="1">
        <v>-122.05416700000001</v>
      </c>
      <c r="I162" s="1">
        <v>3085</v>
      </c>
      <c r="J162" s="1">
        <v>-8</v>
      </c>
      <c r="K162" s="1" t="s">
        <v>236</v>
      </c>
      <c r="L162" s="1" t="s">
        <v>691</v>
      </c>
    </row>
    <row r="163" spans="1:12">
      <c r="A163" s="1">
        <v>163</v>
      </c>
      <c r="B163" s="1" t="s">
        <v>694</v>
      </c>
      <c r="C163" s="1" t="s">
        <v>694</v>
      </c>
      <c r="D163" s="1" t="s">
        <v>233</v>
      </c>
      <c r="E163" s="1" t="s">
        <v>695</v>
      </c>
      <c r="F163" s="1" t="s">
        <v>696</v>
      </c>
      <c r="G163" s="1">
        <v>63.209443999999998</v>
      </c>
      <c r="H163" s="1">
        <v>-123.436667</v>
      </c>
      <c r="I163" s="1">
        <v>489</v>
      </c>
      <c r="J163" s="1">
        <v>-7</v>
      </c>
      <c r="K163" s="1" t="s">
        <v>236</v>
      </c>
      <c r="L163" s="1" t="s">
        <v>694</v>
      </c>
    </row>
    <row r="164" spans="1:12">
      <c r="A164" s="1">
        <v>164</v>
      </c>
      <c r="B164" s="1" t="s">
        <v>697</v>
      </c>
      <c r="C164" s="1" t="s">
        <v>698</v>
      </c>
      <c r="D164" s="1" t="s">
        <v>233</v>
      </c>
      <c r="E164" s="1" t="s">
        <v>699</v>
      </c>
      <c r="F164" s="1" t="s">
        <v>700</v>
      </c>
      <c r="G164" s="1">
        <v>49.612222000000003</v>
      </c>
      <c r="H164" s="1">
        <v>-115.781944</v>
      </c>
      <c r="I164" s="1">
        <v>3084</v>
      </c>
      <c r="J164" s="1">
        <v>-7</v>
      </c>
      <c r="K164" s="1" t="s">
        <v>236</v>
      </c>
      <c r="L164" s="1" t="s">
        <v>697</v>
      </c>
    </row>
    <row r="165" spans="1:12">
      <c r="A165" s="1">
        <v>165</v>
      </c>
      <c r="B165" s="1" t="s">
        <v>701</v>
      </c>
      <c r="C165" s="1" t="s">
        <v>329</v>
      </c>
      <c r="D165" s="1" t="s">
        <v>233</v>
      </c>
      <c r="E165" s="1" t="s">
        <v>702</v>
      </c>
      <c r="F165" s="1" t="s">
        <v>703</v>
      </c>
      <c r="G165" s="1">
        <v>53.572499999999998</v>
      </c>
      <c r="H165" s="1">
        <v>-113.520556</v>
      </c>
      <c r="I165" s="1">
        <v>2200</v>
      </c>
      <c r="J165" s="1">
        <v>-7</v>
      </c>
      <c r="K165" s="1" t="s">
        <v>236</v>
      </c>
      <c r="L165" s="1" t="s">
        <v>701</v>
      </c>
    </row>
    <row r="166" spans="1:12">
      <c r="A166" s="1">
        <v>166</v>
      </c>
      <c r="B166" s="1" t="s">
        <v>704</v>
      </c>
      <c r="C166" s="1" t="s">
        <v>705</v>
      </c>
      <c r="D166" s="1" t="s">
        <v>233</v>
      </c>
      <c r="E166" s="1" t="s">
        <v>706</v>
      </c>
      <c r="F166" s="1" t="s">
        <v>707</v>
      </c>
      <c r="G166" s="1">
        <v>52.170833999999999</v>
      </c>
      <c r="H166" s="1">
        <v>-106.69972199999999</v>
      </c>
      <c r="I166" s="1">
        <v>1653</v>
      </c>
      <c r="J166" s="1">
        <v>-6</v>
      </c>
      <c r="K166" s="1" t="s">
        <v>201</v>
      </c>
      <c r="L166" s="1" t="s">
        <v>704</v>
      </c>
    </row>
    <row r="167" spans="1:12">
      <c r="A167" s="1">
        <v>167</v>
      </c>
      <c r="B167" s="1" t="s">
        <v>708</v>
      </c>
      <c r="C167" s="1" t="s">
        <v>708</v>
      </c>
      <c r="D167" s="1" t="s">
        <v>233</v>
      </c>
      <c r="E167" s="1" t="s">
        <v>709</v>
      </c>
      <c r="F167" s="1" t="s">
        <v>710</v>
      </c>
      <c r="G167" s="1">
        <v>50.018889999999999</v>
      </c>
      <c r="H167" s="1">
        <v>-110.720833</v>
      </c>
      <c r="I167" s="1">
        <v>2352</v>
      </c>
      <c r="J167" s="1">
        <v>-7</v>
      </c>
      <c r="K167" s="1" t="s">
        <v>236</v>
      </c>
      <c r="L167" s="1" t="s">
        <v>708</v>
      </c>
    </row>
    <row r="168" spans="1:12">
      <c r="A168" s="1">
        <v>168</v>
      </c>
      <c r="B168" s="1" t="s">
        <v>711</v>
      </c>
      <c r="C168" s="1" t="s">
        <v>712</v>
      </c>
      <c r="D168" s="1" t="s">
        <v>233</v>
      </c>
      <c r="E168" s="1" t="s">
        <v>713</v>
      </c>
      <c r="F168" s="1" t="s">
        <v>714</v>
      </c>
      <c r="G168" s="1">
        <v>56.238056</v>
      </c>
      <c r="H168" s="1">
        <v>-120.740278</v>
      </c>
      <c r="I168" s="1">
        <v>2280</v>
      </c>
      <c r="J168" s="1">
        <v>-8</v>
      </c>
      <c r="K168" s="1" t="s">
        <v>236</v>
      </c>
      <c r="L168" s="1" t="s">
        <v>711</v>
      </c>
    </row>
    <row r="169" spans="1:12">
      <c r="A169" s="1">
        <v>169</v>
      </c>
      <c r="B169" s="1" t="s">
        <v>715</v>
      </c>
      <c r="C169" s="1" t="s">
        <v>715</v>
      </c>
      <c r="D169" s="1" t="s">
        <v>233</v>
      </c>
      <c r="E169" s="1" t="s">
        <v>716</v>
      </c>
      <c r="F169" s="1" t="s">
        <v>717</v>
      </c>
      <c r="G169" s="1">
        <v>50.113889</v>
      </c>
      <c r="H169" s="1">
        <v>-91.905277999999996</v>
      </c>
      <c r="I169" s="1">
        <v>1258</v>
      </c>
      <c r="J169" s="1">
        <v>-6</v>
      </c>
      <c r="K169" s="1" t="s">
        <v>236</v>
      </c>
      <c r="L169" s="1" t="s">
        <v>715</v>
      </c>
    </row>
    <row r="170" spans="1:12">
      <c r="A170" s="1">
        <v>170</v>
      </c>
      <c r="B170" s="1" t="s">
        <v>718</v>
      </c>
      <c r="C170" s="1" t="s">
        <v>718</v>
      </c>
      <c r="D170" s="1" t="s">
        <v>233</v>
      </c>
      <c r="E170" s="1" t="s">
        <v>719</v>
      </c>
      <c r="F170" s="1" t="s">
        <v>720</v>
      </c>
      <c r="G170" s="1">
        <v>66.144999999999996</v>
      </c>
      <c r="H170" s="1">
        <v>-65.713611</v>
      </c>
      <c r="I170" s="1">
        <v>75</v>
      </c>
      <c r="J170" s="1">
        <v>-5</v>
      </c>
      <c r="K170" s="1" t="s">
        <v>236</v>
      </c>
      <c r="L170" s="1" t="s">
        <v>718</v>
      </c>
    </row>
    <row r="171" spans="1:12">
      <c r="A171" s="1">
        <v>171</v>
      </c>
      <c r="B171" s="1" t="s">
        <v>721</v>
      </c>
      <c r="C171" s="1" t="s">
        <v>722</v>
      </c>
      <c r="D171" s="1" t="s">
        <v>233</v>
      </c>
      <c r="E171" s="1" t="s">
        <v>723</v>
      </c>
      <c r="F171" s="1" t="s">
        <v>724</v>
      </c>
      <c r="G171" s="1">
        <v>47.695</v>
      </c>
      <c r="H171" s="1">
        <v>-79.848889</v>
      </c>
      <c r="I171" s="1">
        <v>798</v>
      </c>
      <c r="J171" s="1">
        <v>-5</v>
      </c>
      <c r="K171" s="1" t="s">
        <v>236</v>
      </c>
      <c r="L171" s="1" t="s">
        <v>721</v>
      </c>
    </row>
    <row r="172" spans="1:12">
      <c r="A172" s="1">
        <v>172</v>
      </c>
      <c r="B172" s="1" t="s">
        <v>725</v>
      </c>
      <c r="C172" s="1" t="s">
        <v>725</v>
      </c>
      <c r="D172" s="1" t="s">
        <v>233</v>
      </c>
      <c r="E172" s="1" t="s">
        <v>726</v>
      </c>
      <c r="F172" s="1" t="s">
        <v>727</v>
      </c>
      <c r="G172" s="1">
        <v>53.889443999999997</v>
      </c>
      <c r="H172" s="1">
        <v>-122.678889</v>
      </c>
      <c r="I172" s="1">
        <v>2267</v>
      </c>
      <c r="J172" s="1">
        <v>-8</v>
      </c>
      <c r="K172" s="1" t="s">
        <v>236</v>
      </c>
      <c r="L172" s="1" t="s">
        <v>725</v>
      </c>
    </row>
    <row r="173" spans="1:12">
      <c r="A173" s="1">
        <v>173</v>
      </c>
      <c r="B173" s="1" t="s">
        <v>728</v>
      </c>
      <c r="C173" s="1" t="s">
        <v>728</v>
      </c>
      <c r="D173" s="1" t="s">
        <v>233</v>
      </c>
      <c r="E173" s="1" t="s">
        <v>729</v>
      </c>
      <c r="F173" s="1" t="s">
        <v>730</v>
      </c>
      <c r="G173" s="1">
        <v>54.468508</v>
      </c>
      <c r="H173" s="1">
        <v>-128.57621900000001</v>
      </c>
      <c r="I173" s="1">
        <v>713</v>
      </c>
      <c r="J173" s="1">
        <v>-8</v>
      </c>
      <c r="K173" s="1" t="s">
        <v>236</v>
      </c>
      <c r="L173" s="1" t="s">
        <v>728</v>
      </c>
    </row>
    <row r="174" spans="1:12">
      <c r="A174" s="1">
        <v>174</v>
      </c>
      <c r="B174" s="1" t="s">
        <v>731</v>
      </c>
      <c r="C174" s="1" t="s">
        <v>731</v>
      </c>
      <c r="D174" s="1" t="s">
        <v>233</v>
      </c>
      <c r="E174" s="1" t="s">
        <v>732</v>
      </c>
      <c r="F174" s="1" t="s">
        <v>733</v>
      </c>
      <c r="G174" s="1">
        <v>43.033056000000002</v>
      </c>
      <c r="H174" s="1">
        <v>-81.151111</v>
      </c>
      <c r="I174" s="1">
        <v>912</v>
      </c>
      <c r="J174" s="1">
        <v>-5</v>
      </c>
      <c r="K174" s="1" t="s">
        <v>236</v>
      </c>
      <c r="L174" s="1" t="s">
        <v>731</v>
      </c>
    </row>
    <row r="175" spans="1:12">
      <c r="A175" s="1">
        <v>175</v>
      </c>
      <c r="B175" s="1" t="s">
        <v>734</v>
      </c>
      <c r="C175" s="1" t="s">
        <v>734</v>
      </c>
      <c r="D175" s="1" t="s">
        <v>233</v>
      </c>
      <c r="E175" s="1" t="s">
        <v>735</v>
      </c>
      <c r="F175" s="1" t="s">
        <v>736</v>
      </c>
      <c r="G175" s="1">
        <v>49.025278</v>
      </c>
      <c r="H175" s="1">
        <v>-122.360556</v>
      </c>
      <c r="I175" s="1">
        <v>195</v>
      </c>
      <c r="J175" s="1">
        <v>-8</v>
      </c>
      <c r="K175" s="1" t="s">
        <v>236</v>
      </c>
      <c r="L175" s="1" t="s">
        <v>734</v>
      </c>
    </row>
    <row r="176" spans="1:12">
      <c r="A176" s="1">
        <v>176</v>
      </c>
      <c r="B176" s="1" t="s">
        <v>737</v>
      </c>
      <c r="C176" s="1" t="s">
        <v>738</v>
      </c>
      <c r="D176" s="1" t="s">
        <v>233</v>
      </c>
      <c r="E176" s="1" t="s">
        <v>739</v>
      </c>
      <c r="F176" s="1" t="s">
        <v>740</v>
      </c>
      <c r="G176" s="1">
        <v>60.709553</v>
      </c>
      <c r="H176" s="1">
        <v>-135.06726900000001</v>
      </c>
      <c r="I176" s="1">
        <v>2317</v>
      </c>
      <c r="J176" s="1">
        <v>-8</v>
      </c>
      <c r="K176" s="1" t="s">
        <v>236</v>
      </c>
      <c r="L176" s="1" t="s">
        <v>737</v>
      </c>
    </row>
    <row r="177" spans="1:12">
      <c r="A177" s="1">
        <v>177</v>
      </c>
      <c r="B177" s="1" t="s">
        <v>741</v>
      </c>
      <c r="C177" s="1" t="s">
        <v>741</v>
      </c>
      <c r="D177" s="1" t="s">
        <v>233</v>
      </c>
      <c r="E177" s="1" t="s">
        <v>742</v>
      </c>
      <c r="F177" s="1" t="s">
        <v>743</v>
      </c>
      <c r="G177" s="1">
        <v>46.363610999999999</v>
      </c>
      <c r="H177" s="1">
        <v>-79.422777999999994</v>
      </c>
      <c r="I177" s="1">
        <v>1215</v>
      </c>
      <c r="J177" s="1">
        <v>-5</v>
      </c>
      <c r="K177" s="1" t="s">
        <v>236</v>
      </c>
      <c r="L177" s="1" t="s">
        <v>741</v>
      </c>
    </row>
    <row r="178" spans="1:12">
      <c r="A178" s="1">
        <v>178</v>
      </c>
      <c r="B178" s="1" t="s">
        <v>744</v>
      </c>
      <c r="C178" s="1" t="s">
        <v>745</v>
      </c>
      <c r="D178" s="1" t="s">
        <v>233</v>
      </c>
      <c r="E178" s="1" t="s">
        <v>746</v>
      </c>
      <c r="F178" s="1" t="s">
        <v>747</v>
      </c>
      <c r="G178" s="1">
        <v>51.113888000000003</v>
      </c>
      <c r="H178" s="1">
        <v>-114.020278</v>
      </c>
      <c r="I178" s="1">
        <v>3557</v>
      </c>
      <c r="J178" s="1">
        <v>-7</v>
      </c>
      <c r="K178" s="1" t="s">
        <v>236</v>
      </c>
      <c r="L178" s="1" t="s">
        <v>744</v>
      </c>
    </row>
    <row r="179" spans="1:12">
      <c r="A179" s="1">
        <v>179</v>
      </c>
      <c r="B179" s="1" t="s">
        <v>748</v>
      </c>
      <c r="C179" s="1" t="s">
        <v>748</v>
      </c>
      <c r="D179" s="1" t="s">
        <v>233</v>
      </c>
      <c r="E179" s="1" t="s">
        <v>749</v>
      </c>
      <c r="F179" s="1" t="s">
        <v>750</v>
      </c>
      <c r="G179" s="1">
        <v>54.824722000000001</v>
      </c>
      <c r="H179" s="1">
        <v>-127.182778</v>
      </c>
      <c r="I179" s="1">
        <v>1712</v>
      </c>
      <c r="J179" s="1">
        <v>-8</v>
      </c>
      <c r="K179" s="1" t="s">
        <v>236</v>
      </c>
      <c r="L179" s="1" t="s">
        <v>748</v>
      </c>
    </row>
    <row r="180" spans="1:12">
      <c r="A180" s="1">
        <v>180</v>
      </c>
      <c r="B180" s="1" t="s">
        <v>751</v>
      </c>
      <c r="C180" s="1" t="s">
        <v>751</v>
      </c>
      <c r="D180" s="1" t="s">
        <v>233</v>
      </c>
      <c r="E180" s="1" t="s">
        <v>752</v>
      </c>
      <c r="F180" s="1" t="s">
        <v>753</v>
      </c>
      <c r="G180" s="1">
        <v>58.836388999999997</v>
      </c>
      <c r="H180" s="1">
        <v>-122.59694399999999</v>
      </c>
      <c r="I180" s="1">
        <v>1253</v>
      </c>
      <c r="J180" s="1">
        <v>-8</v>
      </c>
      <c r="K180" s="1" t="s">
        <v>236</v>
      </c>
      <c r="L180" s="1" t="s">
        <v>751</v>
      </c>
    </row>
    <row r="181" spans="1:12">
      <c r="A181" s="1">
        <v>181</v>
      </c>
      <c r="B181" s="1" t="s">
        <v>754</v>
      </c>
      <c r="C181" s="1" t="s">
        <v>754</v>
      </c>
      <c r="D181" s="1" t="s">
        <v>233</v>
      </c>
      <c r="E181" s="1" t="s">
        <v>755</v>
      </c>
      <c r="F181" s="1" t="s">
        <v>756</v>
      </c>
      <c r="G181" s="1">
        <v>49.463056000000002</v>
      </c>
      <c r="H181" s="1">
        <v>-119.602222</v>
      </c>
      <c r="I181" s="1">
        <v>1129</v>
      </c>
      <c r="J181" s="1">
        <v>-8</v>
      </c>
      <c r="K181" s="1" t="s">
        <v>236</v>
      </c>
      <c r="L181" s="1" t="s">
        <v>754</v>
      </c>
    </row>
    <row r="182" spans="1:12">
      <c r="A182" s="1">
        <v>182</v>
      </c>
      <c r="B182" s="1" t="s">
        <v>757</v>
      </c>
      <c r="C182" s="1" t="s">
        <v>757</v>
      </c>
      <c r="D182" s="1" t="s">
        <v>233</v>
      </c>
      <c r="E182" s="1" t="s">
        <v>758</v>
      </c>
      <c r="F182" s="1" t="s">
        <v>759</v>
      </c>
      <c r="G182" s="1">
        <v>46.290000999999997</v>
      </c>
      <c r="H182" s="1">
        <v>-63.121110999999999</v>
      </c>
      <c r="I182" s="1">
        <v>160</v>
      </c>
      <c r="J182" s="1">
        <v>-4</v>
      </c>
      <c r="K182" s="1" t="s">
        <v>236</v>
      </c>
      <c r="L182" s="1" t="s">
        <v>757</v>
      </c>
    </row>
    <row r="183" spans="1:12">
      <c r="A183" s="1">
        <v>183</v>
      </c>
      <c r="B183" s="1" t="s">
        <v>760</v>
      </c>
      <c r="C183" s="1" t="s">
        <v>761</v>
      </c>
      <c r="D183" s="1" t="s">
        <v>233</v>
      </c>
      <c r="E183" s="1" t="s">
        <v>762</v>
      </c>
      <c r="F183" s="1" t="s">
        <v>763</v>
      </c>
      <c r="G183" s="1">
        <v>69.546666999999999</v>
      </c>
      <c r="H183" s="1">
        <v>-93.576667</v>
      </c>
      <c r="I183" s="1">
        <v>92</v>
      </c>
      <c r="J183" s="1">
        <v>-6</v>
      </c>
      <c r="K183" s="1" t="s">
        <v>236</v>
      </c>
      <c r="L183" s="1" t="s">
        <v>760</v>
      </c>
    </row>
    <row r="184" spans="1:12">
      <c r="A184" s="1">
        <v>184</v>
      </c>
      <c r="B184" s="1" t="s">
        <v>764</v>
      </c>
      <c r="C184" s="1" t="s">
        <v>765</v>
      </c>
      <c r="D184" s="1" t="s">
        <v>233</v>
      </c>
      <c r="E184" s="1" t="s">
        <v>766</v>
      </c>
      <c r="F184" s="1" t="s">
        <v>767</v>
      </c>
      <c r="G184" s="1">
        <v>48.646943999999998</v>
      </c>
      <c r="H184" s="1">
        <v>-123.425833</v>
      </c>
      <c r="I184" s="1">
        <v>63</v>
      </c>
      <c r="J184" s="1">
        <v>-8</v>
      </c>
      <c r="K184" s="1" t="s">
        <v>236</v>
      </c>
      <c r="L184" s="1" t="s">
        <v>764</v>
      </c>
    </row>
    <row r="185" spans="1:12">
      <c r="A185" s="1">
        <v>185</v>
      </c>
      <c r="B185" s="1" t="s">
        <v>768</v>
      </c>
      <c r="C185" s="1" t="s">
        <v>768</v>
      </c>
      <c r="D185" s="1" t="s">
        <v>233</v>
      </c>
      <c r="E185" s="1" t="s">
        <v>769</v>
      </c>
      <c r="F185" s="1" t="s">
        <v>770</v>
      </c>
      <c r="G185" s="1">
        <v>56.863888000000003</v>
      </c>
      <c r="H185" s="1">
        <v>-101.07611</v>
      </c>
      <c r="I185" s="1">
        <v>1170</v>
      </c>
      <c r="J185" s="1">
        <v>-6</v>
      </c>
      <c r="K185" s="1" t="s">
        <v>236</v>
      </c>
      <c r="L185" s="1" t="s">
        <v>768</v>
      </c>
    </row>
    <row r="186" spans="1:12">
      <c r="A186" s="1">
        <v>186</v>
      </c>
      <c r="B186" s="1" t="s">
        <v>771</v>
      </c>
      <c r="C186" s="1" t="s">
        <v>771</v>
      </c>
      <c r="D186" s="1" t="s">
        <v>233</v>
      </c>
      <c r="E186" s="1" t="s">
        <v>772</v>
      </c>
      <c r="F186" s="1" t="s">
        <v>773</v>
      </c>
      <c r="G186" s="1">
        <v>50.291944000000001</v>
      </c>
      <c r="H186" s="1">
        <v>-107.690556</v>
      </c>
      <c r="I186" s="1">
        <v>2680</v>
      </c>
      <c r="J186" s="1">
        <v>-6</v>
      </c>
      <c r="K186" s="1" t="s">
        <v>201</v>
      </c>
      <c r="L186" s="1" t="s">
        <v>771</v>
      </c>
    </row>
    <row r="187" spans="1:12">
      <c r="A187" s="1">
        <v>187</v>
      </c>
      <c r="B187" s="1" t="s">
        <v>774</v>
      </c>
      <c r="C187" s="1" t="s">
        <v>774</v>
      </c>
      <c r="D187" s="1" t="s">
        <v>233</v>
      </c>
      <c r="E187" s="1" t="s">
        <v>775</v>
      </c>
      <c r="F187" s="1" t="s">
        <v>776</v>
      </c>
      <c r="G187" s="1">
        <v>58.739167000000002</v>
      </c>
      <c r="H187" s="1">
        <v>-94.064999999999998</v>
      </c>
      <c r="I187" s="1">
        <v>94</v>
      </c>
      <c r="J187" s="1">
        <v>-6</v>
      </c>
      <c r="K187" s="1" t="s">
        <v>236</v>
      </c>
      <c r="L187" s="1" t="s">
        <v>774</v>
      </c>
    </row>
    <row r="188" spans="1:12">
      <c r="A188" s="1">
        <v>188</v>
      </c>
      <c r="B188" s="1" t="s">
        <v>777</v>
      </c>
      <c r="C188" s="1" t="s">
        <v>777</v>
      </c>
      <c r="D188" s="1" t="s">
        <v>233</v>
      </c>
      <c r="E188" s="1" t="s">
        <v>778</v>
      </c>
      <c r="F188" s="1" t="s">
        <v>779</v>
      </c>
      <c r="G188" s="1">
        <v>53.319167999999998</v>
      </c>
      <c r="H188" s="1">
        <v>-60.425832999999997</v>
      </c>
      <c r="I188" s="1">
        <v>160</v>
      </c>
      <c r="J188" s="1">
        <v>-4</v>
      </c>
      <c r="K188" s="1" t="s">
        <v>236</v>
      </c>
      <c r="L188" s="1" t="s">
        <v>777</v>
      </c>
    </row>
    <row r="189" spans="1:12">
      <c r="A189" s="1">
        <v>189</v>
      </c>
      <c r="B189" s="1" t="s">
        <v>780</v>
      </c>
      <c r="C189" s="1" t="s">
        <v>781</v>
      </c>
      <c r="D189" s="1" t="s">
        <v>233</v>
      </c>
      <c r="E189" s="1" t="s">
        <v>782</v>
      </c>
      <c r="F189" s="1" t="s">
        <v>783</v>
      </c>
      <c r="G189" s="1">
        <v>47.618609999999997</v>
      </c>
      <c r="H189" s="1">
        <v>-52.751944999999999</v>
      </c>
      <c r="I189" s="1">
        <v>461</v>
      </c>
      <c r="J189" s="1">
        <v>-3.5</v>
      </c>
      <c r="K189" s="1" t="s">
        <v>236</v>
      </c>
      <c r="L189" s="1" t="s">
        <v>780</v>
      </c>
    </row>
    <row r="190" spans="1:12">
      <c r="A190" s="1">
        <v>190</v>
      </c>
      <c r="B190" s="1" t="s">
        <v>784</v>
      </c>
      <c r="C190" s="1" t="s">
        <v>784</v>
      </c>
      <c r="D190" s="1" t="s">
        <v>233</v>
      </c>
      <c r="E190" s="1" t="s">
        <v>785</v>
      </c>
      <c r="F190" s="1" t="s">
        <v>786</v>
      </c>
      <c r="G190" s="1">
        <v>49.413888999999998</v>
      </c>
      <c r="H190" s="1">
        <v>-82.467500000000001</v>
      </c>
      <c r="I190" s="1">
        <v>743</v>
      </c>
      <c r="J190" s="1">
        <v>-5</v>
      </c>
      <c r="K190" s="1" t="s">
        <v>236</v>
      </c>
      <c r="L190" s="1" t="s">
        <v>784</v>
      </c>
    </row>
    <row r="191" spans="1:12">
      <c r="A191" s="1">
        <v>191</v>
      </c>
      <c r="B191" s="1" t="s">
        <v>787</v>
      </c>
      <c r="C191" s="1" t="s">
        <v>787</v>
      </c>
      <c r="D191" s="1" t="s">
        <v>233</v>
      </c>
      <c r="E191" s="1" t="s">
        <v>788</v>
      </c>
      <c r="F191" s="1" t="s">
        <v>789</v>
      </c>
      <c r="G191" s="1">
        <v>50.290278999999998</v>
      </c>
      <c r="H191" s="1">
        <v>-88.909721000000005</v>
      </c>
      <c r="I191" s="1">
        <v>1058</v>
      </c>
      <c r="J191" s="1">
        <v>-5</v>
      </c>
      <c r="K191" s="1" t="s">
        <v>236</v>
      </c>
      <c r="L191" s="1" t="s">
        <v>787</v>
      </c>
    </row>
    <row r="192" spans="1:12">
      <c r="A192" s="1">
        <v>192</v>
      </c>
      <c r="B192" s="1" t="s">
        <v>790</v>
      </c>
      <c r="C192" s="1" t="s">
        <v>790</v>
      </c>
      <c r="D192" s="1" t="s">
        <v>233</v>
      </c>
      <c r="E192" s="1" t="s">
        <v>791</v>
      </c>
      <c r="F192" s="1" t="s">
        <v>792</v>
      </c>
      <c r="G192" s="1">
        <v>48.608612000000001</v>
      </c>
      <c r="H192" s="1">
        <v>-68.208055999999999</v>
      </c>
      <c r="I192" s="1">
        <v>172</v>
      </c>
      <c r="J192" s="1">
        <v>-5</v>
      </c>
      <c r="K192" s="1" t="s">
        <v>236</v>
      </c>
      <c r="L192" s="1" t="s">
        <v>790</v>
      </c>
    </row>
    <row r="193" spans="1:12">
      <c r="A193" s="1">
        <v>193</v>
      </c>
      <c r="B193" s="1" t="s">
        <v>793</v>
      </c>
      <c r="C193" s="1" t="s">
        <v>436</v>
      </c>
      <c r="D193" s="1" t="s">
        <v>233</v>
      </c>
      <c r="E193" s="1" t="s">
        <v>794</v>
      </c>
      <c r="F193" s="1" t="s">
        <v>795</v>
      </c>
      <c r="G193" s="1">
        <v>43.677222999999998</v>
      </c>
      <c r="H193" s="1">
        <v>-79.630555999999999</v>
      </c>
      <c r="I193" s="1">
        <v>569</v>
      </c>
      <c r="J193" s="1">
        <v>-5</v>
      </c>
      <c r="K193" s="1" t="s">
        <v>236</v>
      </c>
      <c r="L193" s="1" t="s">
        <v>793</v>
      </c>
    </row>
    <row r="194" spans="1:12">
      <c r="A194" s="1">
        <v>194</v>
      </c>
      <c r="B194" s="1" t="s">
        <v>796</v>
      </c>
      <c r="C194" s="1" t="s">
        <v>436</v>
      </c>
      <c r="D194" s="1" t="s">
        <v>233</v>
      </c>
      <c r="E194" s="1" t="s">
        <v>797</v>
      </c>
      <c r="F194" s="1" t="s">
        <v>798</v>
      </c>
      <c r="G194" s="1">
        <v>43.7425</v>
      </c>
      <c r="H194" s="1">
        <v>-79.465556000000007</v>
      </c>
      <c r="I194" s="1">
        <v>652</v>
      </c>
      <c r="J194" s="1">
        <v>-5</v>
      </c>
      <c r="K194" s="1" t="s">
        <v>236</v>
      </c>
      <c r="L194" s="1" t="s">
        <v>796</v>
      </c>
    </row>
    <row r="195" spans="1:12">
      <c r="A195" s="1">
        <v>195</v>
      </c>
      <c r="B195" s="1" t="s">
        <v>799</v>
      </c>
      <c r="C195" s="1" t="s">
        <v>800</v>
      </c>
      <c r="D195" s="1" t="s">
        <v>233</v>
      </c>
      <c r="E195" s="1" t="s">
        <v>801</v>
      </c>
      <c r="F195" s="1" t="s">
        <v>802</v>
      </c>
      <c r="G195" s="1">
        <v>45.885277000000002</v>
      </c>
      <c r="H195" s="1">
        <v>-82.567778000000004</v>
      </c>
      <c r="I195" s="1">
        <v>635</v>
      </c>
      <c r="J195" s="1">
        <v>-5</v>
      </c>
      <c r="K195" s="1" t="s">
        <v>236</v>
      </c>
      <c r="L195" s="1" t="s">
        <v>799</v>
      </c>
    </row>
    <row r="196" spans="1:12">
      <c r="A196" s="1">
        <v>196</v>
      </c>
      <c r="B196" s="1" t="s">
        <v>803</v>
      </c>
      <c r="C196" s="1" t="s">
        <v>803</v>
      </c>
      <c r="D196" s="1" t="s">
        <v>233</v>
      </c>
      <c r="E196" s="1" t="s">
        <v>804</v>
      </c>
      <c r="F196" s="1" t="s">
        <v>805</v>
      </c>
      <c r="G196" s="1">
        <v>62.462778</v>
      </c>
      <c r="H196" s="1">
        <v>-114.44027800000001</v>
      </c>
      <c r="I196" s="1">
        <v>675</v>
      </c>
      <c r="J196" s="1">
        <v>-7</v>
      </c>
      <c r="K196" s="1" t="s">
        <v>236</v>
      </c>
      <c r="L196" s="1" t="s">
        <v>803</v>
      </c>
    </row>
    <row r="197" spans="1:12">
      <c r="A197" s="1">
        <v>197</v>
      </c>
      <c r="B197" s="1" t="s">
        <v>806</v>
      </c>
      <c r="C197" s="1" t="s">
        <v>806</v>
      </c>
      <c r="D197" s="1" t="s">
        <v>233</v>
      </c>
      <c r="E197" s="1" t="s">
        <v>807</v>
      </c>
      <c r="F197" s="1" t="s">
        <v>808</v>
      </c>
      <c r="G197" s="1">
        <v>55.293056</v>
      </c>
      <c r="H197" s="1">
        <v>-114.77722199999999</v>
      </c>
      <c r="I197" s="1">
        <v>1912</v>
      </c>
      <c r="J197" s="1">
        <v>-7</v>
      </c>
      <c r="K197" s="1" t="s">
        <v>236</v>
      </c>
      <c r="L197" s="1" t="s">
        <v>806</v>
      </c>
    </row>
    <row r="198" spans="1:12">
      <c r="A198" s="1">
        <v>198</v>
      </c>
      <c r="B198" s="1" t="s">
        <v>809</v>
      </c>
      <c r="C198" s="1" t="s">
        <v>809</v>
      </c>
      <c r="D198" s="1" t="s">
        <v>233</v>
      </c>
      <c r="E198" s="1" t="s">
        <v>810</v>
      </c>
      <c r="F198" s="1" t="s">
        <v>811</v>
      </c>
      <c r="G198" s="1">
        <v>53.254333000000003</v>
      </c>
      <c r="H198" s="1">
        <v>-131.81383299999999</v>
      </c>
      <c r="I198" s="1">
        <v>21</v>
      </c>
      <c r="J198" s="1">
        <v>-8</v>
      </c>
      <c r="K198" s="1" t="s">
        <v>236</v>
      </c>
      <c r="L198" s="1" t="s">
        <v>809</v>
      </c>
    </row>
    <row r="199" spans="1:12">
      <c r="A199" s="1">
        <v>199</v>
      </c>
      <c r="B199" s="1" t="s">
        <v>812</v>
      </c>
      <c r="C199" s="1" t="s">
        <v>813</v>
      </c>
      <c r="D199" s="1" t="s">
        <v>233</v>
      </c>
      <c r="E199" s="1" t="s">
        <v>814</v>
      </c>
      <c r="F199" s="1" t="s">
        <v>815</v>
      </c>
      <c r="G199" s="1">
        <v>42.999443999999997</v>
      </c>
      <c r="H199" s="1">
        <v>-82.308888999999994</v>
      </c>
      <c r="I199" s="1">
        <v>594</v>
      </c>
      <c r="J199" s="1">
        <v>-5</v>
      </c>
      <c r="K199" s="1" t="s">
        <v>236</v>
      </c>
      <c r="L199" s="1" t="s">
        <v>812</v>
      </c>
    </row>
    <row r="200" spans="1:12">
      <c r="A200" s="1">
        <v>200</v>
      </c>
      <c r="B200" s="1" t="s">
        <v>816</v>
      </c>
      <c r="C200" s="1" t="s">
        <v>816</v>
      </c>
      <c r="D200" s="1" t="s">
        <v>233</v>
      </c>
      <c r="E200" s="1" t="s">
        <v>817</v>
      </c>
      <c r="F200" s="1" t="s">
        <v>818</v>
      </c>
      <c r="G200" s="1">
        <v>50.680556000000003</v>
      </c>
      <c r="H200" s="1">
        <v>-127.36666700000001</v>
      </c>
      <c r="I200" s="1">
        <v>71</v>
      </c>
      <c r="J200" s="1">
        <v>-8</v>
      </c>
      <c r="K200" s="1" t="s">
        <v>236</v>
      </c>
      <c r="L200" s="1" t="s">
        <v>816</v>
      </c>
    </row>
    <row r="201" spans="1:12">
      <c r="A201" s="1">
        <v>201</v>
      </c>
      <c r="B201" s="1" t="s">
        <v>819</v>
      </c>
      <c r="C201" s="1" t="s">
        <v>819</v>
      </c>
      <c r="D201" s="1" t="s">
        <v>233</v>
      </c>
      <c r="E201" s="1" t="s">
        <v>820</v>
      </c>
      <c r="F201" s="1" t="s">
        <v>821</v>
      </c>
      <c r="G201" s="1">
        <v>54.143889999999999</v>
      </c>
      <c r="H201" s="1">
        <v>-115.78666699999999</v>
      </c>
      <c r="I201" s="1">
        <v>2567</v>
      </c>
      <c r="J201" s="1">
        <v>-7</v>
      </c>
      <c r="K201" s="1" t="s">
        <v>236</v>
      </c>
      <c r="L201" s="1" t="s">
        <v>819</v>
      </c>
    </row>
    <row r="202" spans="1:12">
      <c r="A202" s="1">
        <v>202</v>
      </c>
      <c r="B202" s="1" t="s">
        <v>822</v>
      </c>
      <c r="C202" s="1" t="s">
        <v>823</v>
      </c>
      <c r="D202" s="1" t="s">
        <v>233</v>
      </c>
      <c r="E202" s="1" t="s">
        <v>824</v>
      </c>
      <c r="F202" s="1" t="s">
        <v>825</v>
      </c>
      <c r="G202" s="1">
        <v>50.223332999999997</v>
      </c>
      <c r="H202" s="1">
        <v>-66.265556000000004</v>
      </c>
      <c r="I202" s="1">
        <v>180</v>
      </c>
      <c r="J202" s="1">
        <v>-5</v>
      </c>
      <c r="K202" s="1" t="s">
        <v>236</v>
      </c>
      <c r="L202" s="1" t="s">
        <v>822</v>
      </c>
    </row>
    <row r="203" spans="1:12">
      <c r="A203" s="1">
        <v>203</v>
      </c>
      <c r="B203" s="1" t="s">
        <v>826</v>
      </c>
      <c r="C203" s="1" t="s">
        <v>826</v>
      </c>
      <c r="D203" s="1" t="s">
        <v>233</v>
      </c>
      <c r="E203" s="1" t="s">
        <v>827</v>
      </c>
      <c r="F203" s="1" t="s">
        <v>828</v>
      </c>
      <c r="G203" s="1">
        <v>60.172778999999998</v>
      </c>
      <c r="H203" s="1">
        <v>-132.74277799999999</v>
      </c>
      <c r="I203" s="1">
        <v>2313</v>
      </c>
      <c r="J203" s="1">
        <v>-8</v>
      </c>
      <c r="K203" s="1" t="s">
        <v>236</v>
      </c>
      <c r="L203" s="1" t="s">
        <v>826</v>
      </c>
    </row>
    <row r="204" spans="1:12">
      <c r="A204" s="1">
        <v>204</v>
      </c>
      <c r="B204" s="1" t="s">
        <v>829</v>
      </c>
      <c r="C204" s="1" t="s">
        <v>829</v>
      </c>
      <c r="D204" s="1" t="s">
        <v>233</v>
      </c>
      <c r="E204" s="1" t="s">
        <v>830</v>
      </c>
      <c r="F204" s="1" t="s">
        <v>831</v>
      </c>
      <c r="G204" s="1">
        <v>44.984444000000003</v>
      </c>
      <c r="H204" s="1">
        <v>-64.916944000000001</v>
      </c>
      <c r="I204" s="1">
        <v>92</v>
      </c>
      <c r="J204" s="1">
        <v>-4</v>
      </c>
      <c r="K204" s="1" t="s">
        <v>236</v>
      </c>
      <c r="L204" s="1" t="s">
        <v>829</v>
      </c>
    </row>
    <row r="205" spans="1:12">
      <c r="A205" s="1">
        <v>205</v>
      </c>
      <c r="B205" s="1" t="s">
        <v>832</v>
      </c>
      <c r="C205" s="1" t="s">
        <v>832</v>
      </c>
      <c r="D205" s="1" t="s">
        <v>233</v>
      </c>
      <c r="E205" s="1" t="s">
        <v>833</v>
      </c>
      <c r="F205" s="1" t="s">
        <v>834</v>
      </c>
      <c r="G205" s="1">
        <v>62.207500000000003</v>
      </c>
      <c r="H205" s="1">
        <v>-133.375833</v>
      </c>
      <c r="I205" s="1">
        <v>2351</v>
      </c>
      <c r="J205" s="1">
        <v>-8</v>
      </c>
      <c r="K205" s="1" t="s">
        <v>236</v>
      </c>
      <c r="L205" s="1" t="s">
        <v>832</v>
      </c>
    </row>
    <row r="206" spans="1:12">
      <c r="A206" s="1">
        <v>206</v>
      </c>
      <c r="B206" s="1" t="s">
        <v>835</v>
      </c>
      <c r="C206" s="1" t="s">
        <v>835</v>
      </c>
      <c r="D206" s="1" t="s">
        <v>233</v>
      </c>
      <c r="E206" s="1" t="s">
        <v>836</v>
      </c>
      <c r="F206" s="1" t="s">
        <v>837</v>
      </c>
      <c r="G206" s="1">
        <v>67.407499999999999</v>
      </c>
      <c r="H206" s="1">
        <v>-134.860556</v>
      </c>
      <c r="I206" s="1">
        <v>116</v>
      </c>
      <c r="J206" s="1">
        <v>-7</v>
      </c>
      <c r="K206" s="1" t="s">
        <v>236</v>
      </c>
      <c r="L206" s="1" t="s">
        <v>835</v>
      </c>
    </row>
    <row r="207" spans="1:12">
      <c r="A207" s="1">
        <v>207</v>
      </c>
      <c r="B207" s="1" t="s">
        <v>838</v>
      </c>
      <c r="C207" s="1" t="s">
        <v>838</v>
      </c>
      <c r="D207" s="1" t="s">
        <v>839</v>
      </c>
      <c r="F207" s="1" t="s">
        <v>840</v>
      </c>
      <c r="G207" s="1">
        <v>36.503613000000001</v>
      </c>
      <c r="H207" s="1">
        <v>2.8141669999999999</v>
      </c>
      <c r="I207" s="1">
        <v>535</v>
      </c>
      <c r="J207" s="1">
        <v>1</v>
      </c>
      <c r="K207" s="1" t="s">
        <v>201</v>
      </c>
      <c r="L207" s="1" t="s">
        <v>838</v>
      </c>
    </row>
    <row r="208" spans="1:12">
      <c r="A208" s="1">
        <v>208</v>
      </c>
      <c r="B208" s="1" t="s">
        <v>841</v>
      </c>
      <c r="C208" s="1" t="s">
        <v>841</v>
      </c>
      <c r="D208" s="1" t="s">
        <v>839</v>
      </c>
      <c r="F208" s="1" t="s">
        <v>842</v>
      </c>
      <c r="G208" s="1">
        <v>35.332500000000003</v>
      </c>
      <c r="H208" s="1">
        <v>4.2063889999999997</v>
      </c>
      <c r="I208" s="1">
        <v>1506</v>
      </c>
      <c r="J208" s="1">
        <v>1</v>
      </c>
      <c r="K208" s="1" t="s">
        <v>201</v>
      </c>
      <c r="L208" s="1" t="s">
        <v>841</v>
      </c>
    </row>
    <row r="209" spans="1:12">
      <c r="A209" s="1">
        <v>209</v>
      </c>
      <c r="B209" s="1" t="s">
        <v>843</v>
      </c>
      <c r="C209" s="1" t="s">
        <v>844</v>
      </c>
      <c r="D209" s="1" t="s">
        <v>839</v>
      </c>
      <c r="E209" s="1" t="s">
        <v>845</v>
      </c>
      <c r="F209" s="1" t="s">
        <v>846</v>
      </c>
      <c r="G209" s="1">
        <v>36.711996999999997</v>
      </c>
      <c r="H209" s="1">
        <v>5.069922</v>
      </c>
      <c r="I209" s="1">
        <v>20</v>
      </c>
      <c r="J209" s="1">
        <v>1</v>
      </c>
      <c r="K209" s="1" t="s">
        <v>201</v>
      </c>
      <c r="L209" s="1" t="s">
        <v>843</v>
      </c>
    </row>
    <row r="210" spans="1:12">
      <c r="A210" s="1">
        <v>210</v>
      </c>
      <c r="B210" s="1" t="s">
        <v>847</v>
      </c>
      <c r="C210" s="1" t="s">
        <v>848</v>
      </c>
      <c r="D210" s="1" t="s">
        <v>839</v>
      </c>
      <c r="E210" s="1" t="s">
        <v>849</v>
      </c>
      <c r="F210" s="1" t="s">
        <v>850</v>
      </c>
      <c r="G210" s="1">
        <v>36.691014000000003</v>
      </c>
      <c r="H210" s="1">
        <v>3.215408</v>
      </c>
      <c r="I210" s="1">
        <v>82</v>
      </c>
      <c r="J210" s="1">
        <v>1</v>
      </c>
      <c r="K210" s="1" t="s">
        <v>201</v>
      </c>
      <c r="L210" s="1" t="s">
        <v>847</v>
      </c>
    </row>
    <row r="211" spans="1:12">
      <c r="A211" s="1">
        <v>211</v>
      </c>
      <c r="B211" s="1" t="s">
        <v>851</v>
      </c>
      <c r="C211" s="1" t="s">
        <v>852</v>
      </c>
      <c r="D211" s="1" t="s">
        <v>839</v>
      </c>
      <c r="E211" s="1" t="s">
        <v>853</v>
      </c>
      <c r="F211" s="1" t="s">
        <v>854</v>
      </c>
      <c r="G211" s="1">
        <v>24.292767000000001</v>
      </c>
      <c r="H211" s="1">
        <v>9.4524439999999998</v>
      </c>
      <c r="I211" s="1">
        <v>3176</v>
      </c>
      <c r="J211" s="1">
        <v>1</v>
      </c>
      <c r="K211" s="1" t="s">
        <v>201</v>
      </c>
      <c r="L211" s="1" t="s">
        <v>851</v>
      </c>
    </row>
    <row r="212" spans="1:12">
      <c r="A212" s="1">
        <v>212</v>
      </c>
      <c r="B212" s="1" t="s">
        <v>855</v>
      </c>
      <c r="C212" s="1" t="s">
        <v>855</v>
      </c>
      <c r="D212" s="1" t="s">
        <v>839</v>
      </c>
      <c r="E212" s="1" t="s">
        <v>856</v>
      </c>
      <c r="F212" s="1" t="s">
        <v>857</v>
      </c>
      <c r="G212" s="1">
        <v>36.545833999999999</v>
      </c>
      <c r="H212" s="1">
        <v>2.8761109999999999</v>
      </c>
      <c r="I212" s="1">
        <v>335</v>
      </c>
      <c r="J212" s="1">
        <v>1</v>
      </c>
      <c r="K212" s="1" t="s">
        <v>201</v>
      </c>
      <c r="L212" s="1" t="s">
        <v>855</v>
      </c>
    </row>
    <row r="213" spans="1:12">
      <c r="A213" s="1">
        <v>213</v>
      </c>
      <c r="B213" s="1" t="s">
        <v>858</v>
      </c>
      <c r="C213" s="1" t="s">
        <v>859</v>
      </c>
      <c r="D213" s="1" t="s">
        <v>839</v>
      </c>
      <c r="F213" s="1" t="s">
        <v>860</v>
      </c>
      <c r="G213" s="1">
        <v>26.710103</v>
      </c>
      <c r="H213" s="1">
        <v>0.28564699999999998</v>
      </c>
      <c r="I213" s="1">
        <v>955</v>
      </c>
      <c r="J213" s="1">
        <v>1</v>
      </c>
      <c r="K213" s="1" t="s">
        <v>201</v>
      </c>
      <c r="L213" s="1" t="s">
        <v>858</v>
      </c>
    </row>
    <row r="214" spans="1:12">
      <c r="A214" s="1">
        <v>214</v>
      </c>
      <c r="B214" s="1" t="s">
        <v>861</v>
      </c>
      <c r="C214" s="1" t="s">
        <v>862</v>
      </c>
      <c r="D214" s="1" t="s">
        <v>839</v>
      </c>
      <c r="E214" s="1" t="s">
        <v>863</v>
      </c>
      <c r="F214" s="1" t="s">
        <v>864</v>
      </c>
      <c r="G214" s="1">
        <v>26.723535999999999</v>
      </c>
      <c r="H214" s="1">
        <v>8.6226529999999997</v>
      </c>
      <c r="I214" s="1">
        <v>1778</v>
      </c>
      <c r="J214" s="1">
        <v>1</v>
      </c>
      <c r="K214" s="1" t="s">
        <v>201</v>
      </c>
      <c r="L214" s="1" t="s">
        <v>861</v>
      </c>
    </row>
    <row r="215" spans="1:12">
      <c r="A215" s="1">
        <v>215</v>
      </c>
      <c r="B215" s="1" t="s">
        <v>865</v>
      </c>
      <c r="C215" s="1" t="s">
        <v>865</v>
      </c>
      <c r="D215" s="1" t="s">
        <v>839</v>
      </c>
      <c r="F215" s="1" t="s">
        <v>866</v>
      </c>
      <c r="G215" s="1">
        <v>35.525413999999998</v>
      </c>
      <c r="H215" s="1">
        <v>2.878714</v>
      </c>
      <c r="I215" s="1">
        <v>2132</v>
      </c>
      <c r="J215" s="1">
        <v>1</v>
      </c>
      <c r="K215" s="1" t="s">
        <v>201</v>
      </c>
      <c r="L215" s="1" t="s">
        <v>865</v>
      </c>
    </row>
    <row r="216" spans="1:12">
      <c r="A216" s="1">
        <v>216</v>
      </c>
      <c r="B216" s="1" t="s">
        <v>867</v>
      </c>
      <c r="C216" s="1" t="s">
        <v>867</v>
      </c>
      <c r="D216" s="1" t="s">
        <v>839</v>
      </c>
      <c r="E216" s="1" t="s">
        <v>868</v>
      </c>
      <c r="F216" s="1" t="s">
        <v>869</v>
      </c>
      <c r="G216" s="1">
        <v>22.811461000000001</v>
      </c>
      <c r="H216" s="1">
        <v>5.4510750000000003</v>
      </c>
      <c r="I216" s="1">
        <v>4518</v>
      </c>
      <c r="J216" s="1">
        <v>1</v>
      </c>
      <c r="K216" s="1" t="s">
        <v>201</v>
      </c>
      <c r="L216" s="1" t="s">
        <v>867</v>
      </c>
    </row>
    <row r="217" spans="1:12">
      <c r="A217" s="1">
        <v>217</v>
      </c>
      <c r="B217" s="1" t="s">
        <v>870</v>
      </c>
      <c r="C217" s="1" t="s">
        <v>870</v>
      </c>
      <c r="D217" s="1" t="s">
        <v>839</v>
      </c>
      <c r="E217" s="1" t="s">
        <v>871</v>
      </c>
      <c r="F217" s="1" t="s">
        <v>872</v>
      </c>
      <c r="G217" s="1">
        <v>36.795135999999999</v>
      </c>
      <c r="H217" s="1">
        <v>5.8736079999999999</v>
      </c>
      <c r="I217" s="1">
        <v>36</v>
      </c>
      <c r="J217" s="1">
        <v>1</v>
      </c>
      <c r="K217" s="1" t="s">
        <v>201</v>
      </c>
      <c r="L217" s="1" t="s">
        <v>870</v>
      </c>
    </row>
    <row r="218" spans="1:12">
      <c r="A218" s="1">
        <v>218</v>
      </c>
      <c r="B218" s="1" t="s">
        <v>873</v>
      </c>
      <c r="C218" s="1" t="s">
        <v>873</v>
      </c>
      <c r="D218" s="1" t="s">
        <v>839</v>
      </c>
      <c r="F218" s="1" t="s">
        <v>874</v>
      </c>
      <c r="G218" s="1">
        <v>33.535853000000003</v>
      </c>
      <c r="H218" s="1">
        <v>-0.24235300000000001</v>
      </c>
      <c r="I218" s="1">
        <v>3855</v>
      </c>
      <c r="J218" s="1">
        <v>1</v>
      </c>
      <c r="K218" s="1" t="s">
        <v>201</v>
      </c>
      <c r="L218" s="1" t="s">
        <v>873</v>
      </c>
    </row>
    <row r="219" spans="1:12">
      <c r="A219" s="1">
        <v>219</v>
      </c>
      <c r="B219" s="1" t="s">
        <v>875</v>
      </c>
      <c r="C219" s="1" t="s">
        <v>875</v>
      </c>
      <c r="D219" s="1" t="s">
        <v>839</v>
      </c>
      <c r="F219" s="1" t="s">
        <v>876</v>
      </c>
      <c r="G219" s="1">
        <v>35.752239000000003</v>
      </c>
      <c r="H219" s="1">
        <v>0.62627200000000005</v>
      </c>
      <c r="I219" s="1">
        <v>282</v>
      </c>
      <c r="J219" s="1">
        <v>1</v>
      </c>
      <c r="K219" s="1" t="s">
        <v>201</v>
      </c>
      <c r="L219" s="1" t="s">
        <v>875</v>
      </c>
    </row>
    <row r="220" spans="1:12">
      <c r="A220" s="1">
        <v>220</v>
      </c>
      <c r="B220" s="1" t="s">
        <v>877</v>
      </c>
      <c r="C220" s="1" t="s">
        <v>877</v>
      </c>
      <c r="D220" s="1" t="s">
        <v>839</v>
      </c>
      <c r="E220" s="1" t="s">
        <v>878</v>
      </c>
      <c r="F220" s="1" t="s">
        <v>879</v>
      </c>
      <c r="G220" s="1">
        <v>36.822225000000003</v>
      </c>
      <c r="H220" s="1">
        <v>7.8091670000000004</v>
      </c>
      <c r="I220" s="1">
        <v>16</v>
      </c>
      <c r="J220" s="1">
        <v>1</v>
      </c>
      <c r="K220" s="1" t="s">
        <v>201</v>
      </c>
      <c r="L220" s="1" t="s">
        <v>877</v>
      </c>
    </row>
    <row r="221" spans="1:12">
      <c r="A221" s="1">
        <v>221</v>
      </c>
      <c r="B221" s="1" t="s">
        <v>880</v>
      </c>
      <c r="C221" s="1" t="s">
        <v>881</v>
      </c>
      <c r="D221" s="1" t="s">
        <v>839</v>
      </c>
      <c r="E221" s="1" t="s">
        <v>882</v>
      </c>
      <c r="F221" s="1" t="s">
        <v>883</v>
      </c>
      <c r="G221" s="1">
        <v>36.276027999999997</v>
      </c>
      <c r="H221" s="1">
        <v>6.6203859999999999</v>
      </c>
      <c r="I221" s="1">
        <v>2265</v>
      </c>
      <c r="J221" s="1">
        <v>1</v>
      </c>
      <c r="K221" s="1" t="s">
        <v>201</v>
      </c>
      <c r="L221" s="1" t="s">
        <v>880</v>
      </c>
    </row>
    <row r="222" spans="1:12">
      <c r="A222" s="1">
        <v>222</v>
      </c>
      <c r="B222" s="1" t="s">
        <v>884</v>
      </c>
      <c r="C222" s="1" t="s">
        <v>885</v>
      </c>
      <c r="D222" s="1" t="s">
        <v>839</v>
      </c>
      <c r="E222" s="1" t="s">
        <v>886</v>
      </c>
      <c r="F222" s="1" t="s">
        <v>887</v>
      </c>
      <c r="G222" s="1">
        <v>35.431610999999997</v>
      </c>
      <c r="H222" s="1">
        <v>8.1207170000000009</v>
      </c>
      <c r="I222" s="1">
        <v>2661</v>
      </c>
      <c r="J222" s="1">
        <v>1</v>
      </c>
      <c r="K222" s="1" t="s">
        <v>201</v>
      </c>
      <c r="L222" s="1" t="s">
        <v>884</v>
      </c>
    </row>
    <row r="223" spans="1:12">
      <c r="A223" s="1">
        <v>224</v>
      </c>
      <c r="B223" s="1" t="s">
        <v>888</v>
      </c>
      <c r="C223" s="1" t="s">
        <v>889</v>
      </c>
      <c r="D223" s="1" t="s">
        <v>839</v>
      </c>
      <c r="E223" s="1" t="s">
        <v>890</v>
      </c>
      <c r="F223" s="1" t="s">
        <v>891</v>
      </c>
      <c r="G223" s="1">
        <v>32.930430999999999</v>
      </c>
      <c r="H223" s="1">
        <v>3.3115420000000002</v>
      </c>
      <c r="I223" s="1">
        <v>2540</v>
      </c>
      <c r="J223" s="1">
        <v>1</v>
      </c>
      <c r="K223" s="1" t="s">
        <v>201</v>
      </c>
      <c r="L223" s="1" t="s">
        <v>888</v>
      </c>
    </row>
    <row r="224" spans="1:12">
      <c r="A224" s="1">
        <v>225</v>
      </c>
      <c r="B224" s="1" t="s">
        <v>892</v>
      </c>
      <c r="C224" s="1" t="s">
        <v>893</v>
      </c>
      <c r="D224" s="1" t="s">
        <v>839</v>
      </c>
      <c r="E224" s="1" t="s">
        <v>894</v>
      </c>
      <c r="F224" s="1" t="s">
        <v>895</v>
      </c>
      <c r="G224" s="1">
        <v>35.341135999999999</v>
      </c>
      <c r="H224" s="1">
        <v>1.463147</v>
      </c>
      <c r="I224" s="1">
        <v>3245</v>
      </c>
      <c r="J224" s="1">
        <v>1</v>
      </c>
      <c r="K224" s="1" t="s">
        <v>201</v>
      </c>
      <c r="L224" s="1" t="s">
        <v>892</v>
      </c>
    </row>
    <row r="225" spans="1:12">
      <c r="A225" s="1">
        <v>226</v>
      </c>
      <c r="B225" s="1" t="s">
        <v>896</v>
      </c>
      <c r="C225" s="1" t="s">
        <v>896</v>
      </c>
      <c r="D225" s="1" t="s">
        <v>839</v>
      </c>
      <c r="F225" s="1" t="s">
        <v>897</v>
      </c>
      <c r="G225" s="1">
        <v>35.735388999999998</v>
      </c>
      <c r="H225" s="1">
        <v>-0.80538900000000002</v>
      </c>
      <c r="I225" s="1">
        <v>187</v>
      </c>
      <c r="J225" s="1">
        <v>1</v>
      </c>
      <c r="K225" s="1" t="s">
        <v>201</v>
      </c>
      <c r="L225" s="1" t="s">
        <v>896</v>
      </c>
    </row>
    <row r="226" spans="1:12">
      <c r="A226" s="1">
        <v>227</v>
      </c>
      <c r="B226" s="1" t="s">
        <v>898</v>
      </c>
      <c r="C226" s="1" t="s">
        <v>898</v>
      </c>
      <c r="D226" s="1" t="s">
        <v>839</v>
      </c>
      <c r="E226" s="1" t="s">
        <v>899</v>
      </c>
      <c r="F226" s="1" t="s">
        <v>900</v>
      </c>
      <c r="G226" s="1">
        <v>27.700372000000002</v>
      </c>
      <c r="H226" s="1">
        <v>-8.1671029999999991</v>
      </c>
      <c r="I226" s="1">
        <v>1453</v>
      </c>
      <c r="J226" s="1">
        <v>1</v>
      </c>
      <c r="K226" s="1" t="s">
        <v>201</v>
      </c>
      <c r="L226" s="1" t="s">
        <v>898</v>
      </c>
    </row>
    <row r="227" spans="1:12">
      <c r="A227" s="1">
        <v>228</v>
      </c>
      <c r="B227" s="1" t="s">
        <v>901</v>
      </c>
      <c r="C227" s="1" t="s">
        <v>902</v>
      </c>
      <c r="D227" s="1" t="s">
        <v>839</v>
      </c>
      <c r="E227" s="1" t="s">
        <v>903</v>
      </c>
      <c r="F227" s="1" t="s">
        <v>904</v>
      </c>
      <c r="G227" s="1">
        <v>36.212657999999998</v>
      </c>
      <c r="H227" s="1">
        <v>1.3317749999999999</v>
      </c>
      <c r="I227" s="1">
        <v>463</v>
      </c>
      <c r="J227" s="1">
        <v>1</v>
      </c>
      <c r="K227" s="1" t="s">
        <v>201</v>
      </c>
      <c r="L227" s="1" t="s">
        <v>901</v>
      </c>
    </row>
    <row r="228" spans="1:12">
      <c r="A228" s="1">
        <v>229</v>
      </c>
      <c r="B228" s="1" t="s">
        <v>905</v>
      </c>
      <c r="C228" s="1" t="s">
        <v>906</v>
      </c>
      <c r="D228" s="1" t="s">
        <v>839</v>
      </c>
      <c r="E228" s="1" t="s">
        <v>907</v>
      </c>
      <c r="F228" s="1" t="s">
        <v>908</v>
      </c>
      <c r="G228" s="1">
        <v>35.542444000000003</v>
      </c>
      <c r="H228" s="1">
        <v>-0.53227800000000003</v>
      </c>
      <c r="I228" s="1">
        <v>367</v>
      </c>
      <c r="J228" s="1">
        <v>1</v>
      </c>
      <c r="K228" s="1" t="s">
        <v>201</v>
      </c>
      <c r="L228" s="1" t="s">
        <v>905</v>
      </c>
    </row>
    <row r="229" spans="1:12">
      <c r="A229" s="1">
        <v>230</v>
      </c>
      <c r="B229" s="1" t="s">
        <v>909</v>
      </c>
      <c r="C229" s="1" t="s">
        <v>910</v>
      </c>
      <c r="D229" s="1" t="s">
        <v>839</v>
      </c>
      <c r="E229" s="1" t="s">
        <v>911</v>
      </c>
      <c r="F229" s="1" t="s">
        <v>912</v>
      </c>
      <c r="G229" s="1">
        <v>35.016666999999998</v>
      </c>
      <c r="H229" s="1">
        <v>-1.45</v>
      </c>
      <c r="I229" s="1">
        <v>814</v>
      </c>
      <c r="J229" s="1">
        <v>1</v>
      </c>
      <c r="K229" s="1" t="s">
        <v>201</v>
      </c>
      <c r="L229" s="1" t="s">
        <v>909</v>
      </c>
    </row>
    <row r="230" spans="1:12">
      <c r="A230" s="1">
        <v>231</v>
      </c>
      <c r="B230" s="1" t="s">
        <v>913</v>
      </c>
      <c r="C230" s="1" t="s">
        <v>906</v>
      </c>
      <c r="D230" s="1" t="s">
        <v>839</v>
      </c>
      <c r="E230" s="1" t="s">
        <v>914</v>
      </c>
      <c r="F230" s="1" t="s">
        <v>915</v>
      </c>
      <c r="G230" s="1">
        <v>35.623857999999998</v>
      </c>
      <c r="H230" s="1">
        <v>-0.62118300000000004</v>
      </c>
      <c r="I230" s="1">
        <v>295</v>
      </c>
      <c r="J230" s="1">
        <v>1</v>
      </c>
      <c r="K230" s="1" t="s">
        <v>201</v>
      </c>
      <c r="L230" s="1" t="s">
        <v>913</v>
      </c>
    </row>
    <row r="231" spans="1:12">
      <c r="A231" s="1">
        <v>232</v>
      </c>
      <c r="B231" s="1" t="s">
        <v>916</v>
      </c>
      <c r="C231" s="1" t="s">
        <v>916</v>
      </c>
      <c r="D231" s="1" t="s">
        <v>839</v>
      </c>
      <c r="F231" s="1" t="s">
        <v>917</v>
      </c>
      <c r="G231" s="1">
        <v>35.171774999999997</v>
      </c>
      <c r="H231" s="1">
        <v>-0.593275</v>
      </c>
      <c r="I231" s="1">
        <v>1614</v>
      </c>
      <c r="J231" s="1">
        <v>1</v>
      </c>
      <c r="K231" s="1" t="s">
        <v>201</v>
      </c>
      <c r="L231" s="1" t="s">
        <v>916</v>
      </c>
    </row>
    <row r="232" spans="1:12">
      <c r="A232" s="1">
        <v>233</v>
      </c>
      <c r="B232" s="1" t="s">
        <v>918</v>
      </c>
      <c r="C232" s="1" t="s">
        <v>918</v>
      </c>
      <c r="D232" s="1" t="s">
        <v>839</v>
      </c>
      <c r="E232" s="1" t="s">
        <v>919</v>
      </c>
      <c r="F232" s="1" t="s">
        <v>920</v>
      </c>
      <c r="G232" s="1">
        <v>35.207725000000003</v>
      </c>
      <c r="H232" s="1">
        <v>0.147142</v>
      </c>
      <c r="I232" s="1">
        <v>1686</v>
      </c>
      <c r="J232" s="1">
        <v>1</v>
      </c>
      <c r="K232" s="1" t="s">
        <v>201</v>
      </c>
      <c r="L232" s="1" t="s">
        <v>918</v>
      </c>
    </row>
    <row r="233" spans="1:12">
      <c r="A233" s="1">
        <v>234</v>
      </c>
      <c r="B233" s="1" t="s">
        <v>921</v>
      </c>
      <c r="C233" s="1" t="s">
        <v>922</v>
      </c>
      <c r="D233" s="1" t="s">
        <v>839</v>
      </c>
      <c r="E233" s="1" t="s">
        <v>923</v>
      </c>
      <c r="F233" s="1" t="s">
        <v>924</v>
      </c>
      <c r="G233" s="1">
        <v>27.837589000000001</v>
      </c>
      <c r="H233" s="1">
        <v>-0.186414</v>
      </c>
      <c r="I233" s="1">
        <v>919</v>
      </c>
      <c r="J233" s="1">
        <v>1</v>
      </c>
      <c r="K233" s="1" t="s">
        <v>201</v>
      </c>
      <c r="L233" s="1" t="s">
        <v>921</v>
      </c>
    </row>
    <row r="234" spans="1:12">
      <c r="A234" s="1">
        <v>235</v>
      </c>
      <c r="B234" s="1" t="s">
        <v>925</v>
      </c>
      <c r="C234" s="1" t="s">
        <v>925</v>
      </c>
      <c r="D234" s="1" t="s">
        <v>839</v>
      </c>
      <c r="E234" s="1" t="s">
        <v>926</v>
      </c>
      <c r="F234" s="1" t="s">
        <v>927</v>
      </c>
      <c r="G234" s="1">
        <v>34.793289000000001</v>
      </c>
      <c r="H234" s="1">
        <v>5.7382309999999999</v>
      </c>
      <c r="I234" s="1">
        <v>289</v>
      </c>
      <c r="J234" s="1">
        <v>1</v>
      </c>
      <c r="K234" s="1" t="s">
        <v>201</v>
      </c>
      <c r="L234" s="1" t="s">
        <v>925</v>
      </c>
    </row>
    <row r="235" spans="1:12">
      <c r="A235" s="1">
        <v>236</v>
      </c>
      <c r="B235" s="1" t="s">
        <v>928</v>
      </c>
      <c r="C235" s="1" t="s">
        <v>928</v>
      </c>
      <c r="D235" s="1" t="s">
        <v>839</v>
      </c>
      <c r="E235" s="1" t="s">
        <v>929</v>
      </c>
      <c r="F235" s="1" t="s">
        <v>930</v>
      </c>
      <c r="G235" s="1">
        <v>30.571294000000002</v>
      </c>
      <c r="H235" s="1">
        <v>2.8595860000000002</v>
      </c>
      <c r="I235" s="1">
        <v>1306</v>
      </c>
      <c r="J235" s="1">
        <v>1</v>
      </c>
      <c r="K235" s="1" t="s">
        <v>201</v>
      </c>
      <c r="L235" s="1" t="s">
        <v>928</v>
      </c>
    </row>
    <row r="236" spans="1:12">
      <c r="A236" s="1">
        <v>237</v>
      </c>
      <c r="B236" s="1" t="s">
        <v>931</v>
      </c>
      <c r="C236" s="1" t="s">
        <v>932</v>
      </c>
      <c r="D236" s="1" t="s">
        <v>839</v>
      </c>
      <c r="E236" s="1" t="s">
        <v>933</v>
      </c>
      <c r="F236" s="1" t="s">
        <v>934</v>
      </c>
      <c r="G236" s="1">
        <v>32.384106000000003</v>
      </c>
      <c r="H236" s="1">
        <v>3.794114</v>
      </c>
      <c r="I236" s="1">
        <v>1512</v>
      </c>
      <c r="J236" s="1">
        <v>1</v>
      </c>
      <c r="K236" s="1" t="s">
        <v>201</v>
      </c>
      <c r="L236" s="1" t="s">
        <v>931</v>
      </c>
    </row>
    <row r="237" spans="1:12">
      <c r="A237" s="1">
        <v>238</v>
      </c>
      <c r="B237" s="1" t="s">
        <v>935</v>
      </c>
      <c r="C237" s="1" t="s">
        <v>936</v>
      </c>
      <c r="D237" s="1" t="s">
        <v>839</v>
      </c>
      <c r="E237" s="1" t="s">
        <v>937</v>
      </c>
      <c r="F237" s="1" t="s">
        <v>938</v>
      </c>
      <c r="G237" s="1">
        <v>31.672972000000001</v>
      </c>
      <c r="H237" s="1">
        <v>6.1404439999999996</v>
      </c>
      <c r="I237" s="1">
        <v>463</v>
      </c>
      <c r="J237" s="1">
        <v>1</v>
      </c>
      <c r="K237" s="1" t="s">
        <v>201</v>
      </c>
      <c r="L237" s="1" t="s">
        <v>935</v>
      </c>
    </row>
    <row r="238" spans="1:12">
      <c r="A238" s="1">
        <v>239</v>
      </c>
      <c r="B238" s="1" t="s">
        <v>939</v>
      </c>
      <c r="C238" s="1" t="s">
        <v>939</v>
      </c>
      <c r="D238" s="1" t="s">
        <v>839</v>
      </c>
      <c r="E238" s="1" t="s">
        <v>940</v>
      </c>
      <c r="F238" s="1" t="s">
        <v>941</v>
      </c>
      <c r="G238" s="1">
        <v>27.251021999999999</v>
      </c>
      <c r="H238" s="1">
        <v>2.5120170000000002</v>
      </c>
      <c r="I238" s="1">
        <v>896</v>
      </c>
      <c r="J238" s="1">
        <v>1</v>
      </c>
      <c r="K238" s="1" t="s">
        <v>201</v>
      </c>
      <c r="L238" s="1" t="s">
        <v>939</v>
      </c>
    </row>
    <row r="239" spans="1:12">
      <c r="A239" s="1">
        <v>240</v>
      </c>
      <c r="B239" s="1" t="s">
        <v>942</v>
      </c>
      <c r="C239" s="1" t="s">
        <v>943</v>
      </c>
      <c r="D239" s="1" t="s">
        <v>839</v>
      </c>
      <c r="E239" s="1" t="s">
        <v>944</v>
      </c>
      <c r="F239" s="1" t="s">
        <v>945</v>
      </c>
      <c r="G239" s="1">
        <v>33.067802999999998</v>
      </c>
      <c r="H239" s="1">
        <v>6.0886719999999999</v>
      </c>
      <c r="I239" s="1">
        <v>279</v>
      </c>
      <c r="J239" s="1">
        <v>1</v>
      </c>
      <c r="K239" s="1" t="s">
        <v>201</v>
      </c>
      <c r="L239" s="1" t="s">
        <v>942</v>
      </c>
    </row>
    <row r="240" spans="1:12">
      <c r="A240" s="1">
        <v>241</v>
      </c>
      <c r="B240" s="1" t="s">
        <v>946</v>
      </c>
      <c r="C240" s="1" t="s">
        <v>946</v>
      </c>
      <c r="D240" s="1" t="s">
        <v>839</v>
      </c>
      <c r="E240" s="1" t="s">
        <v>947</v>
      </c>
      <c r="F240" s="1" t="s">
        <v>948</v>
      </c>
      <c r="G240" s="1">
        <v>33.764383000000002</v>
      </c>
      <c r="H240" s="1">
        <v>2.9283440000000001</v>
      </c>
      <c r="I240" s="1">
        <v>2510</v>
      </c>
      <c r="J240" s="1">
        <v>1</v>
      </c>
      <c r="K240" s="1" t="s">
        <v>201</v>
      </c>
      <c r="L240" s="1" t="s">
        <v>946</v>
      </c>
    </row>
    <row r="241" spans="1:12">
      <c r="A241" s="1">
        <v>242</v>
      </c>
      <c r="B241" s="1" t="s">
        <v>949</v>
      </c>
      <c r="C241" s="1" t="s">
        <v>949</v>
      </c>
      <c r="D241" s="1" t="s">
        <v>839</v>
      </c>
      <c r="E241" s="1" t="s">
        <v>950</v>
      </c>
      <c r="F241" s="1" t="s">
        <v>951</v>
      </c>
      <c r="G241" s="1">
        <v>29.237119</v>
      </c>
      <c r="H241" s="1">
        <v>0.27603299999999997</v>
      </c>
      <c r="I241" s="1">
        <v>1027</v>
      </c>
      <c r="J241" s="1">
        <v>1</v>
      </c>
      <c r="K241" s="1" t="s">
        <v>201</v>
      </c>
      <c r="L241" s="1" t="s">
        <v>949</v>
      </c>
    </row>
    <row r="242" spans="1:12">
      <c r="A242" s="1">
        <v>243</v>
      </c>
      <c r="B242" s="1" t="s">
        <v>952</v>
      </c>
      <c r="C242" s="1" t="s">
        <v>952</v>
      </c>
      <c r="D242" s="1" t="s">
        <v>839</v>
      </c>
      <c r="E242" s="1" t="s">
        <v>953</v>
      </c>
      <c r="F242" s="1" t="s">
        <v>954</v>
      </c>
      <c r="G242" s="1">
        <v>31.917223</v>
      </c>
      <c r="H242" s="1">
        <v>5.4127780000000003</v>
      </c>
      <c r="I242" s="1">
        <v>492</v>
      </c>
      <c r="J242" s="1">
        <v>1</v>
      </c>
      <c r="K242" s="1" t="s">
        <v>201</v>
      </c>
      <c r="L242" s="1" t="s">
        <v>952</v>
      </c>
    </row>
    <row r="243" spans="1:12">
      <c r="A243" s="1">
        <v>244</v>
      </c>
      <c r="B243" s="1" t="s">
        <v>955</v>
      </c>
      <c r="C243" s="1" t="s">
        <v>956</v>
      </c>
      <c r="D243" s="1" t="s">
        <v>839</v>
      </c>
      <c r="E243" s="1" t="s">
        <v>957</v>
      </c>
      <c r="F243" s="1" t="s">
        <v>958</v>
      </c>
      <c r="G243" s="1">
        <v>28.051549999999999</v>
      </c>
      <c r="H243" s="1">
        <v>9.6429109999999998</v>
      </c>
      <c r="I243" s="1">
        <v>1847</v>
      </c>
      <c r="J243" s="1">
        <v>1</v>
      </c>
      <c r="K243" s="1" t="s">
        <v>201</v>
      </c>
      <c r="L243" s="1" t="s">
        <v>955</v>
      </c>
    </row>
    <row r="244" spans="1:12">
      <c r="A244" s="1">
        <v>245</v>
      </c>
      <c r="B244" s="1" t="s">
        <v>959</v>
      </c>
      <c r="C244" s="1" t="s">
        <v>960</v>
      </c>
      <c r="D244" s="1" t="s">
        <v>961</v>
      </c>
      <c r="E244" s="1" t="s">
        <v>962</v>
      </c>
      <c r="F244" s="1" t="s">
        <v>963</v>
      </c>
      <c r="G244" s="1">
        <v>6.3572280000000001</v>
      </c>
      <c r="H244" s="1">
        <v>2.3843529999999999</v>
      </c>
      <c r="I244" s="1">
        <v>19</v>
      </c>
      <c r="J244" s="1">
        <v>1</v>
      </c>
      <c r="K244" s="1" t="s">
        <v>201</v>
      </c>
      <c r="L244" s="1" t="s">
        <v>959</v>
      </c>
    </row>
    <row r="245" spans="1:12">
      <c r="A245" s="1">
        <v>246</v>
      </c>
      <c r="B245" s="1" t="s">
        <v>964</v>
      </c>
      <c r="C245" s="1" t="s">
        <v>964</v>
      </c>
      <c r="D245" s="1" t="s">
        <v>965</v>
      </c>
      <c r="E245" s="1" t="s">
        <v>966</v>
      </c>
      <c r="F245" s="1" t="s">
        <v>967</v>
      </c>
      <c r="G245" s="1">
        <v>12.353194</v>
      </c>
      <c r="H245" s="1">
        <v>-1.5124169999999999</v>
      </c>
      <c r="I245" s="1">
        <v>1037</v>
      </c>
      <c r="J245" s="1">
        <v>0</v>
      </c>
      <c r="K245" s="1" t="s">
        <v>201</v>
      </c>
      <c r="L245" s="1" t="s">
        <v>964</v>
      </c>
    </row>
    <row r="246" spans="1:12">
      <c r="A246" s="1">
        <v>247</v>
      </c>
      <c r="B246" s="1" t="s">
        <v>968</v>
      </c>
      <c r="C246" s="1" t="s">
        <v>969</v>
      </c>
      <c r="D246" s="1" t="s">
        <v>965</v>
      </c>
      <c r="E246" s="1" t="s">
        <v>970</v>
      </c>
      <c r="F246" s="1" t="s">
        <v>971</v>
      </c>
      <c r="G246" s="1">
        <v>11.160056000000001</v>
      </c>
      <c r="H246" s="1">
        <v>-4.3309689999999996</v>
      </c>
      <c r="I246" s="1">
        <v>1511</v>
      </c>
      <c r="J246" s="1">
        <v>0</v>
      </c>
      <c r="K246" s="1" t="s">
        <v>201</v>
      </c>
      <c r="L246" s="1" t="s">
        <v>968</v>
      </c>
    </row>
    <row r="247" spans="1:12">
      <c r="A247" s="1">
        <v>248</v>
      </c>
      <c r="B247" s="1" t="s">
        <v>972</v>
      </c>
      <c r="C247" s="1" t="s">
        <v>973</v>
      </c>
      <c r="D247" s="1" t="s">
        <v>974</v>
      </c>
      <c r="E247" s="1" t="s">
        <v>975</v>
      </c>
      <c r="F247" s="1" t="s">
        <v>976</v>
      </c>
      <c r="G247" s="1">
        <v>5.6051859999999998</v>
      </c>
      <c r="H247" s="1">
        <v>-0.16678599999999999</v>
      </c>
      <c r="I247" s="1">
        <v>205</v>
      </c>
      <c r="J247" s="1">
        <v>0</v>
      </c>
      <c r="K247" s="1" t="s">
        <v>201</v>
      </c>
      <c r="L247" s="1" t="s">
        <v>972</v>
      </c>
    </row>
    <row r="248" spans="1:12">
      <c r="A248" s="1">
        <v>249</v>
      </c>
      <c r="B248" s="1" t="s">
        <v>977</v>
      </c>
      <c r="C248" s="1" t="s">
        <v>977</v>
      </c>
      <c r="D248" s="1" t="s">
        <v>974</v>
      </c>
      <c r="E248" s="1" t="s">
        <v>978</v>
      </c>
      <c r="F248" s="1" t="s">
        <v>979</v>
      </c>
      <c r="G248" s="1">
        <v>9.5571920000000006</v>
      </c>
      <c r="H248" s="1">
        <v>-0.86321400000000004</v>
      </c>
      <c r="I248" s="1">
        <v>553</v>
      </c>
      <c r="J248" s="1">
        <v>0</v>
      </c>
      <c r="K248" s="1" t="s">
        <v>201</v>
      </c>
      <c r="L248" s="1" t="s">
        <v>977</v>
      </c>
    </row>
    <row r="249" spans="1:12">
      <c r="A249" s="1">
        <v>250</v>
      </c>
      <c r="B249" s="1" t="s">
        <v>980</v>
      </c>
      <c r="C249" s="1" t="s">
        <v>980</v>
      </c>
      <c r="D249" s="1" t="s">
        <v>974</v>
      </c>
      <c r="F249" s="1" t="s">
        <v>981</v>
      </c>
      <c r="G249" s="1">
        <v>10.082663999999999</v>
      </c>
      <c r="H249" s="1">
        <v>-2.5076939999999999</v>
      </c>
      <c r="I249" s="1">
        <v>1060</v>
      </c>
      <c r="J249" s="1">
        <v>0</v>
      </c>
      <c r="K249" s="1" t="s">
        <v>201</v>
      </c>
      <c r="L249" s="1" t="s">
        <v>980</v>
      </c>
    </row>
    <row r="250" spans="1:12">
      <c r="A250" s="1">
        <v>251</v>
      </c>
      <c r="B250" s="1" t="s">
        <v>982</v>
      </c>
      <c r="C250" s="1" t="s">
        <v>982</v>
      </c>
      <c r="D250" s="1" t="s">
        <v>974</v>
      </c>
      <c r="E250" s="1" t="s">
        <v>983</v>
      </c>
      <c r="F250" s="1" t="s">
        <v>984</v>
      </c>
      <c r="G250" s="1">
        <v>7.361828</v>
      </c>
      <c r="H250" s="1">
        <v>-2.3287559999999998</v>
      </c>
      <c r="I250" s="1">
        <v>1014</v>
      </c>
      <c r="J250" s="1">
        <v>0</v>
      </c>
      <c r="K250" s="1" t="s">
        <v>201</v>
      </c>
      <c r="L250" s="1" t="s">
        <v>982</v>
      </c>
    </row>
    <row r="251" spans="1:12">
      <c r="A251" s="1">
        <v>252</v>
      </c>
      <c r="B251" s="1" t="s">
        <v>985</v>
      </c>
      <c r="C251" s="1" t="s">
        <v>985</v>
      </c>
      <c r="D251" s="1" t="s">
        <v>974</v>
      </c>
      <c r="E251" s="1" t="s">
        <v>986</v>
      </c>
      <c r="F251" s="1" t="s">
        <v>987</v>
      </c>
      <c r="G251" s="1">
        <v>4.8960559999999997</v>
      </c>
      <c r="H251" s="1">
        <v>-1.774756</v>
      </c>
      <c r="I251" s="1">
        <v>21</v>
      </c>
      <c r="J251" s="1">
        <v>0</v>
      </c>
      <c r="K251" s="1" t="s">
        <v>201</v>
      </c>
      <c r="L251" s="1" t="s">
        <v>985</v>
      </c>
    </row>
    <row r="252" spans="1:12">
      <c r="A252" s="1">
        <v>253</v>
      </c>
      <c r="B252" s="1" t="s">
        <v>988</v>
      </c>
      <c r="C252" s="1" t="s">
        <v>989</v>
      </c>
      <c r="D252" s="1" t="s">
        <v>990</v>
      </c>
      <c r="E252" s="1" t="s">
        <v>991</v>
      </c>
      <c r="F252" s="1" t="s">
        <v>992</v>
      </c>
      <c r="G252" s="1">
        <v>5.2613859999999999</v>
      </c>
      <c r="H252" s="1">
        <v>-3.926294</v>
      </c>
      <c r="I252" s="1">
        <v>21</v>
      </c>
      <c r="J252" s="1">
        <v>0</v>
      </c>
      <c r="K252" s="1" t="s">
        <v>201</v>
      </c>
      <c r="L252" s="1" t="s">
        <v>988</v>
      </c>
    </row>
    <row r="253" spans="1:12">
      <c r="A253" s="1">
        <v>254</v>
      </c>
      <c r="B253" s="1" t="s">
        <v>993</v>
      </c>
      <c r="C253" s="1" t="s">
        <v>993</v>
      </c>
      <c r="D253" s="1" t="s">
        <v>990</v>
      </c>
      <c r="E253" s="1" t="s">
        <v>994</v>
      </c>
      <c r="F253" s="1" t="s">
        <v>995</v>
      </c>
      <c r="G253" s="1">
        <v>7.7388000000000003</v>
      </c>
      <c r="H253" s="1">
        <v>-5.0736670000000004</v>
      </c>
      <c r="I253" s="1">
        <v>1230</v>
      </c>
      <c r="J253" s="1">
        <v>0</v>
      </c>
      <c r="K253" s="1" t="s">
        <v>201</v>
      </c>
      <c r="L253" s="1" t="s">
        <v>993</v>
      </c>
    </row>
    <row r="254" spans="1:12">
      <c r="A254" s="1">
        <v>255</v>
      </c>
      <c r="B254" s="1" t="s">
        <v>996</v>
      </c>
      <c r="C254" s="1" t="s">
        <v>996</v>
      </c>
      <c r="D254" s="1" t="s">
        <v>990</v>
      </c>
      <c r="E254" s="1" t="s">
        <v>997</v>
      </c>
      <c r="F254" s="1" t="s">
        <v>998</v>
      </c>
      <c r="G254" s="1">
        <v>6.792808</v>
      </c>
      <c r="H254" s="1">
        <v>-6.4731889999999996</v>
      </c>
      <c r="I254" s="1">
        <v>823</v>
      </c>
      <c r="J254" s="1">
        <v>0</v>
      </c>
      <c r="K254" s="1" t="s">
        <v>201</v>
      </c>
      <c r="L254" s="1" t="s">
        <v>996</v>
      </c>
    </row>
    <row r="255" spans="1:12">
      <c r="A255" s="1">
        <v>256</v>
      </c>
      <c r="B255" s="1" t="s">
        <v>999</v>
      </c>
      <c r="C255" s="1" t="s">
        <v>999</v>
      </c>
      <c r="D255" s="1" t="s">
        <v>990</v>
      </c>
      <c r="E255" s="1" t="s">
        <v>1000</v>
      </c>
      <c r="F255" s="1" t="s">
        <v>1001</v>
      </c>
      <c r="G255" s="1">
        <v>9.3871830000000003</v>
      </c>
      <c r="H255" s="1">
        <v>-5.5566639999999996</v>
      </c>
      <c r="I255" s="1">
        <v>1214</v>
      </c>
      <c r="J255" s="1">
        <v>0</v>
      </c>
      <c r="K255" s="1" t="s">
        <v>201</v>
      </c>
      <c r="L255" s="1" t="s">
        <v>999</v>
      </c>
    </row>
    <row r="256" spans="1:12">
      <c r="A256" s="1">
        <v>257</v>
      </c>
      <c r="B256" s="1" t="s">
        <v>1002</v>
      </c>
      <c r="C256" s="1" t="s">
        <v>1002</v>
      </c>
      <c r="D256" s="1" t="s">
        <v>990</v>
      </c>
      <c r="E256" s="1" t="s">
        <v>1003</v>
      </c>
      <c r="F256" s="1" t="s">
        <v>1004</v>
      </c>
      <c r="G256" s="1">
        <v>7.2720690000000001</v>
      </c>
      <c r="H256" s="1">
        <v>-7.587364</v>
      </c>
      <c r="I256" s="1">
        <v>1089</v>
      </c>
      <c r="J256" s="1">
        <v>0</v>
      </c>
      <c r="K256" s="1" t="s">
        <v>201</v>
      </c>
      <c r="L256" s="1" t="s">
        <v>1002</v>
      </c>
    </row>
    <row r="257" spans="1:12">
      <c r="A257" s="1">
        <v>258</v>
      </c>
      <c r="B257" s="1" t="s">
        <v>1005</v>
      </c>
      <c r="C257" s="1" t="s">
        <v>1005</v>
      </c>
      <c r="D257" s="1" t="s">
        <v>990</v>
      </c>
      <c r="E257" s="1" t="s">
        <v>1006</v>
      </c>
      <c r="F257" s="1" t="s">
        <v>1007</v>
      </c>
      <c r="G257" s="1">
        <v>4.7467170000000003</v>
      </c>
      <c r="H257" s="1">
        <v>-6.6608169999999998</v>
      </c>
      <c r="I257" s="1">
        <v>26</v>
      </c>
      <c r="J257" s="1">
        <v>0</v>
      </c>
      <c r="K257" s="1" t="s">
        <v>201</v>
      </c>
      <c r="L257" s="1" t="s">
        <v>1005</v>
      </c>
    </row>
    <row r="258" spans="1:12">
      <c r="A258" s="1">
        <v>259</v>
      </c>
      <c r="B258" s="1" t="s">
        <v>1008</v>
      </c>
      <c r="C258" s="1" t="s">
        <v>1008</v>
      </c>
      <c r="D258" s="1" t="s">
        <v>990</v>
      </c>
      <c r="E258" s="1" t="s">
        <v>1009</v>
      </c>
      <c r="F258" s="1" t="s">
        <v>1010</v>
      </c>
      <c r="G258" s="1">
        <v>6.9031669999999998</v>
      </c>
      <c r="H258" s="1">
        <v>-5.3655809999999997</v>
      </c>
      <c r="I258" s="1">
        <v>699</v>
      </c>
      <c r="J258" s="1">
        <v>0</v>
      </c>
      <c r="K258" s="1" t="s">
        <v>201</v>
      </c>
      <c r="L258" s="1" t="s">
        <v>1008</v>
      </c>
    </row>
    <row r="259" spans="1:12">
      <c r="A259" s="1">
        <v>260</v>
      </c>
      <c r="B259" s="1" t="s">
        <v>1011</v>
      </c>
      <c r="C259" s="1" t="s">
        <v>1012</v>
      </c>
      <c r="D259" s="1" t="s">
        <v>1013</v>
      </c>
      <c r="E259" s="1" t="s">
        <v>1014</v>
      </c>
      <c r="F259" s="1" t="s">
        <v>1015</v>
      </c>
      <c r="G259" s="1">
        <v>9.0067920000000008</v>
      </c>
      <c r="H259" s="1">
        <v>7.263172</v>
      </c>
      <c r="I259" s="1">
        <v>1123</v>
      </c>
      <c r="J259" s="1">
        <v>1</v>
      </c>
      <c r="K259" s="1" t="s">
        <v>201</v>
      </c>
      <c r="L259" s="1" t="s">
        <v>1011</v>
      </c>
    </row>
    <row r="260" spans="1:12">
      <c r="A260" s="1">
        <v>261</v>
      </c>
      <c r="B260" s="1" t="s">
        <v>1016</v>
      </c>
      <c r="C260" s="1" t="s">
        <v>1016</v>
      </c>
      <c r="D260" s="1" t="s">
        <v>1013</v>
      </c>
      <c r="E260" s="1" t="s">
        <v>1017</v>
      </c>
      <c r="F260" s="1" t="s">
        <v>1018</v>
      </c>
      <c r="G260" s="1">
        <v>7.2467389999999998</v>
      </c>
      <c r="H260" s="1">
        <v>5.3010080000000004</v>
      </c>
      <c r="I260" s="1">
        <v>1100</v>
      </c>
      <c r="J260" s="1">
        <v>1</v>
      </c>
      <c r="K260" s="1" t="s">
        <v>201</v>
      </c>
      <c r="L260" s="1" t="s">
        <v>1016</v>
      </c>
    </row>
    <row r="261" spans="1:12">
      <c r="A261" s="1">
        <v>262</v>
      </c>
      <c r="B261" s="1" t="s">
        <v>961</v>
      </c>
      <c r="C261" s="1" t="s">
        <v>961</v>
      </c>
      <c r="D261" s="1" t="s">
        <v>1013</v>
      </c>
      <c r="E261" s="1" t="s">
        <v>1019</v>
      </c>
      <c r="F261" s="1" t="s">
        <v>1020</v>
      </c>
      <c r="G261" s="1">
        <v>6.3169810000000002</v>
      </c>
      <c r="H261" s="1">
        <v>5.5995030000000003</v>
      </c>
      <c r="I261" s="1">
        <v>258</v>
      </c>
      <c r="J261" s="1">
        <v>1</v>
      </c>
      <c r="K261" s="1" t="s">
        <v>201</v>
      </c>
      <c r="L261" s="1" t="s">
        <v>961</v>
      </c>
    </row>
    <row r="262" spans="1:12">
      <c r="A262" s="1">
        <v>263</v>
      </c>
      <c r="B262" s="1" t="s">
        <v>1021</v>
      </c>
      <c r="C262" s="1" t="s">
        <v>1021</v>
      </c>
      <c r="D262" s="1" t="s">
        <v>1013</v>
      </c>
      <c r="E262" s="1" t="s">
        <v>1022</v>
      </c>
      <c r="F262" s="1" t="s">
        <v>1023</v>
      </c>
      <c r="G262" s="1">
        <v>4.976019</v>
      </c>
      <c r="H262" s="1">
        <v>8.3471969999999995</v>
      </c>
      <c r="I262" s="1">
        <v>210</v>
      </c>
      <c r="J262" s="1">
        <v>1</v>
      </c>
      <c r="K262" s="1" t="s">
        <v>201</v>
      </c>
      <c r="L262" s="1" t="s">
        <v>1021</v>
      </c>
    </row>
    <row r="263" spans="1:12">
      <c r="A263" s="1">
        <v>264</v>
      </c>
      <c r="B263" s="1" t="s">
        <v>1024</v>
      </c>
      <c r="C263" s="1" t="s">
        <v>1024</v>
      </c>
      <c r="D263" s="1" t="s">
        <v>1013</v>
      </c>
      <c r="E263" s="1" t="s">
        <v>1025</v>
      </c>
      <c r="F263" s="1" t="s">
        <v>1026</v>
      </c>
      <c r="G263" s="1">
        <v>6.474272</v>
      </c>
      <c r="H263" s="1">
        <v>7.5619610000000002</v>
      </c>
      <c r="I263" s="1">
        <v>466</v>
      </c>
      <c r="J263" s="1">
        <v>1</v>
      </c>
      <c r="K263" s="1" t="s">
        <v>201</v>
      </c>
      <c r="L263" s="1" t="s">
        <v>1024</v>
      </c>
    </row>
    <row r="264" spans="1:12">
      <c r="A264" s="1">
        <v>265</v>
      </c>
      <c r="B264" s="1" t="s">
        <v>1027</v>
      </c>
      <c r="C264" s="1" t="s">
        <v>1027</v>
      </c>
      <c r="D264" s="1" t="s">
        <v>1013</v>
      </c>
      <c r="E264" s="1" t="s">
        <v>1028</v>
      </c>
      <c r="F264" s="1" t="s">
        <v>1029</v>
      </c>
      <c r="G264" s="1">
        <v>12.171666999999999</v>
      </c>
      <c r="H264" s="1">
        <v>6.6961110000000001</v>
      </c>
      <c r="I264" s="1">
        <v>1520</v>
      </c>
      <c r="J264" s="1">
        <v>1</v>
      </c>
      <c r="K264" s="1" t="s">
        <v>201</v>
      </c>
      <c r="L264" s="1" t="s">
        <v>1027</v>
      </c>
    </row>
    <row r="265" spans="1:12">
      <c r="A265" s="1">
        <v>266</v>
      </c>
      <c r="B265" s="1" t="s">
        <v>1030</v>
      </c>
      <c r="C265" s="1" t="s">
        <v>1030</v>
      </c>
      <c r="D265" s="1" t="s">
        <v>1013</v>
      </c>
      <c r="E265" s="1" t="s">
        <v>1031</v>
      </c>
      <c r="F265" s="1" t="s">
        <v>1032</v>
      </c>
      <c r="G265" s="1">
        <v>7.3624580000000002</v>
      </c>
      <c r="H265" s="1">
        <v>3.9783330000000001</v>
      </c>
      <c r="I265" s="1">
        <v>725</v>
      </c>
      <c r="J265" s="1">
        <v>1</v>
      </c>
      <c r="K265" s="1" t="s">
        <v>201</v>
      </c>
      <c r="L265" s="1" t="s">
        <v>1030</v>
      </c>
    </row>
    <row r="266" spans="1:12">
      <c r="A266" s="1">
        <v>267</v>
      </c>
      <c r="B266" s="1" t="s">
        <v>1033</v>
      </c>
      <c r="C266" s="1" t="s">
        <v>1033</v>
      </c>
      <c r="D266" s="1" t="s">
        <v>1013</v>
      </c>
      <c r="E266" s="1" t="s">
        <v>1034</v>
      </c>
      <c r="F266" s="1" t="s">
        <v>1035</v>
      </c>
      <c r="G266" s="1">
        <v>8.4402109999999997</v>
      </c>
      <c r="H266" s="1">
        <v>4.493919</v>
      </c>
      <c r="I266" s="1">
        <v>1126</v>
      </c>
      <c r="J266" s="1">
        <v>1</v>
      </c>
      <c r="K266" s="1" t="s">
        <v>201</v>
      </c>
      <c r="L266" s="1" t="s">
        <v>1033</v>
      </c>
    </row>
    <row r="267" spans="1:12">
      <c r="A267" s="1">
        <v>268</v>
      </c>
      <c r="B267" s="1" t="s">
        <v>1036</v>
      </c>
      <c r="C267" s="1" t="s">
        <v>1037</v>
      </c>
      <c r="D267" s="1" t="s">
        <v>1013</v>
      </c>
      <c r="E267" s="1" t="s">
        <v>1038</v>
      </c>
      <c r="F267" s="1" t="s">
        <v>1039</v>
      </c>
      <c r="G267" s="1">
        <v>9.6398279999999996</v>
      </c>
      <c r="H267" s="1">
        <v>8.8690499999999997</v>
      </c>
      <c r="I267" s="1">
        <v>4232</v>
      </c>
      <c r="J267" s="1">
        <v>1</v>
      </c>
      <c r="K267" s="1" t="s">
        <v>201</v>
      </c>
      <c r="L267" s="1" t="s">
        <v>1036</v>
      </c>
    </row>
    <row r="268" spans="1:12">
      <c r="A268" s="1">
        <v>269</v>
      </c>
      <c r="B268" s="1" t="s">
        <v>1040</v>
      </c>
      <c r="C268" s="1" t="s">
        <v>1040</v>
      </c>
      <c r="D268" s="1" t="s">
        <v>1013</v>
      </c>
      <c r="E268" s="1" t="s">
        <v>1041</v>
      </c>
      <c r="F268" s="1" t="s">
        <v>1042</v>
      </c>
      <c r="G268" s="1">
        <v>10.696025000000001</v>
      </c>
      <c r="H268" s="1">
        <v>7.3201140000000002</v>
      </c>
      <c r="I268" s="1">
        <v>2073</v>
      </c>
      <c r="J268" s="1">
        <v>1</v>
      </c>
      <c r="K268" s="1" t="s">
        <v>201</v>
      </c>
      <c r="L268" s="1" t="s">
        <v>1040</v>
      </c>
    </row>
    <row r="269" spans="1:12">
      <c r="A269" s="1">
        <v>270</v>
      </c>
      <c r="B269" s="1" t="s">
        <v>1043</v>
      </c>
      <c r="C269" s="1" t="s">
        <v>1044</v>
      </c>
      <c r="D269" s="1" t="s">
        <v>1013</v>
      </c>
      <c r="E269" s="1" t="s">
        <v>1045</v>
      </c>
      <c r="F269" s="1" t="s">
        <v>1046</v>
      </c>
      <c r="G269" s="1">
        <v>12.047589</v>
      </c>
      <c r="H269" s="1">
        <v>8.5246220000000008</v>
      </c>
      <c r="I269" s="1">
        <v>1562</v>
      </c>
      <c r="J269" s="1">
        <v>1</v>
      </c>
      <c r="K269" s="1" t="s">
        <v>201</v>
      </c>
      <c r="L269" s="1" t="s">
        <v>1043</v>
      </c>
    </row>
    <row r="270" spans="1:12">
      <c r="A270" s="1">
        <v>271</v>
      </c>
      <c r="B270" s="1" t="s">
        <v>1047</v>
      </c>
      <c r="C270" s="1" t="s">
        <v>1047</v>
      </c>
      <c r="D270" s="1" t="s">
        <v>1013</v>
      </c>
      <c r="E270" s="1" t="s">
        <v>1048</v>
      </c>
      <c r="F270" s="1" t="s">
        <v>1049</v>
      </c>
      <c r="G270" s="1">
        <v>11.855347</v>
      </c>
      <c r="H270" s="1">
        <v>13.08095</v>
      </c>
      <c r="I270" s="1">
        <v>1099</v>
      </c>
      <c r="J270" s="1">
        <v>1</v>
      </c>
      <c r="K270" s="1" t="s">
        <v>201</v>
      </c>
      <c r="L270" s="1" t="s">
        <v>1047</v>
      </c>
    </row>
    <row r="271" spans="1:12">
      <c r="A271" s="1">
        <v>272</v>
      </c>
      <c r="B271" s="1" t="s">
        <v>1050</v>
      </c>
      <c r="C271" s="1" t="s">
        <v>1050</v>
      </c>
      <c r="D271" s="1" t="s">
        <v>1013</v>
      </c>
      <c r="E271" s="1" t="s">
        <v>1051</v>
      </c>
      <c r="F271" s="1" t="s">
        <v>1052</v>
      </c>
      <c r="G271" s="1">
        <v>7.7038830000000003</v>
      </c>
      <c r="H271" s="1">
        <v>8.6139390000000002</v>
      </c>
      <c r="I271" s="1">
        <v>371</v>
      </c>
      <c r="J271" s="1">
        <v>1</v>
      </c>
      <c r="K271" s="1" t="s">
        <v>201</v>
      </c>
      <c r="L271" s="1" t="s">
        <v>1050</v>
      </c>
    </row>
    <row r="272" spans="1:12">
      <c r="A272" s="1">
        <v>273</v>
      </c>
      <c r="B272" s="1" t="s">
        <v>1053</v>
      </c>
      <c r="C272" s="1" t="s">
        <v>1054</v>
      </c>
      <c r="D272" s="1" t="s">
        <v>1013</v>
      </c>
      <c r="E272" s="1" t="s">
        <v>1055</v>
      </c>
      <c r="F272" s="1" t="s">
        <v>1056</v>
      </c>
      <c r="G272" s="1">
        <v>6.577369</v>
      </c>
      <c r="H272" s="1">
        <v>3.3211560000000002</v>
      </c>
      <c r="I272" s="1">
        <v>135</v>
      </c>
      <c r="J272" s="1">
        <v>1</v>
      </c>
      <c r="K272" s="1" t="s">
        <v>201</v>
      </c>
      <c r="L272" s="1" t="s">
        <v>1053</v>
      </c>
    </row>
    <row r="273" spans="1:12">
      <c r="A273" s="1">
        <v>274</v>
      </c>
      <c r="B273" s="1" t="s">
        <v>1057</v>
      </c>
      <c r="C273" s="1" t="s">
        <v>1058</v>
      </c>
      <c r="D273" s="1" t="s">
        <v>1013</v>
      </c>
      <c r="E273" s="1" t="s">
        <v>1059</v>
      </c>
      <c r="F273" s="1" t="s">
        <v>1060</v>
      </c>
      <c r="G273" s="1">
        <v>9.6521720000000002</v>
      </c>
      <c r="H273" s="1">
        <v>6.462256</v>
      </c>
      <c r="I273" s="1">
        <v>834</v>
      </c>
      <c r="J273" s="1">
        <v>1</v>
      </c>
      <c r="K273" s="1" t="s">
        <v>201</v>
      </c>
      <c r="L273" s="1" t="s">
        <v>1057</v>
      </c>
    </row>
    <row r="274" spans="1:12">
      <c r="A274" s="1">
        <v>275</v>
      </c>
      <c r="B274" s="1" t="s">
        <v>1061</v>
      </c>
      <c r="C274" s="1" t="s">
        <v>1062</v>
      </c>
      <c r="D274" s="1" t="s">
        <v>1013</v>
      </c>
      <c r="E274" s="1" t="s">
        <v>1063</v>
      </c>
      <c r="F274" s="1" t="s">
        <v>1064</v>
      </c>
      <c r="G274" s="1">
        <v>5.0154940000000003</v>
      </c>
      <c r="H274" s="1">
        <v>6.9495940000000003</v>
      </c>
      <c r="I274" s="1">
        <v>87</v>
      </c>
      <c r="J274" s="1">
        <v>1</v>
      </c>
      <c r="K274" s="1" t="s">
        <v>201</v>
      </c>
      <c r="L274" s="1" t="s">
        <v>1061</v>
      </c>
    </row>
    <row r="275" spans="1:12">
      <c r="A275" s="1">
        <v>276</v>
      </c>
      <c r="B275" s="1" t="s">
        <v>1065</v>
      </c>
      <c r="C275" s="1" t="s">
        <v>1066</v>
      </c>
      <c r="D275" s="1" t="s">
        <v>1013</v>
      </c>
      <c r="E275" s="1" t="s">
        <v>1067</v>
      </c>
      <c r="F275" s="1" t="s">
        <v>1068</v>
      </c>
      <c r="G275" s="1">
        <v>12.916321999999999</v>
      </c>
      <c r="H275" s="1">
        <v>5.2071889999999996</v>
      </c>
      <c r="I275" s="1">
        <v>1010</v>
      </c>
      <c r="J275" s="1">
        <v>1</v>
      </c>
      <c r="K275" s="1" t="s">
        <v>201</v>
      </c>
      <c r="L275" s="1" t="s">
        <v>1065</v>
      </c>
    </row>
    <row r="276" spans="1:12">
      <c r="A276" s="1">
        <v>277</v>
      </c>
      <c r="B276" s="1" t="s">
        <v>1069</v>
      </c>
      <c r="C276" s="1" t="s">
        <v>1069</v>
      </c>
      <c r="D276" s="1" t="s">
        <v>1013</v>
      </c>
      <c r="E276" s="1" t="s">
        <v>1070</v>
      </c>
      <c r="F276" s="1" t="s">
        <v>1071</v>
      </c>
      <c r="G276" s="1">
        <v>9.2575529999999997</v>
      </c>
      <c r="H276" s="1">
        <v>12.430422</v>
      </c>
      <c r="I276" s="1">
        <v>599</v>
      </c>
      <c r="J276" s="1">
        <v>1</v>
      </c>
      <c r="K276" s="1" t="s">
        <v>201</v>
      </c>
      <c r="L276" s="1" t="s">
        <v>1069</v>
      </c>
    </row>
    <row r="277" spans="1:12">
      <c r="A277" s="1">
        <v>278</v>
      </c>
      <c r="B277" s="1" t="s">
        <v>1072</v>
      </c>
      <c r="C277" s="1" t="s">
        <v>1072</v>
      </c>
      <c r="D277" s="1" t="s">
        <v>1013</v>
      </c>
      <c r="E277" s="1" t="s">
        <v>1073</v>
      </c>
      <c r="F277" s="1" t="s">
        <v>1074</v>
      </c>
      <c r="G277" s="1">
        <v>11.130191999999999</v>
      </c>
      <c r="H277" s="1">
        <v>7.6858060000000004</v>
      </c>
      <c r="I277" s="1">
        <v>2170</v>
      </c>
      <c r="J277" s="1">
        <v>1</v>
      </c>
      <c r="K277" s="1" t="s">
        <v>201</v>
      </c>
      <c r="L277" s="1" t="s">
        <v>1072</v>
      </c>
    </row>
    <row r="278" spans="1:12">
      <c r="A278" s="1">
        <v>279</v>
      </c>
      <c r="B278" s="1" t="s">
        <v>1075</v>
      </c>
      <c r="C278" s="1" t="s">
        <v>1075</v>
      </c>
      <c r="D278" s="1" t="s">
        <v>1076</v>
      </c>
      <c r="E278" s="1" t="s">
        <v>1077</v>
      </c>
      <c r="F278" s="1" t="s">
        <v>1078</v>
      </c>
      <c r="G278" s="1">
        <v>13.502530999999999</v>
      </c>
      <c r="H278" s="1">
        <v>7.1267529999999999</v>
      </c>
      <c r="I278" s="1">
        <v>1240</v>
      </c>
      <c r="J278" s="1">
        <v>1</v>
      </c>
      <c r="K278" s="1" t="s">
        <v>201</v>
      </c>
      <c r="L278" s="1" t="s">
        <v>1075</v>
      </c>
    </row>
    <row r="279" spans="1:12">
      <c r="A279" s="1">
        <v>280</v>
      </c>
      <c r="B279" s="1" t="s">
        <v>1079</v>
      </c>
      <c r="C279" s="1" t="s">
        <v>1080</v>
      </c>
      <c r="D279" s="1" t="s">
        <v>1076</v>
      </c>
      <c r="E279" s="1" t="s">
        <v>1081</v>
      </c>
      <c r="F279" s="1" t="s">
        <v>1082</v>
      </c>
      <c r="G279" s="1">
        <v>13.481547000000001</v>
      </c>
      <c r="H279" s="1">
        <v>2.1836139999999999</v>
      </c>
      <c r="I279" s="1">
        <v>732</v>
      </c>
      <c r="J279" s="1">
        <v>1</v>
      </c>
      <c r="K279" s="1" t="s">
        <v>201</v>
      </c>
      <c r="L279" s="1" t="s">
        <v>1079</v>
      </c>
    </row>
    <row r="280" spans="1:12">
      <c r="A280" s="1">
        <v>281</v>
      </c>
      <c r="B280" s="1" t="s">
        <v>1083</v>
      </c>
      <c r="C280" s="1" t="s">
        <v>1083</v>
      </c>
      <c r="D280" s="1" t="s">
        <v>1076</v>
      </c>
      <c r="E280" s="1" t="s">
        <v>1084</v>
      </c>
      <c r="F280" s="1" t="s">
        <v>1085</v>
      </c>
      <c r="G280" s="1">
        <v>14.875658</v>
      </c>
      <c r="H280" s="1">
        <v>5.265358</v>
      </c>
      <c r="I280" s="1">
        <v>1266</v>
      </c>
      <c r="J280" s="1">
        <v>1</v>
      </c>
      <c r="K280" s="1" t="s">
        <v>201</v>
      </c>
      <c r="L280" s="1" t="s">
        <v>1083</v>
      </c>
    </row>
    <row r="281" spans="1:12">
      <c r="A281" s="1">
        <v>282</v>
      </c>
      <c r="B281" s="1" t="s">
        <v>1086</v>
      </c>
      <c r="C281" s="1" t="s">
        <v>1087</v>
      </c>
      <c r="D281" s="1" t="s">
        <v>1076</v>
      </c>
      <c r="E281" s="1" t="s">
        <v>1088</v>
      </c>
      <c r="F281" s="1" t="s">
        <v>1089</v>
      </c>
      <c r="G281" s="1">
        <v>16.965997000000002</v>
      </c>
      <c r="H281" s="1">
        <v>8.0001139999999999</v>
      </c>
      <c r="I281" s="1">
        <v>1657</v>
      </c>
      <c r="J281" s="1">
        <v>1</v>
      </c>
      <c r="K281" s="1" t="s">
        <v>201</v>
      </c>
      <c r="L281" s="1" t="s">
        <v>1086</v>
      </c>
    </row>
    <row r="282" spans="1:12">
      <c r="A282" s="1">
        <v>283</v>
      </c>
      <c r="B282" s="1" t="s">
        <v>1090</v>
      </c>
      <c r="C282" s="1" t="s">
        <v>1090</v>
      </c>
      <c r="D282" s="1" t="s">
        <v>1076</v>
      </c>
      <c r="F282" s="1" t="s">
        <v>1091</v>
      </c>
      <c r="G282" s="1">
        <v>18.968703000000001</v>
      </c>
      <c r="H282" s="1">
        <v>12.868650000000001</v>
      </c>
      <c r="I282" s="1">
        <v>1273</v>
      </c>
      <c r="J282" s="1">
        <v>1</v>
      </c>
      <c r="K282" s="1" t="s">
        <v>201</v>
      </c>
      <c r="L282" s="1" t="s">
        <v>1090</v>
      </c>
    </row>
    <row r="283" spans="1:12">
      <c r="A283" s="1">
        <v>284</v>
      </c>
      <c r="B283" s="1" t="s">
        <v>1092</v>
      </c>
      <c r="C283" s="1" t="s">
        <v>1092</v>
      </c>
      <c r="D283" s="1" t="s">
        <v>1076</v>
      </c>
      <c r="F283" s="1" t="s">
        <v>1093</v>
      </c>
      <c r="G283" s="1">
        <v>13.372894000000001</v>
      </c>
      <c r="H283" s="1">
        <v>12.626685999999999</v>
      </c>
      <c r="I283" s="1">
        <v>994</v>
      </c>
      <c r="J283" s="1">
        <v>1</v>
      </c>
      <c r="K283" s="1" t="s">
        <v>201</v>
      </c>
      <c r="L283" s="1" t="s">
        <v>1092</v>
      </c>
    </row>
    <row r="284" spans="1:12">
      <c r="A284" s="1">
        <v>285</v>
      </c>
      <c r="B284" s="1" t="s">
        <v>1094</v>
      </c>
      <c r="C284" s="1" t="s">
        <v>1094</v>
      </c>
      <c r="D284" s="1" t="s">
        <v>1076</v>
      </c>
      <c r="E284" s="1" t="s">
        <v>1095</v>
      </c>
      <c r="F284" s="1" t="s">
        <v>1096</v>
      </c>
      <c r="G284" s="1">
        <v>13.778997</v>
      </c>
      <c r="H284" s="1">
        <v>8.9837609999999994</v>
      </c>
      <c r="I284" s="1">
        <v>1516</v>
      </c>
      <c r="J284" s="1">
        <v>1</v>
      </c>
      <c r="K284" s="1" t="s">
        <v>201</v>
      </c>
      <c r="L284" s="1" t="s">
        <v>1094</v>
      </c>
    </row>
    <row r="285" spans="1:12">
      <c r="A285" s="1">
        <v>286</v>
      </c>
      <c r="B285" s="1" t="s">
        <v>1097</v>
      </c>
      <c r="C285" s="1" t="s">
        <v>1098</v>
      </c>
      <c r="D285" s="1" t="s">
        <v>1099</v>
      </c>
      <c r="E285" s="1" t="s">
        <v>1100</v>
      </c>
      <c r="F285" s="1" t="s">
        <v>1101</v>
      </c>
      <c r="G285" s="1">
        <v>35.758056000000003</v>
      </c>
      <c r="H285" s="1">
        <v>10.754721999999999</v>
      </c>
      <c r="I285" s="1">
        <v>9</v>
      </c>
      <c r="J285" s="1">
        <v>0</v>
      </c>
      <c r="K285" s="1" t="s">
        <v>184</v>
      </c>
      <c r="L285" s="1" t="s">
        <v>1097</v>
      </c>
    </row>
    <row r="286" spans="1:12">
      <c r="A286" s="1">
        <v>287</v>
      </c>
      <c r="B286" s="1" t="s">
        <v>1102</v>
      </c>
      <c r="C286" s="1" t="s">
        <v>1103</v>
      </c>
      <c r="D286" s="1" t="s">
        <v>1099</v>
      </c>
      <c r="E286" s="1" t="s">
        <v>1104</v>
      </c>
      <c r="F286" s="1" t="s">
        <v>1105</v>
      </c>
      <c r="G286" s="1">
        <v>36.851033000000001</v>
      </c>
      <c r="H286" s="1">
        <v>10.227217</v>
      </c>
      <c r="I286" s="1">
        <v>22</v>
      </c>
      <c r="J286" s="1">
        <v>0</v>
      </c>
      <c r="K286" s="1" t="s">
        <v>184</v>
      </c>
      <c r="L286" s="1" t="s">
        <v>1102</v>
      </c>
    </row>
    <row r="287" spans="1:12">
      <c r="A287" s="1">
        <v>288</v>
      </c>
      <c r="B287" s="1" t="s">
        <v>1106</v>
      </c>
      <c r="C287" s="1" t="s">
        <v>1107</v>
      </c>
      <c r="D287" s="1" t="s">
        <v>1099</v>
      </c>
      <c r="F287" s="1" t="s">
        <v>1108</v>
      </c>
      <c r="G287" s="1">
        <v>37.245446999999999</v>
      </c>
      <c r="H287" s="1">
        <v>9.7914530000000006</v>
      </c>
      <c r="I287" s="1">
        <v>20</v>
      </c>
      <c r="J287" s="1">
        <v>0</v>
      </c>
      <c r="K287" s="1" t="s">
        <v>184</v>
      </c>
      <c r="L287" s="1" t="s">
        <v>1106</v>
      </c>
    </row>
    <row r="288" spans="1:12">
      <c r="A288" s="1">
        <v>289</v>
      </c>
      <c r="B288" s="1" t="s">
        <v>1109</v>
      </c>
      <c r="C288" s="1" t="s">
        <v>1109</v>
      </c>
      <c r="D288" s="1" t="s">
        <v>1099</v>
      </c>
      <c r="F288" s="1" t="s">
        <v>1110</v>
      </c>
      <c r="G288" s="1">
        <v>32.306156000000001</v>
      </c>
      <c r="H288" s="1">
        <v>10.382108000000001</v>
      </c>
      <c r="I288" s="1">
        <v>1004</v>
      </c>
      <c r="J288" s="1">
        <v>0</v>
      </c>
      <c r="K288" s="1" t="s">
        <v>184</v>
      </c>
      <c r="L288" s="1" t="s">
        <v>1109</v>
      </c>
    </row>
    <row r="289" spans="1:12">
      <c r="A289" s="1">
        <v>290</v>
      </c>
      <c r="B289" s="1" t="s">
        <v>1111</v>
      </c>
      <c r="C289" s="1" t="s">
        <v>1111</v>
      </c>
      <c r="D289" s="1" t="s">
        <v>1099</v>
      </c>
      <c r="E289" s="1" t="s">
        <v>1112</v>
      </c>
      <c r="F289" s="1" t="s">
        <v>1113</v>
      </c>
      <c r="G289" s="1">
        <v>34.422021999999998</v>
      </c>
      <c r="H289" s="1">
        <v>8.8225029999999993</v>
      </c>
      <c r="I289" s="1">
        <v>1060</v>
      </c>
      <c r="J289" s="1">
        <v>0</v>
      </c>
      <c r="K289" s="1" t="s">
        <v>184</v>
      </c>
      <c r="L289" s="1" t="s">
        <v>1111</v>
      </c>
    </row>
    <row r="290" spans="1:12">
      <c r="A290" s="1">
        <v>291</v>
      </c>
      <c r="B290" s="1" t="s">
        <v>1114</v>
      </c>
      <c r="C290" s="1" t="s">
        <v>1114</v>
      </c>
      <c r="D290" s="1" t="s">
        <v>1099</v>
      </c>
      <c r="E290" s="1" t="s">
        <v>1115</v>
      </c>
      <c r="F290" s="1" t="s">
        <v>1116</v>
      </c>
      <c r="G290" s="1">
        <v>33.876919000000001</v>
      </c>
      <c r="H290" s="1">
        <v>10.103332999999999</v>
      </c>
      <c r="I290" s="1">
        <v>26</v>
      </c>
      <c r="J290" s="1">
        <v>0</v>
      </c>
      <c r="K290" s="1" t="s">
        <v>184</v>
      </c>
      <c r="L290" s="1" t="s">
        <v>1114</v>
      </c>
    </row>
    <row r="291" spans="1:12">
      <c r="A291" s="1">
        <v>292</v>
      </c>
      <c r="B291" s="1" t="s">
        <v>1117</v>
      </c>
      <c r="C291" s="1" t="s">
        <v>1118</v>
      </c>
      <c r="D291" s="1" t="s">
        <v>1099</v>
      </c>
      <c r="F291" s="1" t="s">
        <v>1119</v>
      </c>
      <c r="G291" s="1">
        <v>36.721339</v>
      </c>
      <c r="H291" s="1">
        <v>9.9431469999999997</v>
      </c>
      <c r="I291" s="1">
        <v>108</v>
      </c>
      <c r="J291" s="1">
        <v>0</v>
      </c>
      <c r="K291" s="1" t="s">
        <v>184</v>
      </c>
      <c r="L291" s="1" t="s">
        <v>1117</v>
      </c>
    </row>
    <row r="292" spans="1:12">
      <c r="A292" s="1">
        <v>293</v>
      </c>
      <c r="B292" s="1" t="s">
        <v>1120</v>
      </c>
      <c r="C292" s="1" t="s">
        <v>1121</v>
      </c>
      <c r="D292" s="1" t="s">
        <v>1099</v>
      </c>
      <c r="E292" s="1" t="s">
        <v>1122</v>
      </c>
      <c r="F292" s="1" t="s">
        <v>1123</v>
      </c>
      <c r="G292" s="1">
        <v>33.875031</v>
      </c>
      <c r="H292" s="1">
        <v>10.775461</v>
      </c>
      <c r="I292" s="1">
        <v>19</v>
      </c>
      <c r="J292" s="1">
        <v>0</v>
      </c>
      <c r="K292" s="1" t="s">
        <v>184</v>
      </c>
      <c r="L292" s="1" t="s">
        <v>1120</v>
      </c>
    </row>
    <row r="293" spans="1:12">
      <c r="A293" s="1">
        <v>294</v>
      </c>
      <c r="B293" s="1" t="s">
        <v>1124</v>
      </c>
      <c r="C293" s="1" t="s">
        <v>1124</v>
      </c>
      <c r="D293" s="1" t="s">
        <v>1099</v>
      </c>
      <c r="E293" s="1" t="s">
        <v>1125</v>
      </c>
      <c r="F293" s="1" t="s">
        <v>1126</v>
      </c>
      <c r="G293" s="1">
        <v>31.704281000000002</v>
      </c>
      <c r="H293" s="1">
        <v>9.2546189999999999</v>
      </c>
      <c r="I293" s="1">
        <v>827</v>
      </c>
      <c r="J293" s="1">
        <v>0</v>
      </c>
      <c r="K293" s="1" t="s">
        <v>184</v>
      </c>
      <c r="L293" s="1" t="s">
        <v>1124</v>
      </c>
    </row>
    <row r="294" spans="1:12">
      <c r="A294" s="1">
        <v>295</v>
      </c>
      <c r="B294" s="1" t="s">
        <v>1127</v>
      </c>
      <c r="C294" s="1" t="s">
        <v>1128</v>
      </c>
      <c r="D294" s="1" t="s">
        <v>1099</v>
      </c>
      <c r="E294" s="1" t="s">
        <v>1129</v>
      </c>
      <c r="F294" s="1" t="s">
        <v>1130</v>
      </c>
      <c r="G294" s="1">
        <v>34.717953000000001</v>
      </c>
      <c r="H294" s="1">
        <v>10.690972</v>
      </c>
      <c r="I294" s="1">
        <v>85</v>
      </c>
      <c r="J294" s="1">
        <v>0</v>
      </c>
      <c r="K294" s="1" t="s">
        <v>184</v>
      </c>
      <c r="L294" s="1" t="s">
        <v>1127</v>
      </c>
    </row>
    <row r="295" spans="1:12">
      <c r="A295" s="1">
        <v>296</v>
      </c>
      <c r="B295" s="1" t="s">
        <v>1131</v>
      </c>
      <c r="C295" s="1" t="s">
        <v>1132</v>
      </c>
      <c r="D295" s="1" t="s">
        <v>1099</v>
      </c>
      <c r="E295" s="1" t="s">
        <v>1133</v>
      </c>
      <c r="F295" s="1" t="s">
        <v>1134</v>
      </c>
      <c r="G295" s="1">
        <v>33.939722000000003</v>
      </c>
      <c r="H295" s="1">
        <v>8.1105560000000008</v>
      </c>
      <c r="I295" s="1">
        <v>287</v>
      </c>
      <c r="J295" s="1">
        <v>0</v>
      </c>
      <c r="K295" s="1" t="s">
        <v>184</v>
      </c>
      <c r="L295" s="1" t="s">
        <v>1131</v>
      </c>
    </row>
    <row r="296" spans="1:12">
      <c r="A296" s="1">
        <v>297</v>
      </c>
      <c r="B296" s="1" t="s">
        <v>1135</v>
      </c>
      <c r="C296" s="1" t="s">
        <v>1136</v>
      </c>
      <c r="D296" s="1" t="s">
        <v>1137</v>
      </c>
      <c r="E296" s="1" t="s">
        <v>1138</v>
      </c>
      <c r="F296" s="1" t="s">
        <v>1139</v>
      </c>
      <c r="G296" s="1">
        <v>9.7673330000000007</v>
      </c>
      <c r="H296" s="1">
        <v>1.0912500000000001</v>
      </c>
      <c r="I296" s="1">
        <v>1515</v>
      </c>
      <c r="J296" s="1">
        <v>1</v>
      </c>
      <c r="K296" s="1" t="s">
        <v>201</v>
      </c>
      <c r="L296" s="1" t="s">
        <v>1135</v>
      </c>
    </row>
    <row r="297" spans="1:12">
      <c r="A297" s="1">
        <v>298</v>
      </c>
      <c r="B297" s="1" t="s">
        <v>1140</v>
      </c>
      <c r="C297" s="1" t="s">
        <v>1141</v>
      </c>
      <c r="D297" s="1" t="s">
        <v>1137</v>
      </c>
      <c r="E297" s="1" t="s">
        <v>1142</v>
      </c>
      <c r="F297" s="1" t="s">
        <v>1143</v>
      </c>
      <c r="G297" s="1">
        <v>6.1656110000000002</v>
      </c>
      <c r="H297" s="1">
        <v>1.2545109999999999</v>
      </c>
      <c r="I297" s="1">
        <v>72</v>
      </c>
      <c r="J297" s="1">
        <v>1</v>
      </c>
      <c r="K297" s="1" t="s">
        <v>201</v>
      </c>
      <c r="L297" s="1" t="s">
        <v>1140</v>
      </c>
    </row>
    <row r="298" spans="1:12">
      <c r="A298" s="1">
        <v>299</v>
      </c>
      <c r="B298" s="1" t="s">
        <v>1144</v>
      </c>
      <c r="C298" s="1" t="s">
        <v>1145</v>
      </c>
      <c r="D298" s="1" t="s">
        <v>1146</v>
      </c>
      <c r="E298" s="1" t="s">
        <v>1147</v>
      </c>
      <c r="F298" s="1" t="s">
        <v>1148</v>
      </c>
      <c r="G298" s="1">
        <v>51.189444000000002</v>
      </c>
      <c r="H298" s="1">
        <v>4.4602779999999997</v>
      </c>
      <c r="I298" s="1">
        <v>39</v>
      </c>
      <c r="J298" s="1">
        <v>1</v>
      </c>
      <c r="K298" s="1" t="s">
        <v>184</v>
      </c>
      <c r="L298" s="1" t="s">
        <v>1144</v>
      </c>
    </row>
    <row r="299" spans="1:12">
      <c r="A299" s="1">
        <v>300</v>
      </c>
      <c r="B299" s="1" t="s">
        <v>1149</v>
      </c>
      <c r="C299" s="1" t="s">
        <v>1149</v>
      </c>
      <c r="D299" s="1" t="s">
        <v>1146</v>
      </c>
      <c r="F299" s="1" t="s">
        <v>1150</v>
      </c>
      <c r="G299" s="1">
        <v>50.758609999999997</v>
      </c>
      <c r="H299" s="1">
        <v>4.7683330000000002</v>
      </c>
      <c r="I299" s="1">
        <v>370</v>
      </c>
      <c r="J299" s="1">
        <v>1</v>
      </c>
      <c r="K299" s="1" t="s">
        <v>184</v>
      </c>
      <c r="L299" s="1" t="s">
        <v>1149</v>
      </c>
    </row>
    <row r="300" spans="1:12">
      <c r="A300" s="1">
        <v>301</v>
      </c>
      <c r="B300" s="1" t="s">
        <v>1151</v>
      </c>
      <c r="C300" s="1" t="s">
        <v>1151</v>
      </c>
      <c r="D300" s="1" t="s">
        <v>1146</v>
      </c>
      <c r="F300" s="1" t="s">
        <v>1152</v>
      </c>
      <c r="G300" s="1">
        <v>51.168332999999997</v>
      </c>
      <c r="H300" s="1">
        <v>5.47</v>
      </c>
      <c r="I300" s="1">
        <v>200</v>
      </c>
      <c r="J300" s="1">
        <v>1</v>
      </c>
      <c r="K300" s="1" t="s">
        <v>184</v>
      </c>
      <c r="L300" s="1" t="s">
        <v>1151</v>
      </c>
    </row>
    <row r="301" spans="1:12">
      <c r="A301" s="1">
        <v>302</v>
      </c>
      <c r="B301" s="1" t="s">
        <v>1153</v>
      </c>
      <c r="C301" s="1" t="s">
        <v>1154</v>
      </c>
      <c r="D301" s="1" t="s">
        <v>1146</v>
      </c>
      <c r="E301" s="1" t="s">
        <v>1155</v>
      </c>
      <c r="F301" s="1" t="s">
        <v>1156</v>
      </c>
      <c r="G301" s="1">
        <v>50.901389000000002</v>
      </c>
      <c r="H301" s="1">
        <v>4.4844439999999999</v>
      </c>
      <c r="I301" s="1">
        <v>184</v>
      </c>
      <c r="J301" s="1">
        <v>1</v>
      </c>
      <c r="K301" s="1" t="s">
        <v>184</v>
      </c>
      <c r="L301" s="1" t="s">
        <v>1153</v>
      </c>
    </row>
    <row r="302" spans="1:12">
      <c r="A302" s="1">
        <v>303</v>
      </c>
      <c r="B302" s="1" t="s">
        <v>1157</v>
      </c>
      <c r="C302" s="1" t="s">
        <v>1157</v>
      </c>
      <c r="D302" s="1" t="s">
        <v>1146</v>
      </c>
      <c r="F302" s="1" t="s">
        <v>1158</v>
      </c>
      <c r="G302" s="1">
        <v>49.891666999999998</v>
      </c>
      <c r="H302" s="1">
        <v>5.2238889999999998</v>
      </c>
      <c r="I302" s="1">
        <v>1514</v>
      </c>
      <c r="J302" s="1">
        <v>1</v>
      </c>
      <c r="K302" s="1" t="s">
        <v>184</v>
      </c>
      <c r="L302" s="1" t="s">
        <v>1157</v>
      </c>
    </row>
    <row r="303" spans="1:12">
      <c r="A303" s="1">
        <v>304</v>
      </c>
      <c r="B303" s="1" t="s">
        <v>1159</v>
      </c>
      <c r="C303" s="1" t="s">
        <v>1160</v>
      </c>
      <c r="D303" s="1" t="s">
        <v>1146</v>
      </c>
      <c r="E303" s="1" t="s">
        <v>1161</v>
      </c>
      <c r="F303" s="1" t="s">
        <v>1162</v>
      </c>
      <c r="G303" s="1">
        <v>50.459197000000003</v>
      </c>
      <c r="H303" s="1">
        <v>4.4538169999999999</v>
      </c>
      <c r="I303" s="1">
        <v>614</v>
      </c>
      <c r="J303" s="1">
        <v>1</v>
      </c>
      <c r="K303" s="1" t="s">
        <v>184</v>
      </c>
      <c r="L303" s="1" t="s">
        <v>1159</v>
      </c>
    </row>
    <row r="304" spans="1:12">
      <c r="A304" s="1">
        <v>305</v>
      </c>
      <c r="B304" s="1" t="s">
        <v>1163</v>
      </c>
      <c r="C304" s="1" t="s">
        <v>1164</v>
      </c>
      <c r="D304" s="1" t="s">
        <v>1146</v>
      </c>
      <c r="F304" s="1" t="s">
        <v>1165</v>
      </c>
      <c r="G304" s="1">
        <v>50.575833000000003</v>
      </c>
      <c r="H304" s="1">
        <v>3.831</v>
      </c>
      <c r="I304" s="1">
        <v>193</v>
      </c>
      <c r="J304" s="1">
        <v>1</v>
      </c>
      <c r="K304" s="1" t="s">
        <v>184</v>
      </c>
      <c r="L304" s="1" t="s">
        <v>1163</v>
      </c>
    </row>
    <row r="305" spans="1:12">
      <c r="A305" s="1">
        <v>306</v>
      </c>
      <c r="B305" s="1" t="s">
        <v>1166</v>
      </c>
      <c r="C305" s="1" t="s">
        <v>1166</v>
      </c>
      <c r="D305" s="1" t="s">
        <v>1146</v>
      </c>
      <c r="F305" s="1" t="s">
        <v>1167</v>
      </c>
      <c r="G305" s="1">
        <v>51.090277999999998</v>
      </c>
      <c r="H305" s="1">
        <v>2.6527780000000001</v>
      </c>
      <c r="I305" s="1">
        <v>20</v>
      </c>
      <c r="J305" s="1">
        <v>1</v>
      </c>
      <c r="K305" s="1" t="s">
        <v>184</v>
      </c>
      <c r="L305" s="1" t="s">
        <v>1166</v>
      </c>
    </row>
    <row r="306" spans="1:12">
      <c r="A306" s="1">
        <v>307</v>
      </c>
      <c r="B306" s="1" t="s">
        <v>1168</v>
      </c>
      <c r="C306" s="1" t="s">
        <v>1168</v>
      </c>
      <c r="D306" s="1" t="s">
        <v>1146</v>
      </c>
      <c r="F306" s="1" t="s">
        <v>1169</v>
      </c>
      <c r="G306" s="1">
        <v>50.243333</v>
      </c>
      <c r="H306" s="1">
        <v>4.6458329999999997</v>
      </c>
      <c r="I306" s="1">
        <v>935</v>
      </c>
      <c r="J306" s="1">
        <v>1</v>
      </c>
      <c r="K306" s="1" t="s">
        <v>184</v>
      </c>
      <c r="L306" s="1" t="s">
        <v>1168</v>
      </c>
    </row>
    <row r="307" spans="1:12">
      <c r="A307" s="1">
        <v>308</v>
      </c>
      <c r="B307" s="1" t="s">
        <v>1170</v>
      </c>
      <c r="C307" s="1" t="s">
        <v>1171</v>
      </c>
      <c r="D307" s="1" t="s">
        <v>1146</v>
      </c>
      <c r="E307" s="1" t="s">
        <v>1172</v>
      </c>
      <c r="F307" s="1" t="s">
        <v>1173</v>
      </c>
      <c r="G307" s="1">
        <v>50.817222000000001</v>
      </c>
      <c r="H307" s="1">
        <v>3.2047219999999998</v>
      </c>
      <c r="I307" s="1">
        <v>64</v>
      </c>
      <c r="J307" s="1">
        <v>1</v>
      </c>
      <c r="K307" s="1" t="s">
        <v>184</v>
      </c>
      <c r="L307" s="1" t="s">
        <v>1170</v>
      </c>
    </row>
    <row r="308" spans="1:12">
      <c r="A308" s="1">
        <v>309</v>
      </c>
      <c r="B308" s="1" t="s">
        <v>1174</v>
      </c>
      <c r="C308" s="1" t="s">
        <v>1174</v>
      </c>
      <c r="D308" s="1" t="s">
        <v>1146</v>
      </c>
      <c r="E308" s="1" t="s">
        <v>1175</v>
      </c>
      <c r="F308" s="1" t="s">
        <v>1176</v>
      </c>
      <c r="G308" s="1">
        <v>50.637416999999999</v>
      </c>
      <c r="H308" s="1">
        <v>5.4432219999999996</v>
      </c>
      <c r="I308" s="1">
        <v>659</v>
      </c>
      <c r="J308" s="1">
        <v>1</v>
      </c>
      <c r="K308" s="1" t="s">
        <v>184</v>
      </c>
      <c r="L308" s="1" t="s">
        <v>1174</v>
      </c>
    </row>
    <row r="309" spans="1:12">
      <c r="A309" s="1">
        <v>310</v>
      </c>
      <c r="B309" s="1" t="s">
        <v>1177</v>
      </c>
      <c r="C309" s="1" t="s">
        <v>1178</v>
      </c>
      <c r="D309" s="1" t="s">
        <v>1146</v>
      </c>
      <c r="E309" s="1" t="s">
        <v>1179</v>
      </c>
      <c r="F309" s="1" t="s">
        <v>1180</v>
      </c>
      <c r="G309" s="1">
        <v>51.198889000000001</v>
      </c>
      <c r="H309" s="1">
        <v>2.862222</v>
      </c>
      <c r="I309" s="1">
        <v>13</v>
      </c>
      <c r="J309" s="1">
        <v>1</v>
      </c>
      <c r="K309" s="1" t="s">
        <v>184</v>
      </c>
      <c r="L309" s="1" t="s">
        <v>1177</v>
      </c>
    </row>
    <row r="310" spans="1:12">
      <c r="A310" s="1">
        <v>311</v>
      </c>
      <c r="B310" s="1" t="s">
        <v>1181</v>
      </c>
      <c r="C310" s="1" t="s">
        <v>1181</v>
      </c>
      <c r="D310" s="1" t="s">
        <v>1146</v>
      </c>
      <c r="F310" s="1" t="s">
        <v>1182</v>
      </c>
      <c r="G310" s="1">
        <v>50.947499999999998</v>
      </c>
      <c r="H310" s="1">
        <v>5.5905560000000003</v>
      </c>
      <c r="I310" s="1">
        <v>312</v>
      </c>
      <c r="J310" s="1">
        <v>1</v>
      </c>
      <c r="K310" s="1" t="s">
        <v>184</v>
      </c>
      <c r="L310" s="1" t="s">
        <v>1181</v>
      </c>
    </row>
    <row r="311" spans="1:12">
      <c r="A311" s="1">
        <v>312</v>
      </c>
      <c r="B311" s="1" t="s">
        <v>1183</v>
      </c>
      <c r="C311" s="1" t="s">
        <v>1184</v>
      </c>
      <c r="D311" s="1" t="s">
        <v>1146</v>
      </c>
      <c r="F311" s="1" t="s">
        <v>1185</v>
      </c>
      <c r="G311" s="1">
        <v>50.791944000000001</v>
      </c>
      <c r="H311" s="1">
        <v>5.2016669999999996</v>
      </c>
      <c r="I311" s="1">
        <v>246</v>
      </c>
      <c r="J311" s="1">
        <v>1</v>
      </c>
      <c r="K311" s="1" t="s">
        <v>184</v>
      </c>
      <c r="L311" s="1" t="s">
        <v>1183</v>
      </c>
    </row>
    <row r="312" spans="1:12">
      <c r="A312" s="1">
        <v>313</v>
      </c>
      <c r="B312" s="1" t="s">
        <v>1186</v>
      </c>
      <c r="C312" s="1" t="s">
        <v>1187</v>
      </c>
      <c r="D312" s="1" t="s">
        <v>1146</v>
      </c>
      <c r="F312" s="1" t="s">
        <v>1188</v>
      </c>
      <c r="G312" s="1">
        <v>50.035832999999997</v>
      </c>
      <c r="H312" s="1">
        <v>5.4041670000000002</v>
      </c>
      <c r="I312" s="1">
        <v>1930</v>
      </c>
      <c r="J312" s="1">
        <v>1</v>
      </c>
      <c r="K312" s="1" t="s">
        <v>184</v>
      </c>
      <c r="L312" s="1" t="s">
        <v>1186</v>
      </c>
    </row>
    <row r="313" spans="1:12">
      <c r="A313" s="1">
        <v>314</v>
      </c>
      <c r="B313" s="1" t="s">
        <v>1189</v>
      </c>
      <c r="C313" s="1" t="s">
        <v>1189</v>
      </c>
      <c r="D313" s="1" t="s">
        <v>1146</v>
      </c>
      <c r="F313" s="1" t="s">
        <v>1190</v>
      </c>
      <c r="G313" s="1">
        <v>51.144132999999997</v>
      </c>
      <c r="H313" s="1">
        <v>3.474361</v>
      </c>
      <c r="I313" s="1">
        <v>95</v>
      </c>
      <c r="J313" s="1">
        <v>1</v>
      </c>
      <c r="K313" s="1" t="s">
        <v>184</v>
      </c>
      <c r="L313" s="1" t="s">
        <v>1189</v>
      </c>
    </row>
    <row r="314" spans="1:12">
      <c r="A314" s="1">
        <v>315</v>
      </c>
      <c r="B314" s="1" t="s">
        <v>1191</v>
      </c>
      <c r="C314" s="1" t="s">
        <v>1191</v>
      </c>
      <c r="D314" s="1" t="s">
        <v>1146</v>
      </c>
      <c r="F314" s="1" t="s">
        <v>1192</v>
      </c>
      <c r="G314" s="1">
        <v>51.394782999999997</v>
      </c>
      <c r="H314" s="1">
        <v>4.9601940000000004</v>
      </c>
      <c r="I314" s="1">
        <v>105</v>
      </c>
      <c r="J314" s="1">
        <v>1</v>
      </c>
      <c r="K314" s="1" t="s">
        <v>184</v>
      </c>
      <c r="L314" s="1" t="s">
        <v>1191</v>
      </c>
    </row>
    <row r="315" spans="1:12">
      <c r="A315" s="1">
        <v>316</v>
      </c>
      <c r="B315" s="1" t="s">
        <v>1193</v>
      </c>
      <c r="C315" s="1" t="s">
        <v>1193</v>
      </c>
      <c r="D315" s="1" t="s">
        <v>1146</v>
      </c>
      <c r="F315" s="1" t="s">
        <v>1194</v>
      </c>
      <c r="G315" s="1">
        <v>51.264721999999999</v>
      </c>
      <c r="H315" s="1">
        <v>4.7533329999999996</v>
      </c>
      <c r="I315" s="1">
        <v>53</v>
      </c>
      <c r="J315" s="1">
        <v>1</v>
      </c>
      <c r="K315" s="1" t="s">
        <v>184</v>
      </c>
      <c r="L315" s="1" t="s">
        <v>1193</v>
      </c>
    </row>
    <row r="316" spans="1:12">
      <c r="A316" s="1">
        <v>317</v>
      </c>
      <c r="B316" s="1" t="s">
        <v>1195</v>
      </c>
      <c r="C316" s="1" t="s">
        <v>1195</v>
      </c>
      <c r="D316" s="1" t="s">
        <v>1196</v>
      </c>
      <c r="E316" s="1" t="s">
        <v>1197</v>
      </c>
      <c r="F316" s="1" t="s">
        <v>1198</v>
      </c>
      <c r="G316" s="1">
        <v>51.193531</v>
      </c>
      <c r="H316" s="1">
        <v>14.519747000000001</v>
      </c>
      <c r="I316" s="1">
        <v>568</v>
      </c>
      <c r="J316" s="1">
        <v>1</v>
      </c>
      <c r="K316" s="1" t="s">
        <v>184</v>
      </c>
      <c r="L316" s="1" t="s">
        <v>1195</v>
      </c>
    </row>
    <row r="317" spans="1:12">
      <c r="A317" s="1">
        <v>318</v>
      </c>
      <c r="B317" s="1" t="s">
        <v>1199</v>
      </c>
      <c r="C317" s="1" t="s">
        <v>1200</v>
      </c>
      <c r="D317" s="1" t="s">
        <v>1196</v>
      </c>
      <c r="E317" s="1" t="s">
        <v>1201</v>
      </c>
      <c r="F317" s="1" t="s">
        <v>1202</v>
      </c>
      <c r="G317" s="1">
        <v>50.981816999999999</v>
      </c>
      <c r="H317" s="1">
        <v>12.506361</v>
      </c>
      <c r="I317" s="1">
        <v>640</v>
      </c>
      <c r="J317" s="1">
        <v>1</v>
      </c>
      <c r="K317" s="1" t="s">
        <v>184</v>
      </c>
      <c r="L317" s="1" t="s">
        <v>1199</v>
      </c>
    </row>
    <row r="318" spans="1:12">
      <c r="A318" s="1">
        <v>319</v>
      </c>
      <c r="B318" s="1" t="s">
        <v>1203</v>
      </c>
      <c r="C318" s="1" t="s">
        <v>1203</v>
      </c>
      <c r="D318" s="1" t="s">
        <v>1196</v>
      </c>
      <c r="F318" s="1" t="s">
        <v>1204</v>
      </c>
      <c r="G318" s="1">
        <v>51.831828000000002</v>
      </c>
      <c r="H318" s="1">
        <v>12.184032999999999</v>
      </c>
      <c r="I318" s="1">
        <v>187</v>
      </c>
      <c r="J318" s="1">
        <v>1</v>
      </c>
      <c r="K318" s="1" t="s">
        <v>184</v>
      </c>
      <c r="L318" s="1" t="s">
        <v>1203</v>
      </c>
    </row>
    <row r="319" spans="1:12">
      <c r="A319" s="1">
        <v>320</v>
      </c>
      <c r="B319" s="1" t="s">
        <v>1205</v>
      </c>
      <c r="C319" s="1" t="s">
        <v>1206</v>
      </c>
      <c r="D319" s="1" t="s">
        <v>1196</v>
      </c>
      <c r="F319" s="1" t="s">
        <v>1207</v>
      </c>
      <c r="G319" s="1">
        <v>52.197333</v>
      </c>
      <c r="H319" s="1">
        <v>14.585667000000001</v>
      </c>
      <c r="I319" s="1">
        <v>149</v>
      </c>
      <c r="J319" s="1">
        <v>1</v>
      </c>
      <c r="K319" s="1" t="s">
        <v>184</v>
      </c>
      <c r="L319" s="1" t="s">
        <v>1205</v>
      </c>
    </row>
    <row r="320" spans="1:12">
      <c r="A320" s="1">
        <v>6891</v>
      </c>
      <c r="B320" s="1" t="s">
        <v>1208</v>
      </c>
      <c r="C320" s="1" t="s">
        <v>1209</v>
      </c>
      <c r="D320" s="1" t="s">
        <v>1210</v>
      </c>
      <c r="E320" s="1" t="s">
        <v>1211</v>
      </c>
      <c r="F320" s="1" t="s">
        <v>1212</v>
      </c>
      <c r="G320" s="1">
        <v>39.633555600000001</v>
      </c>
      <c r="H320" s="1">
        <v>-86.813805599999995</v>
      </c>
      <c r="I320" s="1">
        <v>842</v>
      </c>
      <c r="J320" s="1">
        <v>-5</v>
      </c>
      <c r="K320" s="1" t="s">
        <v>161</v>
      </c>
      <c r="L320" s="1" t="s">
        <v>1208</v>
      </c>
    </row>
    <row r="321" spans="1:12">
      <c r="A321" s="1">
        <v>322</v>
      </c>
      <c r="B321" s="1" t="s">
        <v>1213</v>
      </c>
      <c r="C321" s="1" t="s">
        <v>1214</v>
      </c>
      <c r="D321" s="1" t="s">
        <v>1196</v>
      </c>
      <c r="F321" s="1" t="s">
        <v>1215</v>
      </c>
      <c r="G321" s="1">
        <v>51.308110999999997</v>
      </c>
      <c r="H321" s="1">
        <v>13.554973</v>
      </c>
      <c r="I321" s="1">
        <v>417</v>
      </c>
      <c r="J321" s="1">
        <v>1</v>
      </c>
      <c r="K321" s="1" t="s">
        <v>184</v>
      </c>
      <c r="L321" s="1" t="s">
        <v>1213</v>
      </c>
    </row>
    <row r="322" spans="1:12">
      <c r="A322" s="1">
        <v>323</v>
      </c>
      <c r="B322" s="1" t="s">
        <v>1216</v>
      </c>
      <c r="C322" s="1" t="s">
        <v>1217</v>
      </c>
      <c r="D322" s="1" t="s">
        <v>1196</v>
      </c>
      <c r="F322" s="1" t="s">
        <v>1218</v>
      </c>
      <c r="G322" s="1">
        <v>51.363</v>
      </c>
      <c r="H322" s="1">
        <v>11.940833</v>
      </c>
      <c r="I322" s="1">
        <v>340</v>
      </c>
      <c r="J322" s="1">
        <v>1</v>
      </c>
      <c r="K322" s="1" t="s">
        <v>184</v>
      </c>
      <c r="L322" s="1" t="s">
        <v>1216</v>
      </c>
    </row>
    <row r="323" spans="1:12">
      <c r="A323" s="1">
        <v>324</v>
      </c>
      <c r="B323" s="1" t="s">
        <v>1219</v>
      </c>
      <c r="C323" s="1" t="s">
        <v>1220</v>
      </c>
      <c r="D323" s="1" t="s">
        <v>1196</v>
      </c>
      <c r="F323" s="1" t="s">
        <v>1221</v>
      </c>
      <c r="G323" s="1">
        <v>51.552</v>
      </c>
      <c r="H323" s="1">
        <v>12.052667</v>
      </c>
      <c r="I323" s="1">
        <v>347</v>
      </c>
      <c r="J323" s="1">
        <v>1</v>
      </c>
      <c r="K323" s="1" t="s">
        <v>184</v>
      </c>
      <c r="L323" s="1" t="s">
        <v>1219</v>
      </c>
    </row>
    <row r="324" spans="1:12">
      <c r="A324" s="1">
        <v>325</v>
      </c>
      <c r="B324" s="1" t="s">
        <v>1222</v>
      </c>
      <c r="C324" s="1" t="s">
        <v>1223</v>
      </c>
      <c r="D324" s="1" t="s">
        <v>1196</v>
      </c>
      <c r="F324" s="1" t="s">
        <v>1224</v>
      </c>
      <c r="G324" s="1">
        <v>51.293500000000002</v>
      </c>
      <c r="H324" s="1">
        <v>13.356</v>
      </c>
      <c r="I324" s="1">
        <v>322</v>
      </c>
      <c r="J324" s="1">
        <v>1</v>
      </c>
      <c r="K324" s="1" t="s">
        <v>184</v>
      </c>
      <c r="L324" s="1" t="s">
        <v>1222</v>
      </c>
    </row>
    <row r="325" spans="1:12">
      <c r="A325" s="1">
        <v>326</v>
      </c>
      <c r="B325" s="1" t="s">
        <v>1225</v>
      </c>
      <c r="C325" s="1" t="s">
        <v>1226</v>
      </c>
      <c r="D325" s="1" t="s">
        <v>1196</v>
      </c>
      <c r="F325" s="1" t="s">
        <v>1227</v>
      </c>
      <c r="G325" s="1">
        <v>53.306417000000003</v>
      </c>
      <c r="H325" s="1">
        <v>12.753138999999999</v>
      </c>
      <c r="I325" s="1">
        <v>220</v>
      </c>
      <c r="J325" s="1">
        <v>1</v>
      </c>
      <c r="K325" s="1" t="s">
        <v>184</v>
      </c>
      <c r="L325" s="1" t="s">
        <v>1225</v>
      </c>
    </row>
    <row r="326" spans="1:12">
      <c r="A326" s="1">
        <v>327</v>
      </c>
      <c r="B326" s="1" t="s">
        <v>1228</v>
      </c>
      <c r="C326" s="1" t="s">
        <v>1228</v>
      </c>
      <c r="D326" s="1" t="s">
        <v>1196</v>
      </c>
      <c r="F326" s="1" t="s">
        <v>1229</v>
      </c>
      <c r="G326" s="1">
        <v>52.579977999999997</v>
      </c>
      <c r="H326" s="1">
        <v>13.915683</v>
      </c>
      <c r="I326" s="1">
        <v>263</v>
      </c>
      <c r="J326" s="1">
        <v>1</v>
      </c>
      <c r="K326" s="1" t="s">
        <v>184</v>
      </c>
      <c r="L326" s="1" t="s">
        <v>1228</v>
      </c>
    </row>
    <row r="327" spans="1:12">
      <c r="A327" s="1">
        <v>328</v>
      </c>
      <c r="B327" s="1" t="s">
        <v>1230</v>
      </c>
      <c r="C327" s="1" t="s">
        <v>1231</v>
      </c>
      <c r="D327" s="1" t="s">
        <v>1196</v>
      </c>
      <c r="F327" s="1" t="s">
        <v>1232</v>
      </c>
      <c r="G327" s="1">
        <v>52.203257999999998</v>
      </c>
      <c r="H327" s="1">
        <v>13.158408</v>
      </c>
      <c r="I327" s="1">
        <v>131</v>
      </c>
      <c r="J327" s="1">
        <v>1</v>
      </c>
      <c r="K327" s="1" t="s">
        <v>184</v>
      </c>
      <c r="L327" s="1" t="s">
        <v>1230</v>
      </c>
    </row>
    <row r="328" spans="1:12">
      <c r="A328" s="1">
        <v>329</v>
      </c>
      <c r="B328" s="1" t="s">
        <v>1233</v>
      </c>
      <c r="C328" s="1" t="s">
        <v>1233</v>
      </c>
      <c r="D328" s="1" t="s">
        <v>1196</v>
      </c>
      <c r="E328" s="1" t="s">
        <v>1234</v>
      </c>
      <c r="F328" s="1" t="s">
        <v>1235</v>
      </c>
      <c r="G328" s="1">
        <v>54.337539999999997</v>
      </c>
      <c r="H328" s="1">
        <v>12.699705</v>
      </c>
      <c r="I328" s="1">
        <v>23</v>
      </c>
      <c r="J328" s="1">
        <v>1</v>
      </c>
      <c r="K328" s="1" t="s">
        <v>184</v>
      </c>
      <c r="L328" s="1" t="s">
        <v>1233</v>
      </c>
    </row>
    <row r="329" spans="1:12">
      <c r="A329" s="1">
        <v>330</v>
      </c>
      <c r="B329" s="1" t="s">
        <v>1236</v>
      </c>
      <c r="C329" s="1" t="s">
        <v>1237</v>
      </c>
      <c r="D329" s="1" t="s">
        <v>1196</v>
      </c>
      <c r="F329" s="1" t="s">
        <v>1238</v>
      </c>
      <c r="G329" s="1">
        <v>50.915160999999998</v>
      </c>
      <c r="H329" s="1">
        <v>11.714518999999999</v>
      </c>
      <c r="I329" s="1">
        <v>1228</v>
      </c>
      <c r="J329" s="1">
        <v>1</v>
      </c>
      <c r="K329" s="1" t="s">
        <v>184</v>
      </c>
      <c r="L329" s="1" t="s">
        <v>1236</v>
      </c>
    </row>
    <row r="330" spans="1:12">
      <c r="A330" s="1">
        <v>331</v>
      </c>
      <c r="B330" s="1" t="s">
        <v>1239</v>
      </c>
      <c r="C330" s="1" t="s">
        <v>1239</v>
      </c>
      <c r="D330" s="1" t="s">
        <v>1196</v>
      </c>
      <c r="F330" s="1" t="s">
        <v>1240</v>
      </c>
      <c r="G330" s="1">
        <v>52.918832999999999</v>
      </c>
      <c r="H330" s="1">
        <v>12.425333</v>
      </c>
      <c r="I330" s="1">
        <v>130</v>
      </c>
      <c r="J330" s="1">
        <v>1</v>
      </c>
      <c r="K330" s="1" t="s">
        <v>184</v>
      </c>
      <c r="L330" s="1" t="s">
        <v>1239</v>
      </c>
    </row>
    <row r="331" spans="1:12">
      <c r="A331" s="1">
        <v>332</v>
      </c>
      <c r="B331" s="1" t="s">
        <v>1241</v>
      </c>
      <c r="C331" s="1" t="s">
        <v>1241</v>
      </c>
      <c r="D331" s="1" t="s">
        <v>1196</v>
      </c>
      <c r="F331" s="1" t="s">
        <v>1242</v>
      </c>
      <c r="G331" s="1">
        <v>52.073658000000002</v>
      </c>
      <c r="H331" s="1">
        <v>11.626467</v>
      </c>
      <c r="I331" s="1">
        <v>268</v>
      </c>
      <c r="J331" s="1">
        <v>1</v>
      </c>
      <c r="K331" s="1" t="s">
        <v>184</v>
      </c>
      <c r="L331" s="1" t="s">
        <v>1241</v>
      </c>
    </row>
    <row r="332" spans="1:12">
      <c r="A332" s="1">
        <v>333</v>
      </c>
      <c r="B332" s="1" t="s">
        <v>1243</v>
      </c>
      <c r="C332" s="1" t="s">
        <v>1244</v>
      </c>
      <c r="D332" s="1" t="s">
        <v>1196</v>
      </c>
      <c r="F332" s="1" t="s">
        <v>1245</v>
      </c>
      <c r="G332" s="1">
        <v>51.363166999999997</v>
      </c>
      <c r="H332" s="1">
        <v>14.95</v>
      </c>
      <c r="I332" s="1">
        <v>517</v>
      </c>
      <c r="J332" s="1">
        <v>1</v>
      </c>
      <c r="K332" s="1" t="s">
        <v>184</v>
      </c>
      <c r="L332" s="1" t="s">
        <v>1243</v>
      </c>
    </row>
    <row r="333" spans="1:12">
      <c r="A333" s="1">
        <v>334</v>
      </c>
      <c r="B333" s="1" t="s">
        <v>1246</v>
      </c>
      <c r="C333" s="1" t="s">
        <v>1246</v>
      </c>
      <c r="D333" s="1" t="s">
        <v>1196</v>
      </c>
      <c r="F333" s="1" t="s">
        <v>1247</v>
      </c>
      <c r="G333" s="1">
        <v>53.832700000000003</v>
      </c>
      <c r="H333" s="1">
        <v>13.669131</v>
      </c>
      <c r="I333" s="1">
        <v>18</v>
      </c>
      <c r="J333" s="1">
        <v>1</v>
      </c>
      <c r="K333" s="1" t="s">
        <v>184</v>
      </c>
      <c r="L333" s="1" t="s">
        <v>1246</v>
      </c>
    </row>
    <row r="334" spans="1:12">
      <c r="A334" s="1">
        <v>335</v>
      </c>
      <c r="B334" s="1" t="s">
        <v>1248</v>
      </c>
      <c r="C334" s="1" t="s">
        <v>1249</v>
      </c>
      <c r="D334" s="1" t="s">
        <v>1196</v>
      </c>
      <c r="F334" s="1" t="s">
        <v>1250</v>
      </c>
      <c r="G334" s="1">
        <v>51.889474999999997</v>
      </c>
      <c r="H334" s="1">
        <v>14.531986</v>
      </c>
      <c r="I334" s="1">
        <v>274</v>
      </c>
      <c r="J334" s="1">
        <v>1</v>
      </c>
      <c r="K334" s="1" t="s">
        <v>184</v>
      </c>
      <c r="L334" s="1" t="s">
        <v>1248</v>
      </c>
    </row>
    <row r="335" spans="1:12">
      <c r="A335" s="1">
        <v>336</v>
      </c>
      <c r="B335" s="1" t="s">
        <v>1251</v>
      </c>
      <c r="C335" s="1" t="s">
        <v>1251</v>
      </c>
      <c r="D335" s="1" t="s">
        <v>1196</v>
      </c>
      <c r="F335" s="1" t="s">
        <v>1252</v>
      </c>
      <c r="G335" s="1">
        <v>51.296250000000001</v>
      </c>
      <c r="H335" s="1">
        <v>14.129</v>
      </c>
      <c r="I335" s="1">
        <v>495</v>
      </c>
      <c r="J335" s="1">
        <v>1</v>
      </c>
      <c r="K335" s="1" t="s">
        <v>184</v>
      </c>
      <c r="L335" s="1" t="s">
        <v>1251</v>
      </c>
    </row>
    <row r="336" spans="1:12">
      <c r="A336" s="1">
        <v>337</v>
      </c>
      <c r="B336" s="1" t="s">
        <v>1253</v>
      </c>
      <c r="C336" s="1" t="s">
        <v>1254</v>
      </c>
      <c r="D336" s="1" t="s">
        <v>1196</v>
      </c>
      <c r="E336" s="1" t="s">
        <v>1255</v>
      </c>
      <c r="F336" s="1" t="s">
        <v>1256</v>
      </c>
      <c r="G336" s="1">
        <v>52.380001</v>
      </c>
      <c r="H336" s="1">
        <v>13.522500000000001</v>
      </c>
      <c r="I336" s="1">
        <v>157</v>
      </c>
      <c r="J336" s="1">
        <v>1</v>
      </c>
      <c r="K336" s="1" t="s">
        <v>184</v>
      </c>
      <c r="L336" s="1" t="s">
        <v>1253</v>
      </c>
    </row>
    <row r="337" spans="1:12">
      <c r="A337" s="1">
        <v>338</v>
      </c>
      <c r="B337" s="1" t="s">
        <v>1257</v>
      </c>
      <c r="C337" s="1" t="s">
        <v>1257</v>
      </c>
      <c r="D337" s="1" t="s">
        <v>1196</v>
      </c>
      <c r="E337" s="1" t="s">
        <v>1258</v>
      </c>
      <c r="F337" s="1" t="s">
        <v>1259</v>
      </c>
      <c r="G337" s="1">
        <v>51.132767000000001</v>
      </c>
      <c r="H337" s="1">
        <v>13.767161</v>
      </c>
      <c r="I337" s="1">
        <v>755</v>
      </c>
      <c r="J337" s="1">
        <v>1</v>
      </c>
      <c r="K337" s="1" t="s">
        <v>184</v>
      </c>
      <c r="L337" s="1" t="s">
        <v>1257</v>
      </c>
    </row>
    <row r="338" spans="1:12">
      <c r="A338" s="1">
        <v>339</v>
      </c>
      <c r="B338" s="1" t="s">
        <v>1260</v>
      </c>
      <c r="C338" s="1" t="s">
        <v>1260</v>
      </c>
      <c r="D338" s="1" t="s">
        <v>1196</v>
      </c>
      <c r="E338" s="1" t="s">
        <v>1261</v>
      </c>
      <c r="F338" s="1" t="s">
        <v>1262</v>
      </c>
      <c r="G338" s="1">
        <v>50.979810999999998</v>
      </c>
      <c r="H338" s="1">
        <v>10.958106000000001</v>
      </c>
      <c r="I338" s="1">
        <v>1036</v>
      </c>
      <c r="J338" s="1">
        <v>1</v>
      </c>
      <c r="K338" s="1" t="s">
        <v>184</v>
      </c>
      <c r="L338" s="1" t="s">
        <v>1260</v>
      </c>
    </row>
    <row r="339" spans="1:12">
      <c r="A339" s="1">
        <v>340</v>
      </c>
      <c r="B339" s="1" t="s">
        <v>1263</v>
      </c>
      <c r="C339" s="1" t="s">
        <v>1264</v>
      </c>
      <c r="D339" s="1" t="s">
        <v>1196</v>
      </c>
      <c r="E339" s="1" t="s">
        <v>1265</v>
      </c>
      <c r="F339" s="1" t="s">
        <v>1266</v>
      </c>
      <c r="G339" s="1">
        <v>50.026420999999999</v>
      </c>
      <c r="H339" s="1">
        <v>8.5431249999999999</v>
      </c>
      <c r="I339" s="1">
        <v>364</v>
      </c>
      <c r="J339" s="1">
        <v>1</v>
      </c>
      <c r="K339" s="1" t="s">
        <v>184</v>
      </c>
      <c r="L339" s="1" t="s">
        <v>1263</v>
      </c>
    </row>
    <row r="340" spans="1:12">
      <c r="A340" s="1">
        <v>341</v>
      </c>
      <c r="B340" s="1" t="s">
        <v>1267</v>
      </c>
      <c r="C340" s="1" t="s">
        <v>1268</v>
      </c>
      <c r="D340" s="1" t="s">
        <v>1196</v>
      </c>
      <c r="E340" s="1" t="s">
        <v>1269</v>
      </c>
      <c r="F340" s="1" t="s">
        <v>1270</v>
      </c>
      <c r="G340" s="1">
        <v>52.134641999999999</v>
      </c>
      <c r="H340" s="1">
        <v>7.684831</v>
      </c>
      <c r="I340" s="1">
        <v>160</v>
      </c>
      <c r="J340" s="1">
        <v>1</v>
      </c>
      <c r="K340" s="1" t="s">
        <v>184</v>
      </c>
      <c r="L340" s="1" t="s">
        <v>1267</v>
      </c>
    </row>
    <row r="341" spans="1:12">
      <c r="A341" s="1">
        <v>342</v>
      </c>
      <c r="B341" s="1" t="s">
        <v>1271</v>
      </c>
      <c r="C341" s="1" t="s">
        <v>1271</v>
      </c>
      <c r="D341" s="1" t="s">
        <v>1196</v>
      </c>
      <c r="E341" s="1" t="s">
        <v>89</v>
      </c>
      <c r="F341" s="1" t="s">
        <v>1272</v>
      </c>
      <c r="G341" s="1">
        <v>53.630389000000001</v>
      </c>
      <c r="H341" s="1">
        <v>9.9882279999999994</v>
      </c>
      <c r="I341" s="1">
        <v>53</v>
      </c>
      <c r="J341" s="1">
        <v>1</v>
      </c>
      <c r="K341" s="1" t="s">
        <v>184</v>
      </c>
      <c r="L341" s="1" t="s">
        <v>1271</v>
      </c>
    </row>
    <row r="342" spans="1:12">
      <c r="A342" s="1">
        <v>343</v>
      </c>
      <c r="B342" s="1" t="s">
        <v>1273</v>
      </c>
      <c r="C342" s="1" t="s">
        <v>1254</v>
      </c>
      <c r="D342" s="1" t="s">
        <v>1196</v>
      </c>
      <c r="E342" s="1" t="s">
        <v>1274</v>
      </c>
      <c r="F342" s="1" t="s">
        <v>1275</v>
      </c>
      <c r="G342" s="1">
        <v>52.473025</v>
      </c>
      <c r="H342" s="1">
        <v>13.403943999999999</v>
      </c>
      <c r="I342" s="1">
        <v>167</v>
      </c>
      <c r="J342" s="1">
        <v>1</v>
      </c>
      <c r="K342" s="1" t="s">
        <v>184</v>
      </c>
      <c r="L342" s="1" t="s">
        <v>1273</v>
      </c>
    </row>
    <row r="343" spans="1:12">
      <c r="A343" s="1">
        <v>344</v>
      </c>
      <c r="B343" s="1" t="s">
        <v>1276</v>
      </c>
      <c r="C343" s="1" t="s">
        <v>1277</v>
      </c>
      <c r="D343" s="1" t="s">
        <v>1196</v>
      </c>
      <c r="E343" s="1" t="s">
        <v>1278</v>
      </c>
      <c r="F343" s="1" t="s">
        <v>1279</v>
      </c>
      <c r="G343" s="1">
        <v>50.865917000000003</v>
      </c>
      <c r="H343" s="1">
        <v>7.1427440000000004</v>
      </c>
      <c r="I343" s="1">
        <v>302</v>
      </c>
      <c r="J343" s="1">
        <v>1</v>
      </c>
      <c r="K343" s="1" t="s">
        <v>184</v>
      </c>
      <c r="L343" s="1" t="s">
        <v>1276</v>
      </c>
    </row>
    <row r="344" spans="1:12">
      <c r="A344" s="1">
        <v>345</v>
      </c>
      <c r="B344" s="1" t="s">
        <v>1280</v>
      </c>
      <c r="C344" s="1" t="s">
        <v>1281</v>
      </c>
      <c r="D344" s="1" t="s">
        <v>1196</v>
      </c>
      <c r="E344" s="1" t="s">
        <v>1282</v>
      </c>
      <c r="F344" s="1" t="s">
        <v>1283</v>
      </c>
      <c r="G344" s="1">
        <v>51.289453000000002</v>
      </c>
      <c r="H344" s="1">
        <v>6.766775</v>
      </c>
      <c r="I344" s="1">
        <v>147</v>
      </c>
      <c r="J344" s="1">
        <v>1</v>
      </c>
      <c r="K344" s="1" t="s">
        <v>184</v>
      </c>
      <c r="L344" s="1" t="s">
        <v>1280</v>
      </c>
    </row>
    <row r="345" spans="1:12">
      <c r="A345" s="1">
        <v>346</v>
      </c>
      <c r="B345" s="1" t="s">
        <v>1284</v>
      </c>
      <c r="C345" s="1" t="s">
        <v>1285</v>
      </c>
      <c r="D345" s="1" t="s">
        <v>1196</v>
      </c>
      <c r="E345" s="1" t="s">
        <v>84</v>
      </c>
      <c r="F345" s="1" t="s">
        <v>1286</v>
      </c>
      <c r="G345" s="1">
        <v>48.353783</v>
      </c>
      <c r="H345" s="1">
        <v>11.786085999999999</v>
      </c>
      <c r="I345" s="1">
        <v>1487</v>
      </c>
      <c r="J345" s="1">
        <v>1</v>
      </c>
      <c r="K345" s="1" t="s">
        <v>184</v>
      </c>
      <c r="L345" s="1" t="s">
        <v>1284</v>
      </c>
    </row>
    <row r="346" spans="1:12">
      <c r="A346" s="1">
        <v>347</v>
      </c>
      <c r="B346" s="1" t="s">
        <v>1287</v>
      </c>
      <c r="C346" s="1" t="s">
        <v>1288</v>
      </c>
      <c r="D346" s="1" t="s">
        <v>1196</v>
      </c>
      <c r="E346" s="1" t="s">
        <v>1289</v>
      </c>
      <c r="F346" s="1" t="s">
        <v>1290</v>
      </c>
      <c r="G346" s="1">
        <v>49.498699999999999</v>
      </c>
      <c r="H346" s="1">
        <v>11.066897000000001</v>
      </c>
      <c r="I346" s="1">
        <v>1046</v>
      </c>
      <c r="J346" s="1">
        <v>1</v>
      </c>
      <c r="K346" s="1" t="s">
        <v>184</v>
      </c>
      <c r="L346" s="1" t="s">
        <v>1287</v>
      </c>
    </row>
    <row r="347" spans="1:12">
      <c r="A347" s="1">
        <v>348</v>
      </c>
      <c r="B347" s="1" t="s">
        <v>1291</v>
      </c>
      <c r="C347" s="1" t="s">
        <v>1292</v>
      </c>
      <c r="D347" s="1" t="s">
        <v>1196</v>
      </c>
      <c r="E347" s="1" t="s">
        <v>1293</v>
      </c>
      <c r="F347" s="1" t="s">
        <v>1294</v>
      </c>
      <c r="G347" s="1">
        <v>51.432447000000003</v>
      </c>
      <c r="H347" s="1">
        <v>12.241633</v>
      </c>
      <c r="I347" s="1">
        <v>465</v>
      </c>
      <c r="J347" s="1">
        <v>1</v>
      </c>
      <c r="K347" s="1" t="s">
        <v>184</v>
      </c>
      <c r="L347" s="1" t="s">
        <v>1291</v>
      </c>
    </row>
    <row r="348" spans="1:12">
      <c r="A348" s="1">
        <v>349</v>
      </c>
      <c r="B348" s="1" t="s">
        <v>1295</v>
      </c>
      <c r="C348" s="1" t="s">
        <v>1296</v>
      </c>
      <c r="D348" s="1" t="s">
        <v>1196</v>
      </c>
      <c r="E348" s="1" t="s">
        <v>1297</v>
      </c>
      <c r="F348" s="1" t="s">
        <v>1298</v>
      </c>
      <c r="G348" s="1">
        <v>49.214553000000002</v>
      </c>
      <c r="H348" s="1">
        <v>7.1095079999999999</v>
      </c>
      <c r="I348" s="1">
        <v>1058</v>
      </c>
      <c r="J348" s="1">
        <v>1</v>
      </c>
      <c r="K348" s="1" t="s">
        <v>184</v>
      </c>
      <c r="L348" s="1" t="s">
        <v>1295</v>
      </c>
    </row>
    <row r="349" spans="1:12">
      <c r="A349" s="1">
        <v>350</v>
      </c>
      <c r="B349" s="1" t="s">
        <v>1299</v>
      </c>
      <c r="C349" s="1" t="s">
        <v>1299</v>
      </c>
      <c r="D349" s="1" t="s">
        <v>1196</v>
      </c>
      <c r="E349" s="1" t="s">
        <v>1300</v>
      </c>
      <c r="F349" s="1" t="s">
        <v>1301</v>
      </c>
      <c r="G349" s="1">
        <v>48.689878</v>
      </c>
      <c r="H349" s="1">
        <v>9.2219639999999998</v>
      </c>
      <c r="I349" s="1">
        <v>1276</v>
      </c>
      <c r="J349" s="1">
        <v>1</v>
      </c>
      <c r="K349" s="1" t="s">
        <v>184</v>
      </c>
      <c r="L349" s="1" t="s">
        <v>1299</v>
      </c>
    </row>
    <row r="350" spans="1:12">
      <c r="A350" s="1">
        <v>351</v>
      </c>
      <c r="B350" s="1" t="s">
        <v>1302</v>
      </c>
      <c r="C350" s="1" t="s">
        <v>1254</v>
      </c>
      <c r="D350" s="1" t="s">
        <v>1196</v>
      </c>
      <c r="E350" s="1" t="s">
        <v>1303</v>
      </c>
      <c r="F350" s="1" t="s">
        <v>1304</v>
      </c>
      <c r="G350" s="1">
        <v>52.559685999999999</v>
      </c>
      <c r="H350" s="1">
        <v>13.287711</v>
      </c>
      <c r="I350" s="1">
        <v>122</v>
      </c>
      <c r="J350" s="1">
        <v>1</v>
      </c>
      <c r="K350" s="1" t="s">
        <v>184</v>
      </c>
      <c r="L350" s="1" t="s">
        <v>1302</v>
      </c>
    </row>
    <row r="351" spans="1:12">
      <c r="A351" s="1">
        <v>352</v>
      </c>
      <c r="B351" s="1" t="s">
        <v>1305</v>
      </c>
      <c r="C351" s="1" t="s">
        <v>1305</v>
      </c>
      <c r="D351" s="1" t="s">
        <v>1196</v>
      </c>
      <c r="E351" s="1" t="s">
        <v>1306</v>
      </c>
      <c r="F351" s="1" t="s">
        <v>1307</v>
      </c>
      <c r="G351" s="1">
        <v>52.461055999999999</v>
      </c>
      <c r="H351" s="1">
        <v>9.6850780000000007</v>
      </c>
      <c r="I351" s="1">
        <v>183</v>
      </c>
      <c r="J351" s="1">
        <v>1</v>
      </c>
      <c r="K351" s="1" t="s">
        <v>184</v>
      </c>
      <c r="L351" s="1" t="s">
        <v>1305</v>
      </c>
    </row>
    <row r="352" spans="1:12">
      <c r="A352" s="1">
        <v>353</v>
      </c>
      <c r="B352" s="1" t="s">
        <v>1308</v>
      </c>
      <c r="C352" s="1" t="s">
        <v>1309</v>
      </c>
      <c r="D352" s="1" t="s">
        <v>1196</v>
      </c>
      <c r="E352" s="1" t="s">
        <v>1310</v>
      </c>
      <c r="F352" s="1" t="s">
        <v>1311</v>
      </c>
      <c r="G352" s="1">
        <v>53.047499999999999</v>
      </c>
      <c r="H352" s="1">
        <v>8.7866669999999996</v>
      </c>
      <c r="I352" s="1">
        <v>14</v>
      </c>
      <c r="J352" s="1">
        <v>1</v>
      </c>
      <c r="K352" s="1" t="s">
        <v>184</v>
      </c>
      <c r="L352" s="1" t="s">
        <v>1308</v>
      </c>
    </row>
    <row r="353" spans="1:12">
      <c r="A353" s="1">
        <v>354</v>
      </c>
      <c r="B353" s="1" t="s">
        <v>1312</v>
      </c>
      <c r="C353" s="1" t="s">
        <v>1312</v>
      </c>
      <c r="D353" s="1" t="s">
        <v>1196</v>
      </c>
      <c r="F353" s="1" t="s">
        <v>1313</v>
      </c>
      <c r="G353" s="1">
        <v>49.960833000000001</v>
      </c>
      <c r="H353" s="1">
        <v>8.6415000000000006</v>
      </c>
      <c r="I353" s="1">
        <v>385</v>
      </c>
      <c r="J353" s="1">
        <v>1</v>
      </c>
      <c r="K353" s="1" t="s">
        <v>184</v>
      </c>
      <c r="L353" s="1" t="s">
        <v>1312</v>
      </c>
    </row>
    <row r="354" spans="1:12">
      <c r="A354" s="1">
        <v>355</v>
      </c>
      <c r="B354" s="1" t="s">
        <v>1314</v>
      </c>
      <c r="C354" s="1" t="s">
        <v>1315</v>
      </c>
      <c r="D354" s="1" t="s">
        <v>1196</v>
      </c>
      <c r="E354" s="1" t="s">
        <v>1316</v>
      </c>
      <c r="F354" s="1" t="s">
        <v>1317</v>
      </c>
      <c r="G354" s="1">
        <v>49.948672000000002</v>
      </c>
      <c r="H354" s="1">
        <v>7.2638920000000002</v>
      </c>
      <c r="I354" s="1">
        <v>1649</v>
      </c>
      <c r="J354" s="1">
        <v>1</v>
      </c>
      <c r="K354" s="1" t="s">
        <v>184</v>
      </c>
      <c r="L354" s="1" t="s">
        <v>1314</v>
      </c>
    </row>
    <row r="355" spans="1:12">
      <c r="A355" s="1">
        <v>356</v>
      </c>
      <c r="B355" s="1" t="s">
        <v>1318</v>
      </c>
      <c r="C355" s="1" t="s">
        <v>1319</v>
      </c>
      <c r="D355" s="1" t="s">
        <v>1196</v>
      </c>
      <c r="E355" s="1" t="s">
        <v>1320</v>
      </c>
      <c r="F355" s="1" t="s">
        <v>1321</v>
      </c>
      <c r="G355" s="1">
        <v>49.472706000000002</v>
      </c>
      <c r="H355" s="1">
        <v>8.5142640000000007</v>
      </c>
      <c r="I355" s="1">
        <v>309</v>
      </c>
      <c r="J355" s="1">
        <v>1</v>
      </c>
      <c r="K355" s="1" t="s">
        <v>184</v>
      </c>
      <c r="L355" s="1" t="s">
        <v>1318</v>
      </c>
    </row>
    <row r="356" spans="1:12">
      <c r="A356" s="1">
        <v>357</v>
      </c>
      <c r="B356" s="1" t="s">
        <v>1322</v>
      </c>
      <c r="C356" s="1" t="s">
        <v>1323</v>
      </c>
      <c r="D356" s="1" t="s">
        <v>1196</v>
      </c>
      <c r="F356" s="1" t="s">
        <v>1324</v>
      </c>
      <c r="G356" s="1">
        <v>51.034877999999999</v>
      </c>
      <c r="H356" s="1">
        <v>8.6808390000000006</v>
      </c>
      <c r="I356" s="1">
        <v>1164</v>
      </c>
      <c r="J356" s="1">
        <v>1</v>
      </c>
      <c r="K356" s="1" t="s">
        <v>184</v>
      </c>
      <c r="L356" s="1" t="s">
        <v>1322</v>
      </c>
    </row>
    <row r="357" spans="1:12">
      <c r="A357" s="1">
        <v>358</v>
      </c>
      <c r="B357" s="1" t="s">
        <v>1325</v>
      </c>
      <c r="C357" s="1" t="s">
        <v>1325</v>
      </c>
      <c r="D357" s="1" t="s">
        <v>1196</v>
      </c>
      <c r="F357" s="1" t="s">
        <v>1326</v>
      </c>
      <c r="G357" s="1">
        <v>49.606510999999998</v>
      </c>
      <c r="H357" s="1">
        <v>8.3683999999999994</v>
      </c>
      <c r="I357" s="1">
        <v>295</v>
      </c>
      <c r="J357" s="1">
        <v>1</v>
      </c>
      <c r="K357" s="1" t="s">
        <v>184</v>
      </c>
      <c r="L357" s="1" t="s">
        <v>1325</v>
      </c>
    </row>
    <row r="358" spans="1:12">
      <c r="A358" s="1">
        <v>359</v>
      </c>
      <c r="B358" s="1" t="s">
        <v>1327</v>
      </c>
      <c r="C358" s="1" t="s">
        <v>1328</v>
      </c>
      <c r="D358" s="1" t="s">
        <v>1196</v>
      </c>
      <c r="F358" s="1" t="s">
        <v>1329</v>
      </c>
      <c r="G358" s="1">
        <v>49.968930999999998</v>
      </c>
      <c r="H358" s="1">
        <v>8.1483360000000005</v>
      </c>
      <c r="I358" s="1">
        <v>760</v>
      </c>
      <c r="J358" s="1">
        <v>1</v>
      </c>
      <c r="K358" s="1" t="s">
        <v>184</v>
      </c>
      <c r="L358" s="1" t="s">
        <v>1327</v>
      </c>
    </row>
    <row r="359" spans="1:12">
      <c r="A359" s="1">
        <v>360</v>
      </c>
      <c r="B359" s="1" t="s">
        <v>1330</v>
      </c>
      <c r="C359" s="1" t="s">
        <v>1331</v>
      </c>
      <c r="D359" s="1" t="s">
        <v>1196</v>
      </c>
      <c r="F359" s="1" t="s">
        <v>1332</v>
      </c>
      <c r="G359" s="1">
        <v>50.992797000000003</v>
      </c>
      <c r="H359" s="1">
        <v>10.472711</v>
      </c>
      <c r="I359" s="1">
        <v>1101</v>
      </c>
      <c r="J359" s="1">
        <v>1</v>
      </c>
      <c r="K359" s="1" t="s">
        <v>184</v>
      </c>
      <c r="L359" s="1" t="s">
        <v>1330</v>
      </c>
    </row>
    <row r="360" spans="1:12">
      <c r="A360" s="1">
        <v>361</v>
      </c>
      <c r="B360" s="1" t="s">
        <v>1333</v>
      </c>
      <c r="C360" s="1" t="s">
        <v>1333</v>
      </c>
      <c r="D360" s="1" t="s">
        <v>1196</v>
      </c>
      <c r="F360" s="1" t="s">
        <v>1334</v>
      </c>
      <c r="G360" s="1">
        <v>50.707658000000002</v>
      </c>
      <c r="H360" s="1">
        <v>8.0829690000000003</v>
      </c>
      <c r="I360" s="1">
        <v>1966</v>
      </c>
      <c r="J360" s="1">
        <v>1</v>
      </c>
      <c r="K360" s="1" t="s">
        <v>184</v>
      </c>
      <c r="L360" s="1" t="s">
        <v>1333</v>
      </c>
    </row>
    <row r="361" spans="1:12">
      <c r="A361" s="1">
        <v>362</v>
      </c>
      <c r="B361" s="1" t="s">
        <v>1335</v>
      </c>
      <c r="C361" s="1" t="s">
        <v>1271</v>
      </c>
      <c r="D361" s="1" t="s">
        <v>1196</v>
      </c>
      <c r="E361" s="1" t="s">
        <v>1336</v>
      </c>
      <c r="F361" s="1" t="s">
        <v>1337</v>
      </c>
      <c r="G361" s="1">
        <v>53.535885999999998</v>
      </c>
      <c r="H361" s="1">
        <v>9.8370250000000006</v>
      </c>
      <c r="I361" s="1">
        <v>22</v>
      </c>
      <c r="J361" s="1">
        <v>1</v>
      </c>
      <c r="K361" s="1" t="s">
        <v>184</v>
      </c>
      <c r="L361" s="1" t="s">
        <v>1335</v>
      </c>
    </row>
    <row r="362" spans="1:12">
      <c r="A362" s="1">
        <v>363</v>
      </c>
      <c r="B362" s="1" t="s">
        <v>1338</v>
      </c>
      <c r="C362" s="1" t="s">
        <v>1339</v>
      </c>
      <c r="D362" s="1" t="s">
        <v>1196</v>
      </c>
      <c r="E362" s="1" t="s">
        <v>1340</v>
      </c>
      <c r="F362" s="1" t="s">
        <v>1341</v>
      </c>
      <c r="G362" s="1">
        <v>54.3795</v>
      </c>
      <c r="H362" s="1">
        <v>10.145167000000001</v>
      </c>
      <c r="I362" s="1">
        <v>101</v>
      </c>
      <c r="J362" s="1">
        <v>1</v>
      </c>
      <c r="K362" s="1" t="s">
        <v>184</v>
      </c>
      <c r="L362" s="1" t="s">
        <v>1338</v>
      </c>
    </row>
    <row r="363" spans="1:12">
      <c r="A363" s="1">
        <v>364</v>
      </c>
      <c r="B363" s="1" t="s">
        <v>1342</v>
      </c>
      <c r="C363" s="1" t="s">
        <v>1343</v>
      </c>
      <c r="D363" s="1" t="s">
        <v>1196</v>
      </c>
      <c r="E363" s="1" t="s">
        <v>1344</v>
      </c>
      <c r="F363" s="1" t="s">
        <v>1345</v>
      </c>
      <c r="G363" s="1">
        <v>53.805366999999997</v>
      </c>
      <c r="H363" s="1">
        <v>10.719222</v>
      </c>
      <c r="I363" s="1">
        <v>53</v>
      </c>
      <c r="J363" s="1">
        <v>1</v>
      </c>
      <c r="K363" s="1" t="s">
        <v>184</v>
      </c>
      <c r="L363" s="1" t="s">
        <v>1342</v>
      </c>
    </row>
    <row r="364" spans="1:12">
      <c r="A364" s="1">
        <v>365</v>
      </c>
      <c r="B364" s="1" t="s">
        <v>1346</v>
      </c>
      <c r="C364" s="1" t="s">
        <v>1346</v>
      </c>
      <c r="D364" s="1" t="s">
        <v>1196</v>
      </c>
      <c r="F364" s="1" t="s">
        <v>1347</v>
      </c>
      <c r="G364" s="1">
        <v>50.405887999999997</v>
      </c>
      <c r="H364" s="1">
        <v>6.5280829999999996</v>
      </c>
      <c r="I364" s="1">
        <v>1896</v>
      </c>
      <c r="J364" s="1">
        <v>1</v>
      </c>
      <c r="K364" s="1" t="s">
        <v>184</v>
      </c>
      <c r="L364" s="1" t="s">
        <v>1346</v>
      </c>
    </row>
    <row r="365" spans="1:12">
      <c r="A365" s="1">
        <v>366</v>
      </c>
      <c r="B365" s="1" t="s">
        <v>1348</v>
      </c>
      <c r="C365" s="1" t="s">
        <v>1348</v>
      </c>
      <c r="D365" s="1" t="s">
        <v>1196</v>
      </c>
      <c r="F365" s="1" t="s">
        <v>1349</v>
      </c>
      <c r="G365" s="1">
        <v>51.099445000000003</v>
      </c>
      <c r="H365" s="1">
        <v>7.6019439999999996</v>
      </c>
      <c r="I365" s="1">
        <v>1548</v>
      </c>
      <c r="J365" s="1">
        <v>1</v>
      </c>
      <c r="K365" s="1" t="s">
        <v>184</v>
      </c>
      <c r="L365" s="1" t="s">
        <v>1348</v>
      </c>
    </row>
    <row r="366" spans="1:12">
      <c r="A366" s="1">
        <v>367</v>
      </c>
      <c r="B366" s="1" t="s">
        <v>1350</v>
      </c>
      <c r="C366" s="1" t="s">
        <v>1351</v>
      </c>
      <c r="D366" s="1" t="s">
        <v>1196</v>
      </c>
      <c r="E366" s="1" t="s">
        <v>1352</v>
      </c>
      <c r="F366" s="1" t="s">
        <v>1353</v>
      </c>
      <c r="G366" s="1">
        <v>51.483333000000002</v>
      </c>
      <c r="H366" s="1">
        <v>7.8993330000000004</v>
      </c>
      <c r="I366" s="1">
        <v>794</v>
      </c>
      <c r="J366" s="1">
        <v>1</v>
      </c>
      <c r="K366" s="1" t="s">
        <v>184</v>
      </c>
      <c r="L366" s="1" t="s">
        <v>1350</v>
      </c>
    </row>
    <row r="367" spans="1:12">
      <c r="A367" s="1">
        <v>368</v>
      </c>
      <c r="B367" s="1" t="s">
        <v>1354</v>
      </c>
      <c r="C367" s="1" t="s">
        <v>1355</v>
      </c>
      <c r="D367" s="1" t="s">
        <v>1196</v>
      </c>
      <c r="E367" s="1" t="s">
        <v>1356</v>
      </c>
      <c r="F367" s="1" t="s">
        <v>1357</v>
      </c>
      <c r="G367" s="1">
        <v>51.402332999999999</v>
      </c>
      <c r="H367" s="1">
        <v>6.9373329999999997</v>
      </c>
      <c r="I367" s="1">
        <v>424</v>
      </c>
      <c r="J367" s="1">
        <v>1</v>
      </c>
      <c r="K367" s="1" t="s">
        <v>184</v>
      </c>
      <c r="L367" s="1" t="s">
        <v>1354</v>
      </c>
    </row>
    <row r="368" spans="1:12">
      <c r="A368" s="1">
        <v>369</v>
      </c>
      <c r="B368" s="1" t="s">
        <v>1358</v>
      </c>
      <c r="C368" s="1" t="s">
        <v>1358</v>
      </c>
      <c r="D368" s="1" t="s">
        <v>1196</v>
      </c>
      <c r="F368" s="1" t="s">
        <v>1359</v>
      </c>
      <c r="G368" s="1">
        <v>51.964832999999999</v>
      </c>
      <c r="H368" s="1">
        <v>8.5448330000000006</v>
      </c>
      <c r="I368" s="1">
        <v>454</v>
      </c>
      <c r="J368" s="1">
        <v>1</v>
      </c>
      <c r="K368" s="1" t="s">
        <v>184</v>
      </c>
      <c r="L368" s="1" t="s">
        <v>1358</v>
      </c>
    </row>
    <row r="369" spans="1:12">
      <c r="A369" s="1">
        <v>370</v>
      </c>
      <c r="B369" s="1" t="s">
        <v>1360</v>
      </c>
      <c r="C369" s="1" t="s">
        <v>1361</v>
      </c>
      <c r="D369" s="1" t="s">
        <v>1196</v>
      </c>
      <c r="E369" s="1" t="s">
        <v>1362</v>
      </c>
      <c r="F369" s="1" t="s">
        <v>1363</v>
      </c>
      <c r="G369" s="1">
        <v>51.230356</v>
      </c>
      <c r="H369" s="1">
        <v>6.5044940000000002</v>
      </c>
      <c r="I369" s="1">
        <v>125</v>
      </c>
      <c r="J369" s="1">
        <v>1</v>
      </c>
      <c r="K369" s="1" t="s">
        <v>184</v>
      </c>
      <c r="L369" s="1" t="s">
        <v>1360</v>
      </c>
    </row>
    <row r="370" spans="1:12">
      <c r="A370" s="1">
        <v>371</v>
      </c>
      <c r="B370" s="1" t="s">
        <v>1364</v>
      </c>
      <c r="C370" s="1" t="s">
        <v>1365</v>
      </c>
      <c r="D370" s="1" t="s">
        <v>1196</v>
      </c>
      <c r="E370" s="1" t="s">
        <v>1366</v>
      </c>
      <c r="F370" s="1" t="s">
        <v>1367</v>
      </c>
      <c r="G370" s="1">
        <v>51.614089</v>
      </c>
      <c r="H370" s="1">
        <v>8.6163170000000004</v>
      </c>
      <c r="I370" s="1">
        <v>699</v>
      </c>
      <c r="J370" s="1">
        <v>1</v>
      </c>
      <c r="K370" s="1" t="s">
        <v>184</v>
      </c>
      <c r="L370" s="1" t="s">
        <v>1364</v>
      </c>
    </row>
    <row r="371" spans="1:12">
      <c r="A371" s="1">
        <v>372</v>
      </c>
      <c r="B371" s="1" t="s">
        <v>1368</v>
      </c>
      <c r="C371" s="1" t="s">
        <v>1369</v>
      </c>
      <c r="D371" s="1" t="s">
        <v>1196</v>
      </c>
      <c r="F371" s="1" t="s">
        <v>1370</v>
      </c>
      <c r="G371" s="1">
        <v>51.995843999999998</v>
      </c>
      <c r="H371" s="1">
        <v>6.8406669999999998</v>
      </c>
      <c r="I371" s="1">
        <v>157</v>
      </c>
      <c r="J371" s="1">
        <v>1</v>
      </c>
      <c r="K371" s="1" t="s">
        <v>184</v>
      </c>
      <c r="L371" s="1" t="s">
        <v>1368</v>
      </c>
    </row>
    <row r="372" spans="1:12">
      <c r="A372" s="1">
        <v>373</v>
      </c>
      <c r="B372" s="1" t="s">
        <v>1371</v>
      </c>
      <c r="C372" s="1" t="s">
        <v>1371</v>
      </c>
      <c r="D372" s="1" t="s">
        <v>1196</v>
      </c>
      <c r="E372" s="1" t="s">
        <v>1372</v>
      </c>
      <c r="F372" s="1" t="s">
        <v>1373</v>
      </c>
      <c r="G372" s="1">
        <v>51.518313999999997</v>
      </c>
      <c r="H372" s="1">
        <v>7.6122420000000002</v>
      </c>
      <c r="I372" s="1">
        <v>425</v>
      </c>
      <c r="J372" s="1">
        <v>1</v>
      </c>
      <c r="K372" s="1" t="s">
        <v>184</v>
      </c>
      <c r="L372" s="1" t="s">
        <v>1371</v>
      </c>
    </row>
    <row r="373" spans="1:12">
      <c r="A373" s="1">
        <v>374</v>
      </c>
      <c r="B373" s="1" t="s">
        <v>1374</v>
      </c>
      <c r="C373" s="1" t="s">
        <v>1374</v>
      </c>
      <c r="D373" s="1" t="s">
        <v>1196</v>
      </c>
      <c r="E373" s="1" t="s">
        <v>1375</v>
      </c>
      <c r="F373" s="1" t="s">
        <v>1376</v>
      </c>
      <c r="G373" s="1">
        <v>48.425158000000003</v>
      </c>
      <c r="H373" s="1">
        <v>10.931763999999999</v>
      </c>
      <c r="I373" s="1">
        <v>1515</v>
      </c>
      <c r="J373" s="1">
        <v>1</v>
      </c>
      <c r="K373" s="1" t="s">
        <v>184</v>
      </c>
      <c r="L373" s="1" t="s">
        <v>1374</v>
      </c>
    </row>
    <row r="374" spans="1:12">
      <c r="A374" s="1">
        <v>375</v>
      </c>
      <c r="B374" s="1" t="s">
        <v>1377</v>
      </c>
      <c r="C374" s="1" t="s">
        <v>1378</v>
      </c>
      <c r="D374" s="1" t="s">
        <v>1196</v>
      </c>
      <c r="F374" s="1" t="s">
        <v>1379</v>
      </c>
      <c r="G374" s="1">
        <v>48.110999999999997</v>
      </c>
      <c r="H374" s="1">
        <v>9.7628330000000005</v>
      </c>
      <c r="I374" s="1">
        <v>1903</v>
      </c>
      <c r="J374" s="1">
        <v>1</v>
      </c>
      <c r="K374" s="1" t="s">
        <v>184</v>
      </c>
      <c r="L374" s="1" t="s">
        <v>1377</v>
      </c>
    </row>
    <row r="375" spans="1:12">
      <c r="A375" s="1">
        <v>376</v>
      </c>
      <c r="B375" s="1" t="s">
        <v>1380</v>
      </c>
      <c r="C375" s="1" t="s">
        <v>1380</v>
      </c>
      <c r="D375" s="1" t="s">
        <v>1196</v>
      </c>
      <c r="F375" s="1" t="s">
        <v>1381</v>
      </c>
      <c r="G375" s="1">
        <v>48.396166999999998</v>
      </c>
      <c r="H375" s="1">
        <v>12.723667000000001</v>
      </c>
      <c r="I375" s="1">
        <v>1342</v>
      </c>
      <c r="J375" s="1">
        <v>1</v>
      </c>
      <c r="K375" s="1" t="s">
        <v>184</v>
      </c>
      <c r="L375" s="1" t="s">
        <v>1380</v>
      </c>
    </row>
    <row r="376" spans="1:12">
      <c r="A376" s="1">
        <v>377</v>
      </c>
      <c r="B376" s="1" t="s">
        <v>1382</v>
      </c>
      <c r="C376" s="1" t="s">
        <v>1383</v>
      </c>
      <c r="D376" s="1" t="s">
        <v>1196</v>
      </c>
      <c r="F376" s="1" t="s">
        <v>1384</v>
      </c>
      <c r="G376" s="1">
        <v>48.108832999999997</v>
      </c>
      <c r="H376" s="1">
        <v>10.524333</v>
      </c>
      <c r="I376" s="1">
        <v>1857</v>
      </c>
      <c r="J376" s="1">
        <v>1</v>
      </c>
      <c r="K376" s="1" t="s">
        <v>184</v>
      </c>
      <c r="L376" s="1" t="s">
        <v>1382</v>
      </c>
    </row>
    <row r="377" spans="1:12">
      <c r="A377" s="1">
        <v>378</v>
      </c>
      <c r="B377" s="1" t="s">
        <v>1385</v>
      </c>
      <c r="C377" s="1" t="s">
        <v>1385</v>
      </c>
      <c r="D377" s="1" t="s">
        <v>1196</v>
      </c>
      <c r="E377" s="1" t="s">
        <v>1386</v>
      </c>
      <c r="F377" s="1" t="s">
        <v>1387</v>
      </c>
      <c r="G377" s="1">
        <v>48.081364000000001</v>
      </c>
      <c r="H377" s="1">
        <v>11.283067000000001</v>
      </c>
      <c r="I377" s="1">
        <v>1947</v>
      </c>
      <c r="J377" s="1">
        <v>1</v>
      </c>
      <c r="K377" s="1" t="s">
        <v>184</v>
      </c>
      <c r="L377" s="1" t="s">
        <v>1385</v>
      </c>
    </row>
    <row r="378" spans="1:12">
      <c r="A378" s="1">
        <v>379</v>
      </c>
      <c r="B378" s="1" t="s">
        <v>1388</v>
      </c>
      <c r="C378" s="1" t="s">
        <v>1388</v>
      </c>
      <c r="D378" s="1" t="s">
        <v>1196</v>
      </c>
      <c r="F378" s="1" t="s">
        <v>1389</v>
      </c>
      <c r="G378" s="1">
        <v>48.900950000000002</v>
      </c>
      <c r="H378" s="1">
        <v>12.518186</v>
      </c>
      <c r="I378" s="1">
        <v>1054</v>
      </c>
      <c r="J378" s="1">
        <v>1</v>
      </c>
      <c r="K378" s="1" t="s">
        <v>184</v>
      </c>
      <c r="L378" s="1" t="s">
        <v>1388</v>
      </c>
    </row>
    <row r="379" spans="1:12">
      <c r="A379" s="1">
        <v>380</v>
      </c>
      <c r="B379" s="1" t="s">
        <v>1390</v>
      </c>
      <c r="C379" s="1" t="s">
        <v>1390</v>
      </c>
      <c r="D379" s="1" t="s">
        <v>1196</v>
      </c>
      <c r="F379" s="1" t="s">
        <v>1391</v>
      </c>
      <c r="G379" s="1">
        <v>48.635167000000003</v>
      </c>
      <c r="H379" s="1">
        <v>13.195667</v>
      </c>
      <c r="I379" s="1">
        <v>991</v>
      </c>
      <c r="J379" s="1">
        <v>1</v>
      </c>
      <c r="K379" s="1" t="s">
        <v>184</v>
      </c>
      <c r="L379" s="1" t="s">
        <v>1390</v>
      </c>
    </row>
    <row r="380" spans="1:12">
      <c r="A380" s="1">
        <v>381</v>
      </c>
      <c r="B380" s="1" t="s">
        <v>1392</v>
      </c>
      <c r="C380" s="1" t="s">
        <v>1393</v>
      </c>
      <c r="D380" s="1" t="s">
        <v>1196</v>
      </c>
      <c r="F380" s="1" t="s">
        <v>1394</v>
      </c>
      <c r="G380" s="1">
        <v>47.859116999999998</v>
      </c>
      <c r="H380" s="1">
        <v>10.014571999999999</v>
      </c>
      <c r="I380" s="1">
        <v>2099</v>
      </c>
      <c r="J380" s="1">
        <v>1</v>
      </c>
      <c r="K380" s="1" t="s">
        <v>184</v>
      </c>
      <c r="L380" s="1" t="s">
        <v>1392</v>
      </c>
    </row>
    <row r="381" spans="1:12">
      <c r="A381" s="1">
        <v>382</v>
      </c>
      <c r="B381" s="1" t="s">
        <v>1395</v>
      </c>
      <c r="C381" s="1" t="s">
        <v>1395</v>
      </c>
      <c r="D381" s="1" t="s">
        <v>1196</v>
      </c>
      <c r="E381" s="1" t="s">
        <v>1396</v>
      </c>
      <c r="F381" s="1" t="s">
        <v>1397</v>
      </c>
      <c r="G381" s="1">
        <v>47.671317000000002</v>
      </c>
      <c r="H381" s="1">
        <v>9.5114859999999997</v>
      </c>
      <c r="I381" s="1">
        <v>1367</v>
      </c>
      <c r="J381" s="1">
        <v>1</v>
      </c>
      <c r="K381" s="1" t="s">
        <v>184</v>
      </c>
      <c r="L381" s="1" t="s">
        <v>1395</v>
      </c>
    </row>
    <row r="382" spans="1:12">
      <c r="A382" s="1">
        <v>383</v>
      </c>
      <c r="B382" s="1" t="s">
        <v>1398</v>
      </c>
      <c r="C382" s="1" t="s">
        <v>1399</v>
      </c>
      <c r="D382" s="1" t="s">
        <v>1196</v>
      </c>
      <c r="E382" s="1" t="s">
        <v>1400</v>
      </c>
      <c r="F382" s="1" t="s">
        <v>1401</v>
      </c>
      <c r="G382" s="1">
        <v>53.426997</v>
      </c>
      <c r="H382" s="1">
        <v>11.783436</v>
      </c>
      <c r="I382" s="1">
        <v>166</v>
      </c>
      <c r="J382" s="1">
        <v>1</v>
      </c>
      <c r="K382" s="1" t="s">
        <v>184</v>
      </c>
      <c r="L382" s="1" t="s">
        <v>1398</v>
      </c>
    </row>
    <row r="383" spans="1:12">
      <c r="A383" s="1">
        <v>384</v>
      </c>
      <c r="B383" s="1" t="s">
        <v>1402</v>
      </c>
      <c r="C383" s="1" t="s">
        <v>1403</v>
      </c>
      <c r="D383" s="1" t="s">
        <v>1196</v>
      </c>
      <c r="E383" s="1" t="s">
        <v>1404</v>
      </c>
      <c r="F383" s="1" t="s">
        <v>1405</v>
      </c>
      <c r="G383" s="1">
        <v>52.627777999999999</v>
      </c>
      <c r="H383" s="1">
        <v>11.818333000000001</v>
      </c>
      <c r="I383" s="1">
        <v>184</v>
      </c>
      <c r="J383" s="1">
        <v>1</v>
      </c>
      <c r="K383" s="1" t="s">
        <v>184</v>
      </c>
      <c r="L383" s="1" t="s">
        <v>1402</v>
      </c>
    </row>
    <row r="384" spans="1:12">
      <c r="A384" s="1">
        <v>385</v>
      </c>
      <c r="B384" s="1" t="s">
        <v>1406</v>
      </c>
      <c r="C384" s="1" t="s">
        <v>1407</v>
      </c>
      <c r="D384" s="1" t="s">
        <v>1196</v>
      </c>
      <c r="F384" s="1" t="s">
        <v>1408</v>
      </c>
      <c r="G384" s="1">
        <v>48.777833000000001</v>
      </c>
      <c r="H384" s="1">
        <v>10.264666999999999</v>
      </c>
      <c r="I384" s="1">
        <v>1916</v>
      </c>
      <c r="J384" s="1">
        <v>1</v>
      </c>
      <c r="K384" s="1" t="s">
        <v>184</v>
      </c>
      <c r="L384" s="1" t="s">
        <v>1406</v>
      </c>
    </row>
    <row r="385" spans="1:12">
      <c r="A385" s="1">
        <v>386</v>
      </c>
      <c r="B385" s="1" t="s">
        <v>1409</v>
      </c>
      <c r="C385" s="1" t="s">
        <v>1409</v>
      </c>
      <c r="D385" s="1" t="s">
        <v>1196</v>
      </c>
      <c r="E385" s="1" t="s">
        <v>1410</v>
      </c>
      <c r="F385" s="1" t="s">
        <v>1411</v>
      </c>
      <c r="G385" s="1">
        <v>49.984428000000001</v>
      </c>
      <c r="H385" s="1">
        <v>11.638569</v>
      </c>
      <c r="I385" s="1">
        <v>1601</v>
      </c>
      <c r="J385" s="1">
        <v>1</v>
      </c>
      <c r="K385" s="1" t="s">
        <v>184</v>
      </c>
      <c r="L385" s="1" t="s">
        <v>1409</v>
      </c>
    </row>
    <row r="386" spans="1:12">
      <c r="A386" s="1">
        <v>387</v>
      </c>
      <c r="B386" s="1" t="s">
        <v>1412</v>
      </c>
      <c r="C386" s="1" t="s">
        <v>1412</v>
      </c>
      <c r="D386" s="1" t="s">
        <v>1196</v>
      </c>
      <c r="F386" s="1" t="s">
        <v>1413</v>
      </c>
      <c r="G386" s="1">
        <v>49.793832999999999</v>
      </c>
      <c r="H386" s="1">
        <v>11.133167</v>
      </c>
      <c r="I386" s="1">
        <v>1674</v>
      </c>
      <c r="J386" s="1">
        <v>1</v>
      </c>
      <c r="K386" s="1" t="s">
        <v>184</v>
      </c>
      <c r="L386" s="1" t="s">
        <v>1412</v>
      </c>
    </row>
    <row r="387" spans="1:12">
      <c r="A387" s="1">
        <v>388</v>
      </c>
      <c r="B387" s="1" t="s">
        <v>1414</v>
      </c>
      <c r="C387" s="1" t="s">
        <v>1415</v>
      </c>
      <c r="D387" s="1" t="s">
        <v>1196</v>
      </c>
      <c r="E387" s="1" t="s">
        <v>1416</v>
      </c>
      <c r="F387" s="1" t="s">
        <v>1417</v>
      </c>
      <c r="G387" s="1">
        <v>50.288836000000003</v>
      </c>
      <c r="H387" s="1">
        <v>11.854919000000001</v>
      </c>
      <c r="I387" s="1">
        <v>1960</v>
      </c>
      <c r="J387" s="1">
        <v>1</v>
      </c>
      <c r="K387" s="1" t="s">
        <v>184</v>
      </c>
      <c r="L387" s="1" t="s">
        <v>1414</v>
      </c>
    </row>
    <row r="388" spans="1:12">
      <c r="A388" s="1">
        <v>389</v>
      </c>
      <c r="B388" s="1" t="s">
        <v>1418</v>
      </c>
      <c r="C388" s="1" t="s">
        <v>1419</v>
      </c>
      <c r="D388" s="1" t="s">
        <v>1196</v>
      </c>
      <c r="F388" s="1" t="s">
        <v>1420</v>
      </c>
      <c r="G388" s="1">
        <v>50.018000000000001</v>
      </c>
      <c r="H388" s="1">
        <v>10.529500000000001</v>
      </c>
      <c r="I388" s="1">
        <v>718</v>
      </c>
      <c r="J388" s="1">
        <v>1</v>
      </c>
      <c r="K388" s="1" t="s">
        <v>184</v>
      </c>
      <c r="L388" s="1" t="s">
        <v>1418</v>
      </c>
    </row>
    <row r="389" spans="1:12">
      <c r="A389" s="1">
        <v>390</v>
      </c>
      <c r="B389" s="1" t="s">
        <v>1421</v>
      </c>
      <c r="C389" s="1" t="s">
        <v>1422</v>
      </c>
      <c r="D389" s="1" t="s">
        <v>1196</v>
      </c>
      <c r="E389" s="1" t="s">
        <v>1423</v>
      </c>
      <c r="F389" s="1" t="s">
        <v>1424</v>
      </c>
      <c r="G389" s="1">
        <v>50.325499999999998</v>
      </c>
      <c r="H389" s="1">
        <v>7.5286670000000004</v>
      </c>
      <c r="I389" s="1">
        <v>640</v>
      </c>
      <c r="J389" s="1">
        <v>1</v>
      </c>
      <c r="K389" s="1" t="s">
        <v>184</v>
      </c>
      <c r="L389" s="1" t="s">
        <v>1421</v>
      </c>
    </row>
    <row r="390" spans="1:12">
      <c r="A390" s="1">
        <v>391</v>
      </c>
      <c r="B390" s="1" t="s">
        <v>1425</v>
      </c>
      <c r="C390" s="1" t="s">
        <v>1426</v>
      </c>
      <c r="D390" s="1" t="s">
        <v>1196</v>
      </c>
      <c r="E390" s="1" t="s">
        <v>1427</v>
      </c>
      <c r="F390" s="1" t="s">
        <v>1428</v>
      </c>
      <c r="G390" s="1">
        <v>49.863500000000002</v>
      </c>
      <c r="H390" s="1">
        <v>6.7881669999999996</v>
      </c>
      <c r="I390" s="1">
        <v>665</v>
      </c>
      <c r="J390" s="1">
        <v>1</v>
      </c>
      <c r="K390" s="1" t="s">
        <v>184</v>
      </c>
      <c r="L390" s="1" t="s">
        <v>1425</v>
      </c>
    </row>
    <row r="391" spans="1:12">
      <c r="A391" s="1">
        <v>392</v>
      </c>
      <c r="B391" s="1" t="s">
        <v>1429</v>
      </c>
      <c r="C391" s="1" t="s">
        <v>1429</v>
      </c>
      <c r="D391" s="1" t="s">
        <v>1196</v>
      </c>
      <c r="E391" s="1" t="s">
        <v>1430</v>
      </c>
      <c r="F391" s="1" t="s">
        <v>1431</v>
      </c>
      <c r="G391" s="1">
        <v>49.302776000000001</v>
      </c>
      <c r="H391" s="1">
        <v>8.4511950000000002</v>
      </c>
      <c r="I391" s="1">
        <v>312</v>
      </c>
      <c r="J391" s="1">
        <v>1</v>
      </c>
      <c r="K391" s="1" t="s">
        <v>184</v>
      </c>
      <c r="L391" s="1" t="s">
        <v>1429</v>
      </c>
    </row>
    <row r="392" spans="1:12">
      <c r="A392" s="1">
        <v>393</v>
      </c>
      <c r="B392" s="1" t="s">
        <v>1432</v>
      </c>
      <c r="C392" s="1" t="s">
        <v>1433</v>
      </c>
      <c r="D392" s="1" t="s">
        <v>1196</v>
      </c>
      <c r="F392" s="1" t="s">
        <v>1434</v>
      </c>
      <c r="G392" s="1">
        <v>49.209524999999999</v>
      </c>
      <c r="H392" s="1">
        <v>7.4006470000000002</v>
      </c>
      <c r="I392" s="1">
        <v>1133</v>
      </c>
      <c r="J392" s="1">
        <v>1</v>
      </c>
      <c r="K392" s="1" t="s">
        <v>184</v>
      </c>
      <c r="L392" s="1" t="s">
        <v>1432</v>
      </c>
    </row>
    <row r="393" spans="1:12">
      <c r="A393" s="1">
        <v>394</v>
      </c>
      <c r="B393" s="1" t="s">
        <v>1435</v>
      </c>
      <c r="C393" s="1" t="s">
        <v>1436</v>
      </c>
      <c r="D393" s="1" t="s">
        <v>1196</v>
      </c>
      <c r="E393" s="1" t="s">
        <v>1437</v>
      </c>
      <c r="F393" s="1" t="s">
        <v>1438</v>
      </c>
      <c r="G393" s="1">
        <v>47.973331000000002</v>
      </c>
      <c r="H393" s="1">
        <v>8.5222230000000003</v>
      </c>
      <c r="I393" s="1">
        <v>2231</v>
      </c>
      <c r="J393" s="1">
        <v>1</v>
      </c>
      <c r="K393" s="1" t="s">
        <v>184</v>
      </c>
      <c r="L393" s="1" t="s">
        <v>1435</v>
      </c>
    </row>
    <row r="394" spans="1:12">
      <c r="A394" s="1">
        <v>395</v>
      </c>
      <c r="B394" s="1" t="s">
        <v>1439</v>
      </c>
      <c r="C394" s="1" t="s">
        <v>1439</v>
      </c>
      <c r="D394" s="1" t="s">
        <v>1196</v>
      </c>
      <c r="F394" s="1" t="s">
        <v>1440</v>
      </c>
      <c r="G394" s="1">
        <v>48.022652999999998</v>
      </c>
      <c r="H394" s="1">
        <v>7.8325829999999996</v>
      </c>
      <c r="I394" s="1">
        <v>799</v>
      </c>
      <c r="J394" s="1">
        <v>1</v>
      </c>
      <c r="K394" s="1" t="s">
        <v>184</v>
      </c>
      <c r="L394" s="1" t="s">
        <v>1439</v>
      </c>
    </row>
    <row r="395" spans="1:12">
      <c r="A395" s="1">
        <v>396</v>
      </c>
      <c r="B395" s="1" t="s">
        <v>1441</v>
      </c>
      <c r="C395" s="1" t="s">
        <v>1442</v>
      </c>
      <c r="D395" s="1" t="s">
        <v>1196</v>
      </c>
      <c r="F395" s="1" t="s">
        <v>1443</v>
      </c>
      <c r="G395" s="1">
        <v>48.053832999999997</v>
      </c>
      <c r="H395" s="1">
        <v>9.372833</v>
      </c>
      <c r="I395" s="1">
        <v>1820</v>
      </c>
      <c r="J395" s="1">
        <v>1</v>
      </c>
      <c r="K395" s="1" t="s">
        <v>184</v>
      </c>
      <c r="L395" s="1" t="s">
        <v>1441</v>
      </c>
    </row>
    <row r="396" spans="1:12">
      <c r="A396" s="1">
        <v>397</v>
      </c>
      <c r="B396" s="1" t="s">
        <v>1444</v>
      </c>
      <c r="C396" s="1" t="s">
        <v>1445</v>
      </c>
      <c r="D396" s="1" t="s">
        <v>1196</v>
      </c>
      <c r="F396" s="1" t="s">
        <v>1446</v>
      </c>
      <c r="G396" s="1">
        <v>49.118316999999998</v>
      </c>
      <c r="H396" s="1">
        <v>9.7839559999999999</v>
      </c>
      <c r="I396" s="1">
        <v>1311</v>
      </c>
      <c r="J396" s="1">
        <v>1</v>
      </c>
      <c r="K396" s="1" t="s">
        <v>184</v>
      </c>
      <c r="L396" s="1" t="s">
        <v>1444</v>
      </c>
    </row>
    <row r="397" spans="1:12">
      <c r="A397" s="1">
        <v>398</v>
      </c>
      <c r="B397" s="1" t="s">
        <v>1447</v>
      </c>
      <c r="C397" s="1" t="s">
        <v>1448</v>
      </c>
      <c r="D397" s="1" t="s">
        <v>1196</v>
      </c>
      <c r="F397" s="1" t="s">
        <v>1449</v>
      </c>
      <c r="G397" s="1">
        <v>51.607500000000002</v>
      </c>
      <c r="H397" s="1">
        <v>13.738</v>
      </c>
      <c r="I397" s="1">
        <v>399</v>
      </c>
      <c r="J397" s="1">
        <v>1</v>
      </c>
      <c r="K397" s="1" t="s">
        <v>184</v>
      </c>
      <c r="L397" s="1" t="s">
        <v>1447</v>
      </c>
    </row>
    <row r="398" spans="1:12">
      <c r="A398" s="1">
        <v>399</v>
      </c>
      <c r="B398" s="1" t="s">
        <v>1450</v>
      </c>
      <c r="C398" s="1" t="s">
        <v>1451</v>
      </c>
      <c r="D398" s="1" t="s">
        <v>1196</v>
      </c>
      <c r="E398" s="1" t="s">
        <v>1452</v>
      </c>
      <c r="F398" s="1" t="s">
        <v>1453</v>
      </c>
      <c r="G398" s="1">
        <v>52.319167</v>
      </c>
      <c r="H398" s="1">
        <v>10.556111</v>
      </c>
      <c r="I398" s="1">
        <v>295</v>
      </c>
      <c r="J398" s="1">
        <v>1</v>
      </c>
      <c r="K398" s="1" t="s">
        <v>184</v>
      </c>
      <c r="L398" s="1" t="s">
        <v>1450</v>
      </c>
    </row>
    <row r="399" spans="1:12">
      <c r="A399" s="1">
        <v>400</v>
      </c>
      <c r="B399" s="1" t="s">
        <v>1454</v>
      </c>
      <c r="C399" s="1" t="s">
        <v>1455</v>
      </c>
      <c r="D399" s="1" t="s">
        <v>1196</v>
      </c>
      <c r="E399" s="1" t="s">
        <v>1456</v>
      </c>
      <c r="F399" s="1" t="s">
        <v>1457</v>
      </c>
      <c r="G399" s="1">
        <v>51.408394000000001</v>
      </c>
      <c r="H399" s="1">
        <v>9.3776309999999992</v>
      </c>
      <c r="I399" s="1">
        <v>908</v>
      </c>
      <c r="J399" s="1">
        <v>1</v>
      </c>
      <c r="K399" s="1" t="s">
        <v>184</v>
      </c>
      <c r="L399" s="1" t="s">
        <v>1454</v>
      </c>
    </row>
    <row r="400" spans="1:12">
      <c r="A400" s="1">
        <v>401</v>
      </c>
      <c r="B400" s="1" t="s">
        <v>1458</v>
      </c>
      <c r="C400" s="1" t="s">
        <v>1458</v>
      </c>
      <c r="D400" s="1" t="s">
        <v>1196</v>
      </c>
      <c r="F400" s="1" t="s">
        <v>1459</v>
      </c>
      <c r="G400" s="1">
        <v>52.179833000000002</v>
      </c>
      <c r="H400" s="1">
        <v>9.9456670000000003</v>
      </c>
      <c r="I400" s="1">
        <v>293</v>
      </c>
      <c r="J400" s="1">
        <v>1</v>
      </c>
      <c r="K400" s="1" t="s">
        <v>184</v>
      </c>
      <c r="L400" s="1" t="s">
        <v>1458</v>
      </c>
    </row>
    <row r="401" spans="1:12">
      <c r="A401" s="1">
        <v>402</v>
      </c>
      <c r="B401" s="1" t="s">
        <v>1460</v>
      </c>
      <c r="C401" s="1" t="s">
        <v>1460</v>
      </c>
      <c r="D401" s="1" t="s">
        <v>1196</v>
      </c>
      <c r="E401" s="1" t="s">
        <v>1461</v>
      </c>
      <c r="F401" s="1" t="s">
        <v>1462</v>
      </c>
      <c r="G401" s="1">
        <v>53.507080999999999</v>
      </c>
      <c r="H401" s="1">
        <v>8.5728779999999993</v>
      </c>
      <c r="I401" s="1">
        <v>11</v>
      </c>
      <c r="J401" s="1">
        <v>1</v>
      </c>
      <c r="K401" s="1" t="s">
        <v>184</v>
      </c>
      <c r="L401" s="1" t="s">
        <v>1460</v>
      </c>
    </row>
    <row r="402" spans="1:12">
      <c r="A402" s="1">
        <v>403</v>
      </c>
      <c r="B402" s="1" t="s">
        <v>1463</v>
      </c>
      <c r="C402" s="1" t="s">
        <v>1463</v>
      </c>
      <c r="D402" s="1" t="s">
        <v>1196</v>
      </c>
      <c r="E402" s="1" t="s">
        <v>1464</v>
      </c>
      <c r="F402" s="1" t="s">
        <v>1465</v>
      </c>
      <c r="G402" s="1">
        <v>53.391185999999998</v>
      </c>
      <c r="H402" s="1">
        <v>7.2274079999999996</v>
      </c>
      <c r="I402" s="1">
        <v>2</v>
      </c>
      <c r="J402" s="1">
        <v>1</v>
      </c>
      <c r="K402" s="1" t="s">
        <v>184</v>
      </c>
      <c r="L402" s="1" t="s">
        <v>1463</v>
      </c>
    </row>
    <row r="403" spans="1:12">
      <c r="A403" s="1">
        <v>404</v>
      </c>
      <c r="B403" s="1" t="s">
        <v>1466</v>
      </c>
      <c r="C403" s="1" t="s">
        <v>1467</v>
      </c>
      <c r="D403" s="1" t="s">
        <v>1196</v>
      </c>
      <c r="F403" s="1" t="s">
        <v>1468</v>
      </c>
      <c r="G403" s="1">
        <v>53.271591999999998</v>
      </c>
      <c r="H403" s="1">
        <v>7.4423440000000003</v>
      </c>
      <c r="I403" s="1">
        <v>3</v>
      </c>
      <c r="J403" s="1">
        <v>1</v>
      </c>
      <c r="K403" s="1" t="s">
        <v>184</v>
      </c>
      <c r="L403" s="1" t="s">
        <v>1466</v>
      </c>
    </row>
    <row r="404" spans="1:12">
      <c r="A404" s="1">
        <v>405</v>
      </c>
      <c r="B404" s="1" t="s">
        <v>1469</v>
      </c>
      <c r="C404" s="1" t="s">
        <v>1470</v>
      </c>
      <c r="D404" s="1" t="s">
        <v>1196</v>
      </c>
      <c r="E404" s="1" t="s">
        <v>1471</v>
      </c>
      <c r="F404" s="1" t="s">
        <v>1472</v>
      </c>
      <c r="G404" s="1">
        <v>53.504832999999998</v>
      </c>
      <c r="H404" s="1">
        <v>8.0533330000000003</v>
      </c>
      <c r="I404" s="1">
        <v>16</v>
      </c>
      <c r="J404" s="1">
        <v>1</v>
      </c>
      <c r="K404" s="1" t="s">
        <v>184</v>
      </c>
      <c r="L404" s="1" t="s">
        <v>1469</v>
      </c>
    </row>
    <row r="405" spans="1:12">
      <c r="A405" s="1">
        <v>406</v>
      </c>
      <c r="B405" s="1" t="s">
        <v>1473</v>
      </c>
      <c r="C405" s="1" t="s">
        <v>1473</v>
      </c>
      <c r="D405" s="1" t="s">
        <v>1196</v>
      </c>
      <c r="E405" s="1" t="s">
        <v>1474</v>
      </c>
      <c r="F405" s="1" t="s">
        <v>1475</v>
      </c>
      <c r="G405" s="1">
        <v>53.595500000000001</v>
      </c>
      <c r="H405" s="1">
        <v>6.7091669999999999</v>
      </c>
      <c r="I405" s="1">
        <v>3</v>
      </c>
      <c r="J405" s="1">
        <v>1</v>
      </c>
      <c r="K405" s="1" t="s">
        <v>184</v>
      </c>
      <c r="L405" s="1" t="s">
        <v>1473</v>
      </c>
    </row>
    <row r="406" spans="1:12">
      <c r="A406" s="1">
        <v>407</v>
      </c>
      <c r="B406" s="1" t="s">
        <v>1476</v>
      </c>
      <c r="C406" s="1" t="s">
        <v>1476</v>
      </c>
      <c r="D406" s="1" t="s">
        <v>1196</v>
      </c>
      <c r="E406" s="1" t="s">
        <v>1477</v>
      </c>
      <c r="F406" s="1" t="s">
        <v>1478</v>
      </c>
      <c r="G406" s="1">
        <v>53.706822000000003</v>
      </c>
      <c r="H406" s="1">
        <v>7.2302470000000003</v>
      </c>
      <c r="I406" s="1">
        <v>6</v>
      </c>
      <c r="J406" s="1">
        <v>1</v>
      </c>
      <c r="K406" s="1" t="s">
        <v>184</v>
      </c>
      <c r="L406" s="1" t="s">
        <v>1476</v>
      </c>
    </row>
    <row r="407" spans="1:12">
      <c r="A407" s="1">
        <v>408</v>
      </c>
      <c r="B407" s="1" t="s">
        <v>1479</v>
      </c>
      <c r="C407" s="1" t="s">
        <v>1480</v>
      </c>
      <c r="D407" s="1" t="s">
        <v>1196</v>
      </c>
      <c r="E407" s="1" t="s">
        <v>1481</v>
      </c>
      <c r="F407" s="1" t="s">
        <v>1482</v>
      </c>
      <c r="G407" s="1">
        <v>54.771771999999999</v>
      </c>
      <c r="H407" s="1">
        <v>9.3782139999999998</v>
      </c>
      <c r="I407" s="1">
        <v>130</v>
      </c>
      <c r="J407" s="1">
        <v>1</v>
      </c>
      <c r="K407" s="1" t="s">
        <v>184</v>
      </c>
      <c r="L407" s="1" t="s">
        <v>1479</v>
      </c>
    </row>
    <row r="408" spans="1:12">
      <c r="A408" s="1">
        <v>409</v>
      </c>
      <c r="B408" s="1" t="s">
        <v>1483</v>
      </c>
      <c r="C408" s="1" t="s">
        <v>1484</v>
      </c>
      <c r="D408" s="1" t="s">
        <v>1196</v>
      </c>
      <c r="F408" s="1" t="s">
        <v>1485</v>
      </c>
      <c r="G408" s="1">
        <v>54.220928000000001</v>
      </c>
      <c r="H408" s="1">
        <v>9.6008030000000009</v>
      </c>
      <c r="I408" s="1">
        <v>23</v>
      </c>
      <c r="J408" s="1">
        <v>1</v>
      </c>
      <c r="K408" s="1" t="s">
        <v>184</v>
      </c>
      <c r="L408" s="1" t="s">
        <v>1483</v>
      </c>
    </row>
    <row r="409" spans="1:12">
      <c r="A409" s="1">
        <v>410</v>
      </c>
      <c r="B409" s="1" t="s">
        <v>1486</v>
      </c>
      <c r="C409" s="1" t="s">
        <v>1487</v>
      </c>
      <c r="D409" s="1" t="s">
        <v>1196</v>
      </c>
      <c r="E409" s="1" t="s">
        <v>1488</v>
      </c>
      <c r="F409" s="1" t="s">
        <v>1489</v>
      </c>
      <c r="G409" s="1">
        <v>54.913249999999998</v>
      </c>
      <c r="H409" s="1">
        <v>8.3404720000000001</v>
      </c>
      <c r="I409" s="1">
        <v>51</v>
      </c>
      <c r="J409" s="1">
        <v>1</v>
      </c>
      <c r="K409" s="1" t="s">
        <v>184</v>
      </c>
      <c r="L409" s="1" t="s">
        <v>1486</v>
      </c>
    </row>
    <row r="410" spans="1:12">
      <c r="A410" s="1">
        <v>411</v>
      </c>
      <c r="B410" s="1" t="s">
        <v>1490</v>
      </c>
      <c r="C410" s="1" t="s">
        <v>1491</v>
      </c>
      <c r="D410" s="1" t="s">
        <v>1492</v>
      </c>
      <c r="F410" s="1" t="s">
        <v>1493</v>
      </c>
      <c r="G410" s="1">
        <v>59.260286000000001</v>
      </c>
      <c r="H410" s="1">
        <v>24.208466999999999</v>
      </c>
      <c r="I410" s="1">
        <v>65</v>
      </c>
      <c r="J410" s="1">
        <v>2</v>
      </c>
      <c r="K410" s="1" t="s">
        <v>184</v>
      </c>
      <c r="L410" s="1" t="s">
        <v>1490</v>
      </c>
    </row>
    <row r="411" spans="1:12">
      <c r="A411" s="1">
        <v>412</v>
      </c>
      <c r="B411" s="1" t="s">
        <v>1494</v>
      </c>
      <c r="C411" s="1" t="s">
        <v>1494</v>
      </c>
      <c r="D411" s="1" t="s">
        <v>1492</v>
      </c>
      <c r="E411" s="1" t="s">
        <v>1495</v>
      </c>
      <c r="F411" s="1" t="s">
        <v>1496</v>
      </c>
      <c r="G411" s="1">
        <v>58.990755999999998</v>
      </c>
      <c r="H411" s="1">
        <v>22.830732999999999</v>
      </c>
      <c r="I411" s="1">
        <v>18</v>
      </c>
      <c r="J411" s="1">
        <v>2</v>
      </c>
      <c r="K411" s="1" t="s">
        <v>184</v>
      </c>
      <c r="L411" s="1" t="s">
        <v>1494</v>
      </c>
    </row>
    <row r="412" spans="1:12">
      <c r="A412" s="1">
        <v>413</v>
      </c>
      <c r="B412" s="1" t="s">
        <v>1497</v>
      </c>
      <c r="C412" s="1" t="s">
        <v>1497</v>
      </c>
      <c r="D412" s="1" t="s">
        <v>1492</v>
      </c>
      <c r="E412" s="1" t="s">
        <v>1498</v>
      </c>
      <c r="F412" s="1" t="s">
        <v>1499</v>
      </c>
      <c r="G412" s="1">
        <v>58.229883000000001</v>
      </c>
      <c r="H412" s="1">
        <v>22.509494</v>
      </c>
      <c r="I412" s="1">
        <v>14</v>
      </c>
      <c r="J412" s="1">
        <v>2</v>
      </c>
      <c r="K412" s="1" t="s">
        <v>184</v>
      </c>
      <c r="L412" s="1" t="s">
        <v>1497</v>
      </c>
    </row>
    <row r="413" spans="1:12">
      <c r="A413" s="1">
        <v>414</v>
      </c>
      <c r="B413" s="1" t="s">
        <v>1500</v>
      </c>
      <c r="C413" s="1" t="s">
        <v>1500</v>
      </c>
      <c r="D413" s="1" t="s">
        <v>1492</v>
      </c>
      <c r="E413" s="1" t="s">
        <v>1501</v>
      </c>
      <c r="F413" s="1" t="s">
        <v>1502</v>
      </c>
      <c r="G413" s="1">
        <v>58.419044</v>
      </c>
      <c r="H413" s="1">
        <v>24.472819000000001</v>
      </c>
      <c r="I413" s="1">
        <v>47</v>
      </c>
      <c r="J413" s="1">
        <v>2</v>
      </c>
      <c r="K413" s="1" t="s">
        <v>184</v>
      </c>
      <c r="L413" s="1" t="s">
        <v>1500</v>
      </c>
    </row>
    <row r="414" spans="1:12">
      <c r="A414" s="1">
        <v>415</v>
      </c>
      <c r="B414" s="1" t="s">
        <v>1503</v>
      </c>
      <c r="C414" s="1" t="s">
        <v>1504</v>
      </c>
      <c r="D414" s="1" t="s">
        <v>1492</v>
      </c>
      <c r="E414" s="1" t="s">
        <v>1505</v>
      </c>
      <c r="F414" s="1" t="s">
        <v>1506</v>
      </c>
      <c r="G414" s="1">
        <v>59.413316999999999</v>
      </c>
      <c r="H414" s="1">
        <v>24.832844000000001</v>
      </c>
      <c r="I414" s="1">
        <v>131</v>
      </c>
      <c r="J414" s="1">
        <v>2</v>
      </c>
      <c r="K414" s="1" t="s">
        <v>184</v>
      </c>
      <c r="L414" s="1" t="s">
        <v>1503</v>
      </c>
    </row>
    <row r="415" spans="1:12">
      <c r="A415" s="1">
        <v>416</v>
      </c>
      <c r="B415" s="1" t="s">
        <v>1507</v>
      </c>
      <c r="C415" s="1" t="s">
        <v>1507</v>
      </c>
      <c r="D415" s="1" t="s">
        <v>1492</v>
      </c>
      <c r="E415" s="1" t="s">
        <v>1508</v>
      </c>
      <c r="F415" s="1" t="s">
        <v>1509</v>
      </c>
      <c r="G415" s="1">
        <v>58.307461000000004</v>
      </c>
      <c r="H415" s="1">
        <v>26.690428000000001</v>
      </c>
      <c r="I415" s="1">
        <v>219</v>
      </c>
      <c r="J415" s="1">
        <v>2</v>
      </c>
      <c r="K415" s="1" t="s">
        <v>184</v>
      </c>
      <c r="L415" s="1" t="s">
        <v>1507</v>
      </c>
    </row>
    <row r="416" spans="1:12">
      <c r="A416" s="1">
        <v>417</v>
      </c>
      <c r="B416" s="1" t="s">
        <v>1510</v>
      </c>
      <c r="C416" s="1" t="s">
        <v>1510</v>
      </c>
      <c r="D416" s="1" t="s">
        <v>1511</v>
      </c>
      <c r="E416" s="1" t="s">
        <v>1512</v>
      </c>
      <c r="F416" s="1" t="s">
        <v>1513</v>
      </c>
      <c r="G416" s="1">
        <v>68.362585999999993</v>
      </c>
      <c r="H416" s="1">
        <v>23.424322</v>
      </c>
      <c r="I416" s="1">
        <v>1005</v>
      </c>
      <c r="J416" s="1">
        <v>2</v>
      </c>
      <c r="K416" s="1" t="s">
        <v>184</v>
      </c>
      <c r="L416" s="1" t="s">
        <v>1510</v>
      </c>
    </row>
    <row r="417" spans="1:12">
      <c r="A417" s="1">
        <v>418</v>
      </c>
      <c r="B417" s="1" t="s">
        <v>1514</v>
      </c>
      <c r="C417" s="1" t="s">
        <v>1514</v>
      </c>
      <c r="D417" s="1" t="s">
        <v>1511</v>
      </c>
      <c r="F417" s="1" t="s">
        <v>1515</v>
      </c>
      <c r="G417" s="1">
        <v>61.116112000000001</v>
      </c>
      <c r="H417" s="1">
        <v>22.201388999999999</v>
      </c>
      <c r="I417" s="1">
        <v>259</v>
      </c>
      <c r="J417" s="1">
        <v>2</v>
      </c>
      <c r="K417" s="1" t="s">
        <v>184</v>
      </c>
      <c r="L417" s="1" t="s">
        <v>1514</v>
      </c>
    </row>
    <row r="418" spans="1:12">
      <c r="A418" s="1">
        <v>419</v>
      </c>
      <c r="B418" s="1" t="s">
        <v>1516</v>
      </c>
      <c r="C418" s="1" t="s">
        <v>1516</v>
      </c>
      <c r="D418" s="1" t="s">
        <v>1511</v>
      </c>
      <c r="E418" s="1" t="s">
        <v>1517</v>
      </c>
      <c r="F418" s="1" t="s">
        <v>1518</v>
      </c>
      <c r="G418" s="1">
        <v>61.856050000000003</v>
      </c>
      <c r="H418" s="1">
        <v>24.7866</v>
      </c>
      <c r="I418" s="1">
        <v>479</v>
      </c>
      <c r="J418" s="1">
        <v>2</v>
      </c>
      <c r="K418" s="1" t="s">
        <v>184</v>
      </c>
      <c r="L418" s="1" t="s">
        <v>1516</v>
      </c>
    </row>
    <row r="419" spans="1:12">
      <c r="A419" s="1">
        <v>420</v>
      </c>
      <c r="B419" s="1" t="s">
        <v>1519</v>
      </c>
      <c r="C419" s="1" t="s">
        <v>1520</v>
      </c>
      <c r="D419" s="1" t="s">
        <v>1511</v>
      </c>
      <c r="E419" s="1" t="s">
        <v>1521</v>
      </c>
      <c r="F419" s="1" t="s">
        <v>1522</v>
      </c>
      <c r="G419" s="1">
        <v>60.254558000000003</v>
      </c>
      <c r="H419" s="1">
        <v>25.042828</v>
      </c>
      <c r="I419" s="1">
        <v>57</v>
      </c>
      <c r="J419" s="1">
        <v>2</v>
      </c>
      <c r="K419" s="1" t="s">
        <v>184</v>
      </c>
      <c r="L419" s="1" t="s">
        <v>1519</v>
      </c>
    </row>
    <row r="420" spans="1:12">
      <c r="A420" s="1">
        <v>421</v>
      </c>
      <c r="B420" s="1" t="s">
        <v>1523</v>
      </c>
      <c r="C420" s="1" t="s">
        <v>1520</v>
      </c>
      <c r="D420" s="1" t="s">
        <v>1511</v>
      </c>
      <c r="E420" s="1" t="s">
        <v>1524</v>
      </c>
      <c r="F420" s="1" t="s">
        <v>1525</v>
      </c>
      <c r="G420" s="1">
        <v>60.317222000000001</v>
      </c>
      <c r="H420" s="1">
        <v>24.963332999999999</v>
      </c>
      <c r="I420" s="1">
        <v>179</v>
      </c>
      <c r="J420" s="1">
        <v>2</v>
      </c>
      <c r="K420" s="1" t="s">
        <v>184</v>
      </c>
      <c r="L420" s="1" t="s">
        <v>1523</v>
      </c>
    </row>
    <row r="421" spans="1:12">
      <c r="A421" s="1">
        <v>422</v>
      </c>
      <c r="B421" s="1" t="s">
        <v>1526</v>
      </c>
      <c r="C421" s="1" t="s">
        <v>1526</v>
      </c>
      <c r="D421" s="1" t="s">
        <v>1511</v>
      </c>
      <c r="F421" s="1" t="s">
        <v>1527</v>
      </c>
      <c r="G421" s="1">
        <v>61.689655999999999</v>
      </c>
      <c r="H421" s="1">
        <v>23.073744000000001</v>
      </c>
      <c r="I421" s="1">
        <v>449</v>
      </c>
      <c r="J421" s="1">
        <v>2</v>
      </c>
      <c r="K421" s="1" t="s">
        <v>184</v>
      </c>
      <c r="L421" s="1" t="s">
        <v>1526</v>
      </c>
    </row>
    <row r="422" spans="1:12">
      <c r="A422" s="1">
        <v>423</v>
      </c>
      <c r="B422" s="1" t="s">
        <v>1528</v>
      </c>
      <c r="C422" s="1" t="s">
        <v>1528</v>
      </c>
      <c r="D422" s="1" t="s">
        <v>1511</v>
      </c>
      <c r="F422" s="1" t="s">
        <v>1529</v>
      </c>
      <c r="G422" s="1">
        <v>59.848863999999999</v>
      </c>
      <c r="H422" s="1">
        <v>23.083583000000001</v>
      </c>
      <c r="I422" s="1">
        <v>20</v>
      </c>
      <c r="J422" s="1">
        <v>2</v>
      </c>
      <c r="K422" s="1" t="s">
        <v>184</v>
      </c>
      <c r="L422" s="1" t="s">
        <v>1528</v>
      </c>
    </row>
    <row r="423" spans="1:12">
      <c r="A423" s="1">
        <v>424</v>
      </c>
      <c r="B423" s="1" t="s">
        <v>1530</v>
      </c>
      <c r="C423" s="1" t="s">
        <v>1530</v>
      </c>
      <c r="D423" s="1" t="s">
        <v>1511</v>
      </c>
      <c r="E423" s="1" t="s">
        <v>1531</v>
      </c>
      <c r="F423" s="1" t="s">
        <v>1532</v>
      </c>
      <c r="G423" s="1">
        <v>60.654443999999998</v>
      </c>
      <c r="H423" s="1">
        <v>24.881111000000001</v>
      </c>
      <c r="I423" s="1">
        <v>430</v>
      </c>
      <c r="J423" s="1">
        <v>2</v>
      </c>
      <c r="K423" s="1" t="s">
        <v>184</v>
      </c>
      <c r="L423" s="1" t="s">
        <v>1530</v>
      </c>
    </row>
    <row r="424" spans="1:12">
      <c r="A424" s="1">
        <v>425</v>
      </c>
      <c r="B424" s="1" t="s">
        <v>1533</v>
      </c>
      <c r="C424" s="1" t="s">
        <v>1534</v>
      </c>
      <c r="D424" s="1" t="s">
        <v>1511</v>
      </c>
      <c r="F424" s="1" t="s">
        <v>1535</v>
      </c>
      <c r="G424" s="1">
        <v>60.462502000000001</v>
      </c>
      <c r="H424" s="1">
        <v>23.6525</v>
      </c>
      <c r="I424" s="1">
        <v>381</v>
      </c>
      <c r="J424" s="1">
        <v>2</v>
      </c>
      <c r="K424" s="1" t="s">
        <v>184</v>
      </c>
      <c r="L424" s="1" t="s">
        <v>1533</v>
      </c>
    </row>
    <row r="425" spans="1:12">
      <c r="A425" s="1">
        <v>426</v>
      </c>
      <c r="B425" s="1" t="s">
        <v>1536</v>
      </c>
      <c r="C425" s="1" t="s">
        <v>1536</v>
      </c>
      <c r="D425" s="1" t="s">
        <v>1511</v>
      </c>
      <c r="F425" s="1" t="s">
        <v>1537</v>
      </c>
      <c r="G425" s="1">
        <v>61.249172000000002</v>
      </c>
      <c r="H425" s="1">
        <v>28.903711000000001</v>
      </c>
      <c r="I425" s="1">
        <v>338</v>
      </c>
      <c r="J425" s="1">
        <v>3</v>
      </c>
      <c r="K425" s="1" t="s">
        <v>184</v>
      </c>
      <c r="L425" s="1" t="s">
        <v>1536</v>
      </c>
    </row>
    <row r="426" spans="1:12">
      <c r="A426" s="1">
        <v>427</v>
      </c>
      <c r="B426" s="1" t="s">
        <v>1538</v>
      </c>
      <c r="C426" s="1" t="s">
        <v>1538</v>
      </c>
      <c r="D426" s="1" t="s">
        <v>1511</v>
      </c>
      <c r="F426" s="1" t="s">
        <v>1539</v>
      </c>
      <c r="G426" s="1">
        <v>62.166111000000001</v>
      </c>
      <c r="H426" s="1">
        <v>30.073611</v>
      </c>
      <c r="I426" s="1">
        <v>364</v>
      </c>
      <c r="J426" s="1">
        <v>3</v>
      </c>
      <c r="K426" s="1" t="s">
        <v>184</v>
      </c>
      <c r="L426" s="1" t="s">
        <v>1538</v>
      </c>
    </row>
    <row r="427" spans="1:12">
      <c r="A427" s="1">
        <v>428</v>
      </c>
      <c r="B427" s="1" t="s">
        <v>1540</v>
      </c>
      <c r="C427" s="1" t="s">
        <v>1540</v>
      </c>
      <c r="D427" s="1" t="s">
        <v>1511</v>
      </c>
      <c r="E427" s="1" t="s">
        <v>1541</v>
      </c>
      <c r="F427" s="1" t="s">
        <v>1542</v>
      </c>
      <c r="G427" s="1">
        <v>68.607269000000002</v>
      </c>
      <c r="H427" s="1">
        <v>27.405328000000001</v>
      </c>
      <c r="I427" s="1">
        <v>481</v>
      </c>
      <c r="J427" s="1">
        <v>2</v>
      </c>
      <c r="K427" s="1" t="s">
        <v>184</v>
      </c>
      <c r="L427" s="1" t="s">
        <v>1540</v>
      </c>
    </row>
    <row r="428" spans="1:12">
      <c r="A428" s="1">
        <v>429</v>
      </c>
      <c r="B428" s="1" t="s">
        <v>1543</v>
      </c>
      <c r="C428" s="1" t="s">
        <v>1543</v>
      </c>
      <c r="D428" s="1" t="s">
        <v>1511</v>
      </c>
      <c r="E428" s="1" t="s">
        <v>1544</v>
      </c>
      <c r="F428" s="1" t="s">
        <v>1545</v>
      </c>
      <c r="G428" s="1">
        <v>62.662906</v>
      </c>
      <c r="H428" s="1">
        <v>29.60755</v>
      </c>
      <c r="I428" s="1">
        <v>398</v>
      </c>
      <c r="J428" s="1">
        <v>2</v>
      </c>
      <c r="K428" s="1" t="s">
        <v>184</v>
      </c>
      <c r="L428" s="1" t="s">
        <v>1543</v>
      </c>
    </row>
    <row r="429" spans="1:12">
      <c r="A429" s="1">
        <v>430</v>
      </c>
      <c r="B429" s="1" t="s">
        <v>1546</v>
      </c>
      <c r="C429" s="1" t="s">
        <v>1546</v>
      </c>
      <c r="D429" s="1" t="s">
        <v>1511</v>
      </c>
      <c r="E429" s="1" t="s">
        <v>1547</v>
      </c>
      <c r="F429" s="1" t="s">
        <v>1548</v>
      </c>
      <c r="G429" s="1">
        <v>62.399453000000001</v>
      </c>
      <c r="H429" s="1">
        <v>25.678253000000002</v>
      </c>
      <c r="I429" s="1">
        <v>459</v>
      </c>
      <c r="J429" s="1">
        <v>2</v>
      </c>
      <c r="K429" s="1" t="s">
        <v>184</v>
      </c>
      <c r="L429" s="1" t="s">
        <v>1546</v>
      </c>
    </row>
    <row r="430" spans="1:12">
      <c r="A430" s="1">
        <v>431</v>
      </c>
      <c r="B430" s="1" t="s">
        <v>1549</v>
      </c>
      <c r="C430" s="1" t="s">
        <v>1549</v>
      </c>
      <c r="D430" s="1" t="s">
        <v>1511</v>
      </c>
      <c r="E430" s="1" t="s">
        <v>1550</v>
      </c>
      <c r="F430" s="1" t="s">
        <v>1551</v>
      </c>
      <c r="G430" s="1">
        <v>63.127077999999997</v>
      </c>
      <c r="H430" s="1">
        <v>23.051442000000002</v>
      </c>
      <c r="I430" s="1">
        <v>151</v>
      </c>
      <c r="J430" s="1">
        <v>2</v>
      </c>
      <c r="K430" s="1" t="s">
        <v>184</v>
      </c>
      <c r="L430" s="1" t="s">
        <v>1549</v>
      </c>
    </row>
    <row r="431" spans="1:12">
      <c r="A431" s="1">
        <v>432</v>
      </c>
      <c r="B431" s="1" t="s">
        <v>1552</v>
      </c>
      <c r="C431" s="1" t="s">
        <v>1553</v>
      </c>
      <c r="D431" s="1" t="s">
        <v>1511</v>
      </c>
      <c r="E431" s="1" t="s">
        <v>1554</v>
      </c>
      <c r="F431" s="1" t="s">
        <v>1555</v>
      </c>
      <c r="G431" s="1">
        <v>65.781889000000007</v>
      </c>
      <c r="H431" s="1">
        <v>24.5991</v>
      </c>
      <c r="I431" s="1">
        <v>61</v>
      </c>
      <c r="J431" s="1">
        <v>1</v>
      </c>
      <c r="K431" s="1" t="s">
        <v>184</v>
      </c>
      <c r="L431" s="1" t="s">
        <v>1552</v>
      </c>
    </row>
    <row r="432" spans="1:12">
      <c r="A432" s="1">
        <v>433</v>
      </c>
      <c r="B432" s="1" t="s">
        <v>1556</v>
      </c>
      <c r="C432" s="1" t="s">
        <v>1556</v>
      </c>
      <c r="D432" s="1" t="s">
        <v>1511</v>
      </c>
      <c r="E432" s="1" t="s">
        <v>1557</v>
      </c>
      <c r="F432" s="1" t="s">
        <v>1558</v>
      </c>
      <c r="G432" s="1">
        <v>64.285471999999999</v>
      </c>
      <c r="H432" s="1">
        <v>27.692413999999999</v>
      </c>
      <c r="I432" s="1">
        <v>483</v>
      </c>
      <c r="J432" s="1">
        <v>2</v>
      </c>
      <c r="K432" s="1" t="s">
        <v>184</v>
      </c>
      <c r="L432" s="1" t="s">
        <v>1556</v>
      </c>
    </row>
    <row r="433" spans="1:12">
      <c r="A433" s="1">
        <v>434</v>
      </c>
      <c r="B433" s="1" t="s">
        <v>1559</v>
      </c>
      <c r="C433" s="1" t="s">
        <v>1559</v>
      </c>
      <c r="D433" s="1" t="s">
        <v>1511</v>
      </c>
      <c r="F433" s="1" t="s">
        <v>1560</v>
      </c>
      <c r="G433" s="1">
        <v>62.462502000000001</v>
      </c>
      <c r="H433" s="1">
        <v>22.393055</v>
      </c>
      <c r="I433" s="1">
        <v>407</v>
      </c>
      <c r="J433" s="1">
        <v>2</v>
      </c>
      <c r="K433" s="1" t="s">
        <v>184</v>
      </c>
      <c r="L433" s="1" t="s">
        <v>1559</v>
      </c>
    </row>
    <row r="434" spans="1:12">
      <c r="A434" s="1">
        <v>435</v>
      </c>
      <c r="B434" s="1" t="s">
        <v>1561</v>
      </c>
      <c r="C434" s="1" t="s">
        <v>1561</v>
      </c>
      <c r="D434" s="1" t="s">
        <v>1511</v>
      </c>
      <c r="E434" s="1" t="s">
        <v>1562</v>
      </c>
      <c r="F434" s="1" t="s">
        <v>1563</v>
      </c>
      <c r="G434" s="1">
        <v>63.721172000000003</v>
      </c>
      <c r="H434" s="1">
        <v>23.143131</v>
      </c>
      <c r="I434" s="1">
        <v>84</v>
      </c>
      <c r="J434" s="1">
        <v>2</v>
      </c>
      <c r="K434" s="1" t="s">
        <v>184</v>
      </c>
      <c r="L434" s="1" t="s">
        <v>1561</v>
      </c>
    </row>
    <row r="435" spans="1:12">
      <c r="A435" s="1">
        <v>436</v>
      </c>
      <c r="B435" s="1" t="s">
        <v>1564</v>
      </c>
      <c r="C435" s="1" t="s">
        <v>1564</v>
      </c>
      <c r="D435" s="1" t="s">
        <v>1511</v>
      </c>
      <c r="F435" s="1" t="s">
        <v>1565</v>
      </c>
      <c r="G435" s="1">
        <v>66.712883000000005</v>
      </c>
      <c r="H435" s="1">
        <v>27.156786</v>
      </c>
      <c r="I435" s="1">
        <v>692</v>
      </c>
      <c r="J435" s="1">
        <v>2</v>
      </c>
      <c r="K435" s="1" t="s">
        <v>184</v>
      </c>
      <c r="L435" s="1" t="s">
        <v>1564</v>
      </c>
    </row>
    <row r="436" spans="1:12">
      <c r="A436" s="1">
        <v>437</v>
      </c>
      <c r="B436" s="1" t="s">
        <v>1566</v>
      </c>
      <c r="C436" s="1" t="s">
        <v>1566</v>
      </c>
      <c r="D436" s="1" t="s">
        <v>1511</v>
      </c>
      <c r="E436" s="1" t="s">
        <v>1567</v>
      </c>
      <c r="F436" s="1" t="s">
        <v>1568</v>
      </c>
      <c r="G436" s="1">
        <v>65.987575000000007</v>
      </c>
      <c r="H436" s="1">
        <v>29.239381000000002</v>
      </c>
      <c r="I436" s="1">
        <v>866</v>
      </c>
      <c r="J436" s="1">
        <v>2</v>
      </c>
      <c r="K436" s="1" t="s">
        <v>184</v>
      </c>
      <c r="L436" s="1" t="s">
        <v>1566</v>
      </c>
    </row>
    <row r="437" spans="1:12">
      <c r="A437" s="1">
        <v>438</v>
      </c>
      <c r="B437" s="1" t="s">
        <v>1569</v>
      </c>
      <c r="C437" s="1" t="s">
        <v>1569</v>
      </c>
      <c r="D437" s="1" t="s">
        <v>1511</v>
      </c>
      <c r="E437" s="1" t="s">
        <v>1570</v>
      </c>
      <c r="F437" s="1" t="s">
        <v>1571</v>
      </c>
      <c r="G437" s="1">
        <v>67.701021999999995</v>
      </c>
      <c r="H437" s="1">
        <v>24.84685</v>
      </c>
      <c r="I437" s="1">
        <v>644</v>
      </c>
      <c r="J437" s="1">
        <v>2</v>
      </c>
      <c r="K437" s="1" t="s">
        <v>184</v>
      </c>
      <c r="L437" s="1" t="s">
        <v>1569</v>
      </c>
    </row>
    <row r="438" spans="1:12">
      <c r="A438" s="1">
        <v>439</v>
      </c>
      <c r="B438" s="1" t="s">
        <v>1572</v>
      </c>
      <c r="C438" s="1" t="s">
        <v>1572</v>
      </c>
      <c r="D438" s="1" t="s">
        <v>1511</v>
      </c>
      <c r="E438" s="1" t="s">
        <v>1573</v>
      </c>
      <c r="F438" s="1" t="s">
        <v>1574</v>
      </c>
      <c r="G438" s="1">
        <v>63.007150000000003</v>
      </c>
      <c r="H438" s="1">
        <v>27.797756</v>
      </c>
      <c r="I438" s="1">
        <v>323</v>
      </c>
      <c r="J438" s="1">
        <v>2</v>
      </c>
      <c r="K438" s="1" t="s">
        <v>184</v>
      </c>
      <c r="L438" s="1" t="s">
        <v>1572</v>
      </c>
    </row>
    <row r="439" spans="1:12">
      <c r="A439" s="1">
        <v>440</v>
      </c>
      <c r="B439" s="1" t="s">
        <v>1575</v>
      </c>
      <c r="C439" s="1" t="s">
        <v>1576</v>
      </c>
      <c r="D439" s="1" t="s">
        <v>1511</v>
      </c>
      <c r="F439" s="1" t="s">
        <v>1577</v>
      </c>
      <c r="G439" s="1">
        <v>61.144157999999997</v>
      </c>
      <c r="H439" s="1">
        <v>25.693508000000001</v>
      </c>
      <c r="I439" s="1">
        <v>502</v>
      </c>
      <c r="J439" s="1">
        <v>2</v>
      </c>
      <c r="K439" s="1" t="s">
        <v>184</v>
      </c>
      <c r="L439" s="1" t="s">
        <v>1575</v>
      </c>
    </row>
    <row r="440" spans="1:12">
      <c r="A440" s="1">
        <v>441</v>
      </c>
      <c r="B440" s="1" t="s">
        <v>1578</v>
      </c>
      <c r="C440" s="1" t="s">
        <v>1578</v>
      </c>
      <c r="D440" s="1" t="s">
        <v>1511</v>
      </c>
      <c r="E440" s="1" t="s">
        <v>1579</v>
      </c>
      <c r="F440" s="1" t="s">
        <v>1580</v>
      </c>
      <c r="G440" s="1">
        <v>61.044553000000001</v>
      </c>
      <c r="H440" s="1">
        <v>28.144397000000001</v>
      </c>
      <c r="I440" s="1">
        <v>349</v>
      </c>
      <c r="J440" s="1">
        <v>2</v>
      </c>
      <c r="K440" s="1" t="s">
        <v>184</v>
      </c>
      <c r="L440" s="1" t="s">
        <v>1578</v>
      </c>
    </row>
    <row r="441" spans="1:12">
      <c r="A441" s="1">
        <v>442</v>
      </c>
      <c r="B441" s="1" t="s">
        <v>1581</v>
      </c>
      <c r="C441" s="1" t="s">
        <v>1581</v>
      </c>
      <c r="D441" s="1" t="s">
        <v>1511</v>
      </c>
      <c r="E441" s="1" t="s">
        <v>1582</v>
      </c>
      <c r="F441" s="1" t="s">
        <v>1583</v>
      </c>
      <c r="G441" s="1">
        <v>60.122202999999999</v>
      </c>
      <c r="H441" s="1">
        <v>19.898156</v>
      </c>
      <c r="I441" s="1">
        <v>17</v>
      </c>
      <c r="J441" s="1">
        <v>2</v>
      </c>
      <c r="K441" s="1" t="s">
        <v>184</v>
      </c>
      <c r="L441" s="1" t="s">
        <v>1581</v>
      </c>
    </row>
    <row r="442" spans="1:12">
      <c r="A442" s="1">
        <v>443</v>
      </c>
      <c r="B442" s="1" t="s">
        <v>1584</v>
      </c>
      <c r="C442" s="1" t="s">
        <v>1584</v>
      </c>
      <c r="D442" s="1" t="s">
        <v>1511</v>
      </c>
      <c r="F442" s="1" t="s">
        <v>1585</v>
      </c>
      <c r="G442" s="1">
        <v>62.946666999999998</v>
      </c>
      <c r="H442" s="1">
        <v>23.518889000000001</v>
      </c>
      <c r="I442" s="1">
        <v>331</v>
      </c>
      <c r="J442" s="1">
        <v>2</v>
      </c>
      <c r="K442" s="1" t="s">
        <v>184</v>
      </c>
      <c r="L442" s="1" t="s">
        <v>1584</v>
      </c>
    </row>
    <row r="443" spans="1:12">
      <c r="A443" s="1">
        <v>444</v>
      </c>
      <c r="B443" s="1" t="s">
        <v>1586</v>
      </c>
      <c r="C443" s="1" t="s">
        <v>1586</v>
      </c>
      <c r="D443" s="1" t="s">
        <v>1511</v>
      </c>
      <c r="E443" s="1" t="s">
        <v>1587</v>
      </c>
      <c r="F443" s="1" t="s">
        <v>1588</v>
      </c>
      <c r="G443" s="1">
        <v>61.686599999999999</v>
      </c>
      <c r="H443" s="1">
        <v>27.201794</v>
      </c>
      <c r="I443" s="1">
        <v>329</v>
      </c>
      <c r="J443" s="1">
        <v>2</v>
      </c>
      <c r="K443" s="1" t="s">
        <v>184</v>
      </c>
      <c r="L443" s="1" t="s">
        <v>1586</v>
      </c>
    </row>
    <row r="444" spans="1:12">
      <c r="A444" s="1">
        <v>445</v>
      </c>
      <c r="B444" s="1" t="s">
        <v>1589</v>
      </c>
      <c r="C444" s="1" t="s">
        <v>1589</v>
      </c>
      <c r="D444" s="1" t="s">
        <v>1511</v>
      </c>
      <c r="F444" s="1" t="s">
        <v>1590</v>
      </c>
      <c r="G444" s="1">
        <v>60.333888999999999</v>
      </c>
      <c r="H444" s="1">
        <v>24.296389000000001</v>
      </c>
      <c r="I444" s="1">
        <v>367</v>
      </c>
      <c r="J444" s="1">
        <v>2</v>
      </c>
      <c r="K444" s="1" t="s">
        <v>184</v>
      </c>
      <c r="L444" s="1" t="s">
        <v>1589</v>
      </c>
    </row>
    <row r="445" spans="1:12">
      <c r="A445" s="1">
        <v>446</v>
      </c>
      <c r="B445" s="1" t="s">
        <v>1591</v>
      </c>
      <c r="C445" s="1" t="s">
        <v>1591</v>
      </c>
      <c r="D445" s="1" t="s">
        <v>1511</v>
      </c>
      <c r="E445" s="1" t="s">
        <v>1592</v>
      </c>
      <c r="F445" s="1" t="s">
        <v>1593</v>
      </c>
      <c r="G445" s="1">
        <v>64.930060999999995</v>
      </c>
      <c r="H445" s="1">
        <v>25.354564</v>
      </c>
      <c r="I445" s="1">
        <v>47</v>
      </c>
      <c r="J445" s="1">
        <v>2</v>
      </c>
      <c r="K445" s="1" t="s">
        <v>184</v>
      </c>
      <c r="L445" s="1" t="s">
        <v>1591</v>
      </c>
    </row>
    <row r="446" spans="1:12">
      <c r="A446" s="1">
        <v>447</v>
      </c>
      <c r="B446" s="1" t="s">
        <v>1594</v>
      </c>
      <c r="C446" s="1" t="s">
        <v>1594</v>
      </c>
      <c r="D446" s="1" t="s">
        <v>1511</v>
      </c>
      <c r="F446" s="1" t="s">
        <v>1595</v>
      </c>
      <c r="G446" s="1">
        <v>61.245558000000003</v>
      </c>
      <c r="H446" s="1">
        <v>22.193356000000001</v>
      </c>
      <c r="I446" s="1">
        <v>148</v>
      </c>
      <c r="J446" s="1">
        <v>2</v>
      </c>
      <c r="K446" s="1" t="s">
        <v>184</v>
      </c>
      <c r="L446" s="1" t="s">
        <v>1594</v>
      </c>
    </row>
    <row r="447" spans="1:12">
      <c r="A447" s="1">
        <v>448</v>
      </c>
      <c r="B447" s="1" t="s">
        <v>1596</v>
      </c>
      <c r="C447" s="1" t="s">
        <v>1596</v>
      </c>
      <c r="D447" s="1" t="s">
        <v>1511</v>
      </c>
      <c r="E447" s="1" t="s">
        <v>1597</v>
      </c>
      <c r="F447" s="1" t="s">
        <v>1598</v>
      </c>
      <c r="G447" s="1">
        <v>61.461686</v>
      </c>
      <c r="H447" s="1">
        <v>21.799983000000001</v>
      </c>
      <c r="I447" s="1">
        <v>44</v>
      </c>
      <c r="J447" s="1">
        <v>2</v>
      </c>
      <c r="K447" s="1" t="s">
        <v>184</v>
      </c>
      <c r="L447" s="1" t="s">
        <v>1596</v>
      </c>
    </row>
    <row r="448" spans="1:12">
      <c r="A448" s="1">
        <v>449</v>
      </c>
      <c r="B448" s="1" t="s">
        <v>1599</v>
      </c>
      <c r="C448" s="1" t="s">
        <v>1599</v>
      </c>
      <c r="D448" s="1" t="s">
        <v>1511</v>
      </c>
      <c r="F448" s="1" t="s">
        <v>1600</v>
      </c>
      <c r="G448" s="1">
        <v>65.402221999999995</v>
      </c>
      <c r="H448" s="1">
        <v>26.946943999999998</v>
      </c>
      <c r="I448" s="1">
        <v>397</v>
      </c>
      <c r="J448" s="1">
        <v>2</v>
      </c>
      <c r="K448" s="1" t="s">
        <v>184</v>
      </c>
      <c r="L448" s="1" t="s">
        <v>1599</v>
      </c>
    </row>
    <row r="449" spans="1:12">
      <c r="A449" s="1">
        <v>450</v>
      </c>
      <c r="B449" s="1" t="s">
        <v>1601</v>
      </c>
      <c r="C449" s="1" t="s">
        <v>1601</v>
      </c>
      <c r="D449" s="1" t="s">
        <v>1511</v>
      </c>
      <c r="F449" s="1" t="s">
        <v>1602</v>
      </c>
      <c r="G449" s="1">
        <v>63.731917000000003</v>
      </c>
      <c r="H449" s="1">
        <v>25.926306</v>
      </c>
      <c r="I449" s="1">
        <v>528</v>
      </c>
      <c r="J449" s="1">
        <v>2</v>
      </c>
      <c r="K449" s="1" t="s">
        <v>184</v>
      </c>
      <c r="L449" s="1" t="s">
        <v>1601</v>
      </c>
    </row>
    <row r="450" spans="1:12">
      <c r="A450" s="1">
        <v>451</v>
      </c>
      <c r="B450" s="1" t="s">
        <v>1603</v>
      </c>
      <c r="C450" s="1" t="s">
        <v>1604</v>
      </c>
      <c r="D450" s="1" t="s">
        <v>1511</v>
      </c>
      <c r="F450" s="1" t="s">
        <v>1605</v>
      </c>
      <c r="G450" s="1">
        <v>64.688056000000003</v>
      </c>
      <c r="H450" s="1">
        <v>24.695833</v>
      </c>
      <c r="I450" s="1">
        <v>118</v>
      </c>
      <c r="J450" s="1">
        <v>2</v>
      </c>
      <c r="K450" s="1" t="s">
        <v>184</v>
      </c>
      <c r="L450" s="1" t="s">
        <v>1603</v>
      </c>
    </row>
    <row r="451" spans="1:12">
      <c r="A451" s="1">
        <v>452</v>
      </c>
      <c r="B451" s="1" t="s">
        <v>1606</v>
      </c>
      <c r="C451" s="1" t="s">
        <v>1606</v>
      </c>
      <c r="D451" s="1" t="s">
        <v>1511</v>
      </c>
      <c r="F451" s="1" t="s">
        <v>1607</v>
      </c>
      <c r="G451" s="1">
        <v>62.065480999999998</v>
      </c>
      <c r="H451" s="1">
        <v>28.356494000000001</v>
      </c>
      <c r="I451" s="1">
        <v>292</v>
      </c>
      <c r="J451" s="1">
        <v>2</v>
      </c>
      <c r="K451" s="1" t="s">
        <v>184</v>
      </c>
      <c r="L451" s="1" t="s">
        <v>1606</v>
      </c>
    </row>
    <row r="452" spans="1:12">
      <c r="A452" s="1">
        <v>453</v>
      </c>
      <c r="B452" s="1" t="s">
        <v>1608</v>
      </c>
      <c r="C452" s="1" t="s">
        <v>1608</v>
      </c>
      <c r="D452" s="1" t="s">
        <v>1511</v>
      </c>
      <c r="E452" s="1" t="s">
        <v>1609</v>
      </c>
      <c r="F452" s="1" t="s">
        <v>1610</v>
      </c>
      <c r="G452" s="1">
        <v>66.564822000000007</v>
      </c>
      <c r="H452" s="1">
        <v>25.830411000000002</v>
      </c>
      <c r="I452" s="1">
        <v>642</v>
      </c>
      <c r="J452" s="1">
        <v>2</v>
      </c>
      <c r="K452" s="1" t="s">
        <v>184</v>
      </c>
      <c r="L452" s="1" t="s">
        <v>1608</v>
      </c>
    </row>
    <row r="453" spans="1:12">
      <c r="A453" s="1">
        <v>454</v>
      </c>
      <c r="B453" s="1" t="s">
        <v>1611</v>
      </c>
      <c r="C453" s="1" t="s">
        <v>1611</v>
      </c>
      <c r="D453" s="1" t="s">
        <v>1511</v>
      </c>
      <c r="F453" s="1" t="s">
        <v>1612</v>
      </c>
      <c r="G453" s="1">
        <v>60.744722000000003</v>
      </c>
      <c r="H453" s="1">
        <v>24.107778</v>
      </c>
      <c r="I453" s="1">
        <v>407</v>
      </c>
      <c r="J453" s="1">
        <v>2</v>
      </c>
      <c r="K453" s="1" t="s">
        <v>184</v>
      </c>
      <c r="L453" s="1" t="s">
        <v>1611</v>
      </c>
    </row>
    <row r="454" spans="1:12">
      <c r="A454" s="1">
        <v>455</v>
      </c>
      <c r="B454" s="1" t="s">
        <v>1613</v>
      </c>
      <c r="C454" s="1" t="s">
        <v>1613</v>
      </c>
      <c r="D454" s="1" t="s">
        <v>1511</v>
      </c>
      <c r="E454" s="1" t="s">
        <v>1614</v>
      </c>
      <c r="F454" s="1" t="s">
        <v>1615</v>
      </c>
      <c r="G454" s="1">
        <v>61.943064</v>
      </c>
      <c r="H454" s="1">
        <v>28.945136000000002</v>
      </c>
      <c r="I454" s="1">
        <v>311</v>
      </c>
      <c r="J454" s="1">
        <v>2</v>
      </c>
      <c r="K454" s="1" t="s">
        <v>184</v>
      </c>
      <c r="L454" s="1" t="s">
        <v>1613</v>
      </c>
    </row>
    <row r="455" spans="1:12">
      <c r="A455" s="1">
        <v>456</v>
      </c>
      <c r="B455" s="1" t="s">
        <v>1616</v>
      </c>
      <c r="C455" s="1" t="s">
        <v>1616</v>
      </c>
      <c r="D455" s="1" t="s">
        <v>1511</v>
      </c>
      <c r="F455" s="1" t="s">
        <v>1617</v>
      </c>
      <c r="G455" s="1">
        <v>61.062389000000003</v>
      </c>
      <c r="H455" s="1">
        <v>26.798860999999999</v>
      </c>
      <c r="I455" s="1">
        <v>417</v>
      </c>
      <c r="J455" s="1">
        <v>2</v>
      </c>
      <c r="K455" s="1" t="s">
        <v>184</v>
      </c>
      <c r="L455" s="1" t="s">
        <v>1616</v>
      </c>
    </row>
    <row r="456" spans="1:12">
      <c r="A456" s="1">
        <v>457</v>
      </c>
      <c r="B456" s="1" t="s">
        <v>1618</v>
      </c>
      <c r="C456" s="1" t="s">
        <v>1618</v>
      </c>
      <c r="D456" s="1" t="s">
        <v>1511</v>
      </c>
      <c r="E456" s="1" t="s">
        <v>1619</v>
      </c>
      <c r="F456" s="1" t="s">
        <v>1620</v>
      </c>
      <c r="G456" s="1">
        <v>67.395032999999998</v>
      </c>
      <c r="H456" s="1">
        <v>26.619133000000001</v>
      </c>
      <c r="I456" s="1">
        <v>602</v>
      </c>
      <c r="J456" s="1">
        <v>2</v>
      </c>
      <c r="K456" s="1" t="s">
        <v>184</v>
      </c>
      <c r="L456" s="1" t="s">
        <v>1618</v>
      </c>
    </row>
    <row r="457" spans="1:12">
      <c r="A457" s="1">
        <v>458</v>
      </c>
      <c r="B457" s="1" t="s">
        <v>1621</v>
      </c>
      <c r="C457" s="1" t="s">
        <v>1622</v>
      </c>
      <c r="D457" s="1" t="s">
        <v>1511</v>
      </c>
      <c r="E457" s="1" t="s">
        <v>1623</v>
      </c>
      <c r="F457" s="1" t="s">
        <v>1624</v>
      </c>
      <c r="G457" s="1">
        <v>61.414147</v>
      </c>
      <c r="H457" s="1">
        <v>23.604392000000001</v>
      </c>
      <c r="I457" s="1">
        <v>390</v>
      </c>
      <c r="J457" s="1">
        <v>2</v>
      </c>
      <c r="K457" s="1" t="s">
        <v>184</v>
      </c>
      <c r="L457" s="1" t="s">
        <v>1621</v>
      </c>
    </row>
    <row r="458" spans="1:12">
      <c r="A458" s="1">
        <v>459</v>
      </c>
      <c r="B458" s="1" t="s">
        <v>1625</v>
      </c>
      <c r="C458" s="1" t="s">
        <v>1625</v>
      </c>
      <c r="D458" s="1" t="s">
        <v>1511</v>
      </c>
      <c r="F458" s="1" t="s">
        <v>1626</v>
      </c>
      <c r="G458" s="1">
        <v>61.773350000000001</v>
      </c>
      <c r="H458" s="1">
        <v>24.027006</v>
      </c>
      <c r="I458" s="1">
        <v>515</v>
      </c>
      <c r="J458" s="1">
        <v>2</v>
      </c>
      <c r="K458" s="1" t="s">
        <v>184</v>
      </c>
      <c r="L458" s="1" t="s">
        <v>1625</v>
      </c>
    </row>
    <row r="459" spans="1:12">
      <c r="A459" s="1">
        <v>460</v>
      </c>
      <c r="B459" s="1" t="s">
        <v>1627</v>
      </c>
      <c r="C459" s="1" t="s">
        <v>1627</v>
      </c>
      <c r="D459" s="1" t="s">
        <v>1511</v>
      </c>
      <c r="E459" s="1" t="s">
        <v>1628</v>
      </c>
      <c r="F459" s="1" t="s">
        <v>1629</v>
      </c>
      <c r="G459" s="1">
        <v>60.514142</v>
      </c>
      <c r="H459" s="1">
        <v>22.262808</v>
      </c>
      <c r="I459" s="1">
        <v>161</v>
      </c>
      <c r="J459" s="1">
        <v>2</v>
      </c>
      <c r="K459" s="1" t="s">
        <v>184</v>
      </c>
      <c r="L459" s="1" t="s">
        <v>1627</v>
      </c>
    </row>
    <row r="460" spans="1:12">
      <c r="A460" s="1">
        <v>461</v>
      </c>
      <c r="B460" s="1" t="s">
        <v>1630</v>
      </c>
      <c r="C460" s="1" t="s">
        <v>1630</v>
      </c>
      <c r="D460" s="1" t="s">
        <v>1511</v>
      </c>
      <c r="E460" s="1" t="s">
        <v>1631</v>
      </c>
      <c r="F460" s="1" t="s">
        <v>1632</v>
      </c>
      <c r="G460" s="1">
        <v>60.896394000000001</v>
      </c>
      <c r="H460" s="1">
        <v>26.938352999999999</v>
      </c>
      <c r="I460" s="1">
        <v>339</v>
      </c>
      <c r="J460" s="1">
        <v>2</v>
      </c>
      <c r="K460" s="1" t="s">
        <v>184</v>
      </c>
      <c r="L460" s="1" t="s">
        <v>1630</v>
      </c>
    </row>
    <row r="461" spans="1:12">
      <c r="A461" s="1">
        <v>462</v>
      </c>
      <c r="B461" s="1" t="s">
        <v>1633</v>
      </c>
      <c r="C461" s="1" t="s">
        <v>1633</v>
      </c>
      <c r="D461" s="1" t="s">
        <v>1511</v>
      </c>
      <c r="E461" s="1" t="s">
        <v>1634</v>
      </c>
      <c r="F461" s="1" t="s">
        <v>1635</v>
      </c>
      <c r="G461" s="1">
        <v>63.050649999999997</v>
      </c>
      <c r="H461" s="1">
        <v>21.762174999999999</v>
      </c>
      <c r="I461" s="1">
        <v>19</v>
      </c>
      <c r="J461" s="1">
        <v>2</v>
      </c>
      <c r="K461" s="1" t="s">
        <v>184</v>
      </c>
      <c r="L461" s="1" t="s">
        <v>1633</v>
      </c>
    </row>
    <row r="462" spans="1:12">
      <c r="A462" s="1">
        <v>463</v>
      </c>
      <c r="B462" s="1" t="s">
        <v>1636</v>
      </c>
      <c r="C462" s="1" t="s">
        <v>1636</v>
      </c>
      <c r="D462" s="1" t="s">
        <v>1511</v>
      </c>
      <c r="E462" s="1" t="s">
        <v>1637</v>
      </c>
      <c r="F462" s="1" t="s">
        <v>1638</v>
      </c>
      <c r="G462" s="1">
        <v>62.171111000000003</v>
      </c>
      <c r="H462" s="1">
        <v>27.868611000000001</v>
      </c>
      <c r="I462" s="1">
        <v>286</v>
      </c>
      <c r="J462" s="1">
        <v>2</v>
      </c>
      <c r="K462" s="1" t="s">
        <v>184</v>
      </c>
      <c r="L462" s="1" t="s">
        <v>1636</v>
      </c>
    </row>
    <row r="463" spans="1:12">
      <c r="A463" s="1">
        <v>464</v>
      </c>
      <c r="B463" s="1" t="s">
        <v>1639</v>
      </c>
      <c r="C463" s="1" t="s">
        <v>1640</v>
      </c>
      <c r="D463" s="1" t="s">
        <v>1511</v>
      </c>
      <c r="F463" s="1" t="s">
        <v>1641</v>
      </c>
      <c r="G463" s="1">
        <v>64.060547</v>
      </c>
      <c r="H463" s="1">
        <v>24.715952999999999</v>
      </c>
      <c r="I463" s="1">
        <v>252</v>
      </c>
      <c r="J463" s="1">
        <v>2</v>
      </c>
      <c r="K463" s="1" t="s">
        <v>184</v>
      </c>
      <c r="L463" s="1" t="s">
        <v>1639</v>
      </c>
    </row>
    <row r="464" spans="1:12">
      <c r="A464" s="1">
        <v>465</v>
      </c>
      <c r="B464" s="1" t="s">
        <v>1642</v>
      </c>
      <c r="C464" s="1" t="s">
        <v>1643</v>
      </c>
      <c r="D464" s="1" t="s">
        <v>1644</v>
      </c>
      <c r="E464" s="1" t="s">
        <v>1645</v>
      </c>
      <c r="F464" s="1" t="s">
        <v>1646</v>
      </c>
      <c r="G464" s="1">
        <v>54.657499999999999</v>
      </c>
      <c r="H464" s="1">
        <v>-6.2158329999999999</v>
      </c>
      <c r="I464" s="1">
        <v>268</v>
      </c>
      <c r="J464" s="1">
        <v>0</v>
      </c>
      <c r="K464" s="1" t="s">
        <v>184</v>
      </c>
      <c r="L464" s="1" t="s">
        <v>1642</v>
      </c>
    </row>
    <row r="465" spans="1:12">
      <c r="A465" s="1">
        <v>466</v>
      </c>
      <c r="B465" s="1" t="s">
        <v>1647</v>
      </c>
      <c r="C465" s="1" t="s">
        <v>1648</v>
      </c>
      <c r="D465" s="1" t="s">
        <v>1644</v>
      </c>
      <c r="E465" s="1" t="s">
        <v>1649</v>
      </c>
      <c r="F465" s="1" t="s">
        <v>1650</v>
      </c>
      <c r="G465" s="1">
        <v>54.398888999999997</v>
      </c>
      <c r="H465" s="1">
        <v>-7.6516669999999998</v>
      </c>
      <c r="I465" s="1">
        <v>155</v>
      </c>
      <c r="J465" s="1">
        <v>0</v>
      </c>
      <c r="K465" s="1" t="s">
        <v>184</v>
      </c>
      <c r="L465" s="1" t="s">
        <v>1647</v>
      </c>
    </row>
    <row r="466" spans="1:12">
      <c r="A466" s="1">
        <v>467</v>
      </c>
      <c r="B466" s="1" t="s">
        <v>1651</v>
      </c>
      <c r="C466" s="1" t="s">
        <v>1643</v>
      </c>
      <c r="D466" s="1" t="s">
        <v>1644</v>
      </c>
      <c r="E466" s="1" t="s">
        <v>1652</v>
      </c>
      <c r="F466" s="1" t="s">
        <v>1653</v>
      </c>
      <c r="G466" s="1">
        <v>54.618056000000003</v>
      </c>
      <c r="H466" s="1">
        <v>-5.8724999999999996</v>
      </c>
      <c r="I466" s="1">
        <v>15</v>
      </c>
      <c r="J466" s="1">
        <v>0</v>
      </c>
      <c r="K466" s="1" t="s">
        <v>184</v>
      </c>
      <c r="L466" s="1" t="s">
        <v>1651</v>
      </c>
    </row>
    <row r="467" spans="1:12">
      <c r="A467" s="1">
        <v>468</v>
      </c>
      <c r="B467" s="1" t="s">
        <v>1654</v>
      </c>
      <c r="C467" s="1" t="s">
        <v>1655</v>
      </c>
      <c r="D467" s="1" t="s">
        <v>1644</v>
      </c>
      <c r="E467" s="1" t="s">
        <v>1656</v>
      </c>
      <c r="F467" s="1" t="s">
        <v>1657</v>
      </c>
      <c r="G467" s="1">
        <v>55.042777999999998</v>
      </c>
      <c r="H467" s="1">
        <v>-7.161111</v>
      </c>
      <c r="I467" s="1">
        <v>22</v>
      </c>
      <c r="J467" s="1">
        <v>0</v>
      </c>
      <c r="K467" s="1" t="s">
        <v>184</v>
      </c>
      <c r="L467" s="1" t="s">
        <v>1654</v>
      </c>
    </row>
    <row r="468" spans="1:12">
      <c r="A468" s="1">
        <v>469</v>
      </c>
      <c r="B468" s="1" t="s">
        <v>1658</v>
      </c>
      <c r="C468" s="1" t="s">
        <v>1658</v>
      </c>
      <c r="D468" s="1" t="s">
        <v>1644</v>
      </c>
      <c r="E468" s="1" t="s">
        <v>1659</v>
      </c>
      <c r="F468" s="1" t="s">
        <v>1660</v>
      </c>
      <c r="G468" s="1">
        <v>52.453856000000002</v>
      </c>
      <c r="H468" s="1">
        <v>-1.7480279999999999</v>
      </c>
      <c r="I468" s="1">
        <v>327</v>
      </c>
      <c r="J468" s="1">
        <v>0</v>
      </c>
      <c r="K468" s="1" t="s">
        <v>184</v>
      </c>
      <c r="L468" s="1" t="s">
        <v>1658</v>
      </c>
    </row>
    <row r="469" spans="1:12">
      <c r="A469" s="1">
        <v>470</v>
      </c>
      <c r="B469" s="1" t="s">
        <v>1661</v>
      </c>
      <c r="C469" s="1" t="s">
        <v>1661</v>
      </c>
      <c r="D469" s="1" t="s">
        <v>1644</v>
      </c>
      <c r="E469" s="1" t="s">
        <v>1662</v>
      </c>
      <c r="F469" s="1" t="s">
        <v>1663</v>
      </c>
      <c r="G469" s="1">
        <v>52.369722000000003</v>
      </c>
      <c r="H469" s="1">
        <v>-1.479722</v>
      </c>
      <c r="I469" s="1">
        <v>267</v>
      </c>
      <c r="J469" s="1">
        <v>0</v>
      </c>
      <c r="K469" s="1" t="s">
        <v>184</v>
      </c>
      <c r="L469" s="1" t="s">
        <v>1661</v>
      </c>
    </row>
    <row r="470" spans="1:12">
      <c r="A470" s="1">
        <v>471</v>
      </c>
      <c r="B470" s="1" t="s">
        <v>1664</v>
      </c>
      <c r="C470" s="1" t="s">
        <v>1664</v>
      </c>
      <c r="D470" s="1" t="s">
        <v>1644</v>
      </c>
      <c r="F470" s="1" t="s">
        <v>1665</v>
      </c>
      <c r="G470" s="1">
        <v>52.607778000000003</v>
      </c>
      <c r="H470" s="1">
        <v>-1.031944</v>
      </c>
      <c r="I470" s="1">
        <v>469</v>
      </c>
      <c r="J470" s="1">
        <v>0</v>
      </c>
      <c r="K470" s="1" t="s">
        <v>184</v>
      </c>
      <c r="L470" s="1" t="s">
        <v>1664</v>
      </c>
    </row>
    <row r="471" spans="1:12">
      <c r="A471" s="1">
        <v>472</v>
      </c>
      <c r="B471" s="1" t="s">
        <v>1666</v>
      </c>
      <c r="C471" s="1" t="s">
        <v>1667</v>
      </c>
      <c r="D471" s="1" t="s">
        <v>1644</v>
      </c>
      <c r="E471" s="1" t="s">
        <v>1668</v>
      </c>
      <c r="F471" s="1" t="s">
        <v>1669</v>
      </c>
      <c r="G471" s="1">
        <v>51.894167000000003</v>
      </c>
      <c r="H471" s="1">
        <v>-2.1672220000000002</v>
      </c>
      <c r="I471" s="1">
        <v>101</v>
      </c>
      <c r="J471" s="1">
        <v>0</v>
      </c>
      <c r="K471" s="1" t="s">
        <v>184</v>
      </c>
      <c r="L471" s="1" t="s">
        <v>1666</v>
      </c>
    </row>
    <row r="472" spans="1:12">
      <c r="A472" s="1">
        <v>474</v>
      </c>
      <c r="B472" s="1" t="s">
        <v>1670</v>
      </c>
      <c r="C472" s="1" t="s">
        <v>1671</v>
      </c>
      <c r="D472" s="1" t="s">
        <v>1644</v>
      </c>
      <c r="F472" s="1" t="s">
        <v>1672</v>
      </c>
      <c r="G472" s="1">
        <v>52.517499999999998</v>
      </c>
      <c r="H472" s="1">
        <v>-2.2594439999999998</v>
      </c>
      <c r="I472" s="1">
        <v>283</v>
      </c>
      <c r="J472" s="1">
        <v>0</v>
      </c>
      <c r="K472" s="1" t="s">
        <v>184</v>
      </c>
      <c r="L472" s="1" t="s">
        <v>1670</v>
      </c>
    </row>
    <row r="473" spans="1:12">
      <c r="A473" s="1">
        <v>475</v>
      </c>
      <c r="B473" s="1" t="s">
        <v>1673</v>
      </c>
      <c r="C473" s="1" t="s">
        <v>1674</v>
      </c>
      <c r="D473" s="1" t="s">
        <v>1644</v>
      </c>
      <c r="F473" s="1" t="s">
        <v>1675</v>
      </c>
      <c r="G473" s="1">
        <v>51.668056</v>
      </c>
      <c r="H473" s="1">
        <v>-2.0569440000000001</v>
      </c>
      <c r="I473" s="1">
        <v>433</v>
      </c>
      <c r="J473" s="1">
        <v>0</v>
      </c>
      <c r="K473" s="1" t="s">
        <v>184</v>
      </c>
      <c r="L473" s="1" t="s">
        <v>1673</v>
      </c>
    </row>
    <row r="474" spans="1:12">
      <c r="A474" s="1">
        <v>476</v>
      </c>
      <c r="B474" s="1" t="s">
        <v>1676</v>
      </c>
      <c r="C474" s="1" t="s">
        <v>1676</v>
      </c>
      <c r="D474" s="1" t="s">
        <v>1644</v>
      </c>
      <c r="F474" s="1" t="s">
        <v>1677</v>
      </c>
      <c r="G474" s="1">
        <v>52.040832999999999</v>
      </c>
      <c r="H474" s="1">
        <v>-1.095556</v>
      </c>
      <c r="I474" s="1">
        <v>448</v>
      </c>
      <c r="J474" s="1">
        <v>0</v>
      </c>
      <c r="K474" s="1" t="s">
        <v>184</v>
      </c>
      <c r="L474" s="1" t="s">
        <v>1676</v>
      </c>
    </row>
    <row r="475" spans="1:12">
      <c r="A475" s="1">
        <v>477</v>
      </c>
      <c r="B475" s="1" t="s">
        <v>1678</v>
      </c>
      <c r="C475" s="1" t="s">
        <v>1679</v>
      </c>
      <c r="D475" s="1" t="s">
        <v>1644</v>
      </c>
      <c r="F475" s="1" t="s">
        <v>1680</v>
      </c>
      <c r="G475" s="1">
        <v>52.192222000000001</v>
      </c>
      <c r="H475" s="1">
        <v>-1.614444</v>
      </c>
      <c r="I475" s="1">
        <v>159</v>
      </c>
      <c r="J475" s="1">
        <v>0</v>
      </c>
      <c r="K475" s="1" t="s">
        <v>184</v>
      </c>
      <c r="L475" s="1" t="s">
        <v>1678</v>
      </c>
    </row>
    <row r="476" spans="1:12">
      <c r="A476" s="1">
        <v>478</v>
      </c>
      <c r="B476" s="1" t="s">
        <v>1681</v>
      </c>
      <c r="C476" s="1" t="s">
        <v>1681</v>
      </c>
      <c r="D476" s="1" t="s">
        <v>1644</v>
      </c>
      <c r="E476" s="1" t="s">
        <v>1682</v>
      </c>
      <c r="F476" s="1" t="s">
        <v>1683</v>
      </c>
      <c r="G476" s="1">
        <v>53.353743999999999</v>
      </c>
      <c r="H476" s="1">
        <v>-2.27495</v>
      </c>
      <c r="I476" s="1">
        <v>257</v>
      </c>
      <c r="J476" s="1">
        <v>0</v>
      </c>
      <c r="K476" s="1" t="s">
        <v>184</v>
      </c>
      <c r="L476" s="1" t="s">
        <v>1681</v>
      </c>
    </row>
    <row r="477" spans="1:12">
      <c r="A477" s="1">
        <v>479</v>
      </c>
      <c r="B477" s="1" t="s">
        <v>1684</v>
      </c>
      <c r="C477" s="1" t="s">
        <v>1685</v>
      </c>
      <c r="D477" s="1" t="s">
        <v>1644</v>
      </c>
      <c r="F477" s="1" t="s">
        <v>1686</v>
      </c>
      <c r="G477" s="1">
        <v>53.338056000000002</v>
      </c>
      <c r="H477" s="1">
        <v>-2.148889</v>
      </c>
      <c r="I477" s="1">
        <v>295</v>
      </c>
      <c r="J477" s="1">
        <v>0</v>
      </c>
      <c r="K477" s="1" t="s">
        <v>184</v>
      </c>
      <c r="L477" s="1" t="s">
        <v>1684</v>
      </c>
    </row>
    <row r="478" spans="1:12">
      <c r="A478" s="1">
        <v>480</v>
      </c>
      <c r="B478" s="1" t="s">
        <v>1687</v>
      </c>
      <c r="C478" s="1" t="s">
        <v>1687</v>
      </c>
      <c r="D478" s="1" t="s">
        <v>1644</v>
      </c>
      <c r="F478" s="1" t="s">
        <v>1688</v>
      </c>
      <c r="G478" s="1">
        <v>51.087167000000001</v>
      </c>
      <c r="H478" s="1">
        <v>-4.1503389999999998</v>
      </c>
      <c r="I478" s="1">
        <v>27</v>
      </c>
      <c r="J478" s="1">
        <v>0</v>
      </c>
      <c r="K478" s="1" t="s">
        <v>184</v>
      </c>
      <c r="L478" s="1" t="s">
        <v>1687</v>
      </c>
    </row>
    <row r="479" spans="1:12">
      <c r="A479" s="1">
        <v>481</v>
      </c>
      <c r="B479" s="1" t="s">
        <v>1689</v>
      </c>
      <c r="C479" s="1" t="s">
        <v>1690</v>
      </c>
      <c r="D479" s="1" t="s">
        <v>1644</v>
      </c>
      <c r="E479" s="1" t="s">
        <v>1691</v>
      </c>
      <c r="F479" s="1" t="s">
        <v>1692</v>
      </c>
      <c r="G479" s="1">
        <v>50.440558000000003</v>
      </c>
      <c r="H479" s="1">
        <v>-4.9954080000000003</v>
      </c>
      <c r="I479" s="1">
        <v>390</v>
      </c>
      <c r="J479" s="1">
        <v>0</v>
      </c>
      <c r="K479" s="1" t="s">
        <v>184</v>
      </c>
      <c r="L479" s="1" t="s">
        <v>1689</v>
      </c>
    </row>
    <row r="480" spans="1:12">
      <c r="A480" s="1">
        <v>482</v>
      </c>
      <c r="B480" s="1" t="s">
        <v>1693</v>
      </c>
      <c r="C480" s="1" t="s">
        <v>1693</v>
      </c>
      <c r="D480" s="1" t="s">
        <v>1644</v>
      </c>
      <c r="E480" s="1" t="s">
        <v>1694</v>
      </c>
      <c r="F480" s="1" t="s">
        <v>1695</v>
      </c>
      <c r="G480" s="1">
        <v>51.505144000000001</v>
      </c>
      <c r="H480" s="1">
        <v>-1.993428</v>
      </c>
      <c r="I480" s="1">
        <v>513</v>
      </c>
      <c r="J480" s="1">
        <v>0</v>
      </c>
      <c r="K480" s="1" t="s">
        <v>184</v>
      </c>
      <c r="L480" s="1" t="s">
        <v>1693</v>
      </c>
    </row>
    <row r="481" spans="1:12">
      <c r="A481" s="1">
        <v>483</v>
      </c>
      <c r="B481" s="1" t="s">
        <v>1696</v>
      </c>
      <c r="C481" s="1" t="s">
        <v>1696</v>
      </c>
      <c r="D481" s="1" t="s">
        <v>1644</v>
      </c>
      <c r="F481" s="1" t="s">
        <v>1697</v>
      </c>
      <c r="G481" s="1">
        <v>51.152189</v>
      </c>
      <c r="H481" s="1">
        <v>-1.747414</v>
      </c>
      <c r="I481" s="1">
        <v>407</v>
      </c>
      <c r="J481" s="1">
        <v>0</v>
      </c>
      <c r="K481" s="1" t="s">
        <v>184</v>
      </c>
      <c r="L481" s="1" t="s">
        <v>1696</v>
      </c>
    </row>
    <row r="482" spans="1:12">
      <c r="A482" s="1">
        <v>484</v>
      </c>
      <c r="B482" s="1" t="s">
        <v>1698</v>
      </c>
      <c r="C482" s="1" t="s">
        <v>1698</v>
      </c>
      <c r="D482" s="1" t="s">
        <v>1644</v>
      </c>
      <c r="F482" s="1" t="s">
        <v>1699</v>
      </c>
      <c r="G482" s="1">
        <v>50.086092000000001</v>
      </c>
      <c r="H482" s="1">
        <v>-5.2557109999999998</v>
      </c>
      <c r="I482" s="1">
        <v>267</v>
      </c>
      <c r="J482" s="1">
        <v>0</v>
      </c>
      <c r="K482" s="1" t="s">
        <v>184</v>
      </c>
      <c r="L482" s="1" t="s">
        <v>1698</v>
      </c>
    </row>
    <row r="483" spans="1:12">
      <c r="A483" s="1">
        <v>485</v>
      </c>
      <c r="B483" s="1" t="s">
        <v>1700</v>
      </c>
      <c r="C483" s="1" t="s">
        <v>1701</v>
      </c>
      <c r="D483" s="1" t="s">
        <v>1644</v>
      </c>
      <c r="F483" s="1" t="s">
        <v>1702</v>
      </c>
      <c r="G483" s="1">
        <v>51.404811000000002</v>
      </c>
      <c r="H483" s="1">
        <v>-3.4357500000000001</v>
      </c>
      <c r="I483" s="1">
        <v>163</v>
      </c>
      <c r="J483" s="1">
        <v>0</v>
      </c>
      <c r="K483" s="1" t="s">
        <v>184</v>
      </c>
      <c r="L483" s="1" t="s">
        <v>1700</v>
      </c>
    </row>
    <row r="484" spans="1:12">
      <c r="A484" s="1">
        <v>486</v>
      </c>
      <c r="B484" s="1" t="s">
        <v>1703</v>
      </c>
      <c r="C484" s="1" t="s">
        <v>1703</v>
      </c>
      <c r="D484" s="1" t="s">
        <v>1644</v>
      </c>
      <c r="E484" s="1" t="s">
        <v>1704</v>
      </c>
      <c r="F484" s="1" t="s">
        <v>1705</v>
      </c>
      <c r="G484" s="1">
        <v>51.009357999999999</v>
      </c>
      <c r="H484" s="1">
        <v>-2.6388189999999998</v>
      </c>
      <c r="I484" s="1">
        <v>75</v>
      </c>
      <c r="J484" s="1">
        <v>0</v>
      </c>
      <c r="K484" s="1" t="s">
        <v>184</v>
      </c>
      <c r="L484" s="1" t="s">
        <v>1703</v>
      </c>
    </row>
    <row r="485" spans="1:12">
      <c r="A485" s="1">
        <v>487</v>
      </c>
      <c r="B485" s="1" t="s">
        <v>1706</v>
      </c>
      <c r="C485" s="1" t="s">
        <v>1706</v>
      </c>
      <c r="D485" s="1" t="s">
        <v>1644</v>
      </c>
      <c r="F485" s="1" t="s">
        <v>1707</v>
      </c>
      <c r="G485" s="1">
        <v>51.833055999999999</v>
      </c>
      <c r="H485" s="1">
        <v>-4.9611109999999998</v>
      </c>
      <c r="I485" s="1">
        <v>159</v>
      </c>
      <c r="J485" s="1">
        <v>0</v>
      </c>
      <c r="K485" s="1" t="s">
        <v>184</v>
      </c>
      <c r="L485" s="1" t="s">
        <v>1706</v>
      </c>
    </row>
    <row r="486" spans="1:12">
      <c r="A486" s="1">
        <v>488</v>
      </c>
      <c r="B486" s="1" t="s">
        <v>1708</v>
      </c>
      <c r="C486" s="1" t="s">
        <v>1708</v>
      </c>
      <c r="D486" s="1" t="s">
        <v>1644</v>
      </c>
      <c r="E486" s="1" t="s">
        <v>1709</v>
      </c>
      <c r="F486" s="1" t="s">
        <v>1710</v>
      </c>
      <c r="G486" s="1">
        <v>51.396667000000001</v>
      </c>
      <c r="H486" s="1">
        <v>-3.3433329999999999</v>
      </c>
      <c r="I486" s="1">
        <v>220</v>
      </c>
      <c r="J486" s="1">
        <v>0</v>
      </c>
      <c r="K486" s="1" t="s">
        <v>184</v>
      </c>
      <c r="L486" s="1" t="s">
        <v>1708</v>
      </c>
    </row>
    <row r="487" spans="1:12">
      <c r="A487" s="1">
        <v>489</v>
      </c>
      <c r="B487" s="1" t="s">
        <v>1711</v>
      </c>
      <c r="C487" s="1" t="s">
        <v>1711</v>
      </c>
      <c r="D487" s="1" t="s">
        <v>1644</v>
      </c>
      <c r="E487" s="1" t="s">
        <v>1712</v>
      </c>
      <c r="F487" s="1" t="s">
        <v>1713</v>
      </c>
      <c r="G487" s="1">
        <v>51.605333000000002</v>
      </c>
      <c r="H487" s="1">
        <v>-4.0678330000000003</v>
      </c>
      <c r="I487" s="1">
        <v>299</v>
      </c>
      <c r="J487" s="1">
        <v>0</v>
      </c>
      <c r="K487" s="1" t="s">
        <v>184</v>
      </c>
      <c r="L487" s="1" t="s">
        <v>1711</v>
      </c>
    </row>
    <row r="488" spans="1:12">
      <c r="A488" s="1">
        <v>490</v>
      </c>
      <c r="B488" s="1" t="s">
        <v>1714</v>
      </c>
      <c r="C488" s="1" t="s">
        <v>1714</v>
      </c>
      <c r="D488" s="1" t="s">
        <v>1644</v>
      </c>
      <c r="E488" s="1" t="s">
        <v>1715</v>
      </c>
      <c r="F488" s="1" t="s">
        <v>1716</v>
      </c>
      <c r="G488" s="1">
        <v>51.382669</v>
      </c>
      <c r="H488" s="1">
        <v>-2.7190889999999999</v>
      </c>
      <c r="I488" s="1">
        <v>622</v>
      </c>
      <c r="J488" s="1">
        <v>0</v>
      </c>
      <c r="K488" s="1" t="s">
        <v>184</v>
      </c>
      <c r="L488" s="1" t="s">
        <v>1714</v>
      </c>
    </row>
    <row r="489" spans="1:12">
      <c r="A489" s="1">
        <v>491</v>
      </c>
      <c r="B489" s="1" t="s">
        <v>1717</v>
      </c>
      <c r="C489" s="1" t="s">
        <v>1717</v>
      </c>
      <c r="D489" s="1" t="s">
        <v>1644</v>
      </c>
      <c r="E489" s="1" t="s">
        <v>1718</v>
      </c>
      <c r="F489" s="1" t="s">
        <v>1719</v>
      </c>
      <c r="G489" s="1">
        <v>53.333610999999998</v>
      </c>
      <c r="H489" s="1">
        <v>-2.8497219999999999</v>
      </c>
      <c r="I489" s="1">
        <v>80</v>
      </c>
      <c r="J489" s="1">
        <v>0</v>
      </c>
      <c r="K489" s="1" t="s">
        <v>184</v>
      </c>
      <c r="L489" s="1" t="s">
        <v>1717</v>
      </c>
    </row>
    <row r="490" spans="1:12">
      <c r="A490" s="1">
        <v>492</v>
      </c>
      <c r="B490" s="1" t="s">
        <v>1720</v>
      </c>
      <c r="C490" s="1" t="s">
        <v>731</v>
      </c>
      <c r="D490" s="1" t="s">
        <v>1644</v>
      </c>
      <c r="E490" s="1" t="s">
        <v>1721</v>
      </c>
      <c r="F490" s="1" t="s">
        <v>1722</v>
      </c>
      <c r="G490" s="1">
        <v>51.874721999999998</v>
      </c>
      <c r="H490" s="1">
        <v>-0.36833300000000002</v>
      </c>
      <c r="I490" s="1">
        <v>526</v>
      </c>
      <c r="J490" s="1">
        <v>0</v>
      </c>
      <c r="K490" s="1" t="s">
        <v>184</v>
      </c>
      <c r="L490" s="1" t="s">
        <v>1720</v>
      </c>
    </row>
    <row r="491" spans="1:12">
      <c r="A491" s="1">
        <v>493</v>
      </c>
      <c r="B491" s="1" t="s">
        <v>1723</v>
      </c>
      <c r="C491" s="1" t="s">
        <v>1723</v>
      </c>
      <c r="D491" s="1" t="s">
        <v>1644</v>
      </c>
      <c r="E491" s="1" t="s">
        <v>1724</v>
      </c>
      <c r="F491" s="1" t="s">
        <v>1725</v>
      </c>
      <c r="G491" s="1">
        <v>50.422778000000001</v>
      </c>
      <c r="H491" s="1">
        <v>-4.1058329999999996</v>
      </c>
      <c r="I491" s="1">
        <v>476</v>
      </c>
      <c r="J491" s="1">
        <v>0</v>
      </c>
      <c r="K491" s="1" t="s">
        <v>184</v>
      </c>
      <c r="L491" s="1" t="s">
        <v>1723</v>
      </c>
    </row>
    <row r="492" spans="1:12">
      <c r="A492" s="1">
        <v>494</v>
      </c>
      <c r="B492" s="1" t="s">
        <v>1726</v>
      </c>
      <c r="C492" s="1" t="s">
        <v>1726</v>
      </c>
      <c r="D492" s="1" t="s">
        <v>1644</v>
      </c>
      <c r="E492" s="1" t="s">
        <v>1727</v>
      </c>
      <c r="F492" s="1" t="s">
        <v>1728</v>
      </c>
      <c r="G492" s="1">
        <v>50.78</v>
      </c>
      <c r="H492" s="1">
        <v>-1.8425</v>
      </c>
      <c r="I492" s="1">
        <v>38</v>
      </c>
      <c r="J492" s="1">
        <v>0</v>
      </c>
      <c r="K492" s="1" t="s">
        <v>184</v>
      </c>
      <c r="L492" s="1" t="s">
        <v>1726</v>
      </c>
    </row>
    <row r="493" spans="1:12">
      <c r="A493" s="1">
        <v>495</v>
      </c>
      <c r="B493" s="1" t="s">
        <v>1729</v>
      </c>
      <c r="C493" s="1" t="s">
        <v>1729</v>
      </c>
      <c r="D493" s="1" t="s">
        <v>1644</v>
      </c>
      <c r="E493" s="1" t="s">
        <v>1730</v>
      </c>
      <c r="F493" s="1" t="s">
        <v>1731</v>
      </c>
      <c r="G493" s="1">
        <v>50.950260999999998</v>
      </c>
      <c r="H493" s="1">
        <v>-1.356803</v>
      </c>
      <c r="I493" s="1">
        <v>44</v>
      </c>
      <c r="J493" s="1">
        <v>0</v>
      </c>
      <c r="K493" s="1" t="s">
        <v>184</v>
      </c>
      <c r="L493" s="1" t="s">
        <v>1729</v>
      </c>
    </row>
    <row r="494" spans="1:12">
      <c r="A494" s="1">
        <v>496</v>
      </c>
      <c r="B494" s="1" t="s">
        <v>1732</v>
      </c>
      <c r="C494" s="1" t="s">
        <v>1732</v>
      </c>
      <c r="D494" s="1" t="s">
        <v>1644</v>
      </c>
      <c r="E494" s="1" t="s">
        <v>1733</v>
      </c>
      <c r="F494" s="1" t="s">
        <v>1734</v>
      </c>
      <c r="G494" s="1">
        <v>51.187167000000002</v>
      </c>
      <c r="H494" s="1">
        <v>-1.0335000000000001</v>
      </c>
      <c r="I494" s="1">
        <v>618</v>
      </c>
      <c r="J494" s="1">
        <v>0</v>
      </c>
      <c r="K494" s="1" t="s">
        <v>184</v>
      </c>
      <c r="L494" s="1" t="s">
        <v>1732</v>
      </c>
    </row>
    <row r="495" spans="1:12">
      <c r="A495" s="1">
        <v>497</v>
      </c>
      <c r="B495" s="1" t="s">
        <v>1735</v>
      </c>
      <c r="C495" s="1" t="s">
        <v>1735</v>
      </c>
      <c r="D495" s="1" t="s">
        <v>1736</v>
      </c>
      <c r="E495" s="1" t="s">
        <v>1737</v>
      </c>
      <c r="F495" s="1" t="s">
        <v>1738</v>
      </c>
      <c r="G495" s="1">
        <v>49.706111</v>
      </c>
      <c r="H495" s="1">
        <v>-2.2147220000000001</v>
      </c>
      <c r="I495" s="1">
        <v>290</v>
      </c>
      <c r="J495" s="1">
        <v>0</v>
      </c>
      <c r="K495" s="1" t="s">
        <v>184</v>
      </c>
      <c r="L495" s="1" t="s">
        <v>1735</v>
      </c>
    </row>
    <row r="496" spans="1:12">
      <c r="A496" s="1">
        <v>498</v>
      </c>
      <c r="B496" s="1" t="s">
        <v>1736</v>
      </c>
      <c r="C496" s="1" t="s">
        <v>1736</v>
      </c>
      <c r="D496" s="1" t="s">
        <v>1736</v>
      </c>
      <c r="E496" s="1" t="s">
        <v>1739</v>
      </c>
      <c r="F496" s="1" t="s">
        <v>1740</v>
      </c>
      <c r="G496" s="1">
        <v>49.434956</v>
      </c>
      <c r="H496" s="1">
        <v>-2.601969</v>
      </c>
      <c r="I496" s="1">
        <v>336</v>
      </c>
      <c r="J496" s="1">
        <v>0</v>
      </c>
      <c r="K496" s="1" t="s">
        <v>184</v>
      </c>
      <c r="L496" s="1" t="s">
        <v>1736</v>
      </c>
    </row>
    <row r="497" spans="1:12">
      <c r="A497" s="1">
        <v>499</v>
      </c>
      <c r="B497" s="1" t="s">
        <v>1741</v>
      </c>
      <c r="C497" s="1" t="s">
        <v>1741</v>
      </c>
      <c r="D497" s="1" t="s">
        <v>1741</v>
      </c>
      <c r="E497" s="1" t="s">
        <v>1742</v>
      </c>
      <c r="F497" s="1" t="s">
        <v>1743</v>
      </c>
      <c r="G497" s="1">
        <v>49.207946999999997</v>
      </c>
      <c r="H497" s="1">
        <v>-2.1955079999999998</v>
      </c>
      <c r="I497" s="1">
        <v>277</v>
      </c>
      <c r="J497" s="1">
        <v>0</v>
      </c>
      <c r="K497" s="1" t="s">
        <v>184</v>
      </c>
      <c r="L497" s="1" t="s">
        <v>1741</v>
      </c>
    </row>
    <row r="498" spans="1:12">
      <c r="A498" s="1">
        <v>500</v>
      </c>
      <c r="B498" s="1" t="s">
        <v>1744</v>
      </c>
      <c r="C498" s="1" t="s">
        <v>1745</v>
      </c>
      <c r="D498" s="1" t="s">
        <v>1644</v>
      </c>
      <c r="E498" s="1" t="s">
        <v>1746</v>
      </c>
      <c r="F498" s="1" t="s">
        <v>1747</v>
      </c>
      <c r="G498" s="1">
        <v>50.835555999999997</v>
      </c>
      <c r="H498" s="1">
        <v>-0.29722199999999999</v>
      </c>
      <c r="I498" s="1">
        <v>7</v>
      </c>
      <c r="J498" s="1">
        <v>0</v>
      </c>
      <c r="K498" s="1" t="s">
        <v>184</v>
      </c>
      <c r="L498" s="1" t="s">
        <v>1744</v>
      </c>
    </row>
    <row r="499" spans="1:12">
      <c r="A499" s="1">
        <v>501</v>
      </c>
      <c r="B499" s="1" t="s">
        <v>1748</v>
      </c>
      <c r="C499" s="1" t="s">
        <v>1748</v>
      </c>
      <c r="D499" s="1" t="s">
        <v>1644</v>
      </c>
      <c r="E499" s="1" t="s">
        <v>1749</v>
      </c>
      <c r="F499" s="1" t="s">
        <v>1750</v>
      </c>
      <c r="G499" s="1">
        <v>51.330832999999998</v>
      </c>
      <c r="H499" s="1">
        <v>3.2500000000000001E-2</v>
      </c>
      <c r="I499" s="1">
        <v>598</v>
      </c>
      <c r="J499" s="1">
        <v>0</v>
      </c>
      <c r="K499" s="1" t="s">
        <v>184</v>
      </c>
      <c r="L499" s="1" t="s">
        <v>1748</v>
      </c>
    </row>
    <row r="500" spans="1:12">
      <c r="A500" s="1">
        <v>502</v>
      </c>
      <c r="B500" s="1" t="s">
        <v>1751</v>
      </c>
      <c r="C500" s="1" t="s">
        <v>731</v>
      </c>
      <c r="D500" s="1" t="s">
        <v>1644</v>
      </c>
      <c r="E500" s="1" t="s">
        <v>1752</v>
      </c>
      <c r="F500" s="1" t="s">
        <v>1753</v>
      </c>
      <c r="G500" s="1">
        <v>51.148055999999997</v>
      </c>
      <c r="H500" s="1">
        <v>-0.190278</v>
      </c>
      <c r="I500" s="1">
        <v>202</v>
      </c>
      <c r="J500" s="1">
        <v>0</v>
      </c>
      <c r="K500" s="1" t="s">
        <v>184</v>
      </c>
      <c r="L500" s="1" t="s">
        <v>1751</v>
      </c>
    </row>
    <row r="501" spans="1:12">
      <c r="A501" s="1">
        <v>503</v>
      </c>
      <c r="B501" s="1" t="s">
        <v>148</v>
      </c>
      <c r="C501" s="1" t="s">
        <v>731</v>
      </c>
      <c r="D501" s="1" t="s">
        <v>1644</v>
      </c>
      <c r="E501" s="1" t="s">
        <v>1754</v>
      </c>
      <c r="F501" s="1" t="s">
        <v>1755</v>
      </c>
      <c r="G501" s="1">
        <v>51.505277999999997</v>
      </c>
      <c r="H501" s="1">
        <v>5.5278000000000001E-2</v>
      </c>
      <c r="I501" s="1">
        <v>19</v>
      </c>
      <c r="J501" s="1">
        <v>0</v>
      </c>
      <c r="K501" s="1" t="s">
        <v>184</v>
      </c>
      <c r="L501" s="1" t="s">
        <v>148</v>
      </c>
    </row>
    <row r="502" spans="1:12">
      <c r="A502" s="1">
        <v>504</v>
      </c>
      <c r="B502" s="1" t="s">
        <v>1756</v>
      </c>
      <c r="C502" s="1" t="s">
        <v>1756</v>
      </c>
      <c r="D502" s="1" t="s">
        <v>1644</v>
      </c>
      <c r="E502" s="1" t="s">
        <v>1757</v>
      </c>
      <c r="F502" s="1" t="s">
        <v>1758</v>
      </c>
      <c r="G502" s="1">
        <v>51.275832999999999</v>
      </c>
      <c r="H502" s="1">
        <v>-0.77633300000000005</v>
      </c>
      <c r="I502" s="1">
        <v>238</v>
      </c>
      <c r="J502" s="1">
        <v>0</v>
      </c>
      <c r="K502" s="1" t="s">
        <v>184</v>
      </c>
      <c r="L502" s="1" t="s">
        <v>1756</v>
      </c>
    </row>
    <row r="503" spans="1:12">
      <c r="A503" s="1">
        <v>505</v>
      </c>
      <c r="B503" s="1" t="s">
        <v>1759</v>
      </c>
      <c r="C503" s="1" t="s">
        <v>1760</v>
      </c>
      <c r="D503" s="1" t="s">
        <v>1644</v>
      </c>
      <c r="F503" s="1" t="s">
        <v>1761</v>
      </c>
      <c r="G503" s="1">
        <v>51.676110999999999</v>
      </c>
      <c r="H503" s="1">
        <v>-1.0808329999999999</v>
      </c>
      <c r="I503" s="1">
        <v>240</v>
      </c>
      <c r="J503" s="1">
        <v>0</v>
      </c>
      <c r="K503" s="1" t="s">
        <v>184</v>
      </c>
      <c r="L503" s="1" t="s">
        <v>1759</v>
      </c>
    </row>
    <row r="504" spans="1:12">
      <c r="A504" s="1">
        <v>506</v>
      </c>
      <c r="B504" s="1" t="s">
        <v>1762</v>
      </c>
      <c r="C504" s="1" t="s">
        <v>1762</v>
      </c>
      <c r="D504" s="1" t="s">
        <v>1644</v>
      </c>
      <c r="E504" s="1" t="s">
        <v>1763</v>
      </c>
      <c r="F504" s="1" t="s">
        <v>1764</v>
      </c>
      <c r="G504" s="1">
        <v>51.323889000000001</v>
      </c>
      <c r="H504" s="1">
        <v>-0.84750000000000003</v>
      </c>
      <c r="I504" s="1">
        <v>325</v>
      </c>
      <c r="J504" s="1">
        <v>0</v>
      </c>
      <c r="K504" s="1" t="s">
        <v>184</v>
      </c>
      <c r="L504" s="1" t="s">
        <v>1762</v>
      </c>
    </row>
    <row r="505" spans="1:12">
      <c r="A505" s="1">
        <v>507</v>
      </c>
      <c r="B505" s="1" t="s">
        <v>1765</v>
      </c>
      <c r="C505" s="1" t="s">
        <v>731</v>
      </c>
      <c r="D505" s="1" t="s">
        <v>1644</v>
      </c>
      <c r="E505" s="1" t="s">
        <v>1766</v>
      </c>
      <c r="F505" s="1" t="s">
        <v>1767</v>
      </c>
      <c r="G505" s="1">
        <v>51.477499999999999</v>
      </c>
      <c r="H505" s="1">
        <v>-0.46138899999999999</v>
      </c>
      <c r="I505" s="1">
        <v>83</v>
      </c>
      <c r="J505" s="1">
        <v>0</v>
      </c>
      <c r="K505" s="1" t="s">
        <v>184</v>
      </c>
      <c r="L505" s="1" t="s">
        <v>1765</v>
      </c>
    </row>
    <row r="506" spans="1:12">
      <c r="A506" s="1">
        <v>508</v>
      </c>
      <c r="B506" s="1" t="s">
        <v>1768</v>
      </c>
      <c r="C506" s="1" t="s">
        <v>1768</v>
      </c>
      <c r="D506" s="1" t="s">
        <v>1644</v>
      </c>
      <c r="E506" s="1" t="s">
        <v>1769</v>
      </c>
      <c r="F506" s="1" t="s">
        <v>1770</v>
      </c>
      <c r="G506" s="1">
        <v>51.571389000000003</v>
      </c>
      <c r="H506" s="1">
        <v>0.69555599999999995</v>
      </c>
      <c r="I506" s="1">
        <v>49</v>
      </c>
      <c r="J506" s="1">
        <v>0</v>
      </c>
      <c r="K506" s="1" t="s">
        <v>184</v>
      </c>
      <c r="L506" s="1" t="s">
        <v>1768</v>
      </c>
    </row>
    <row r="507" spans="1:12">
      <c r="A507" s="1">
        <v>509</v>
      </c>
      <c r="B507" s="1" t="s">
        <v>1771</v>
      </c>
      <c r="C507" s="1" t="s">
        <v>1771</v>
      </c>
      <c r="D507" s="1" t="s">
        <v>1644</v>
      </c>
      <c r="E507" s="1" t="s">
        <v>1772</v>
      </c>
      <c r="F507" s="1" t="s">
        <v>1773</v>
      </c>
      <c r="G507" s="1">
        <v>50.956111</v>
      </c>
      <c r="H507" s="1">
        <v>0.93916699999999997</v>
      </c>
      <c r="I507" s="1">
        <v>13</v>
      </c>
      <c r="J507" s="1">
        <v>0</v>
      </c>
      <c r="K507" s="1" t="s">
        <v>184</v>
      </c>
      <c r="L507" s="1" t="s">
        <v>1771</v>
      </c>
    </row>
    <row r="508" spans="1:12">
      <c r="A508" s="1">
        <v>510</v>
      </c>
      <c r="B508" s="1" t="s">
        <v>1774</v>
      </c>
      <c r="C508" s="1" t="s">
        <v>1774</v>
      </c>
      <c r="D508" s="1" t="s">
        <v>1644</v>
      </c>
      <c r="E508" s="1" t="s">
        <v>1775</v>
      </c>
      <c r="F508" s="1" t="s">
        <v>1776</v>
      </c>
      <c r="G508" s="1">
        <v>51.342222</v>
      </c>
      <c r="H508" s="1">
        <v>1.3461110000000001</v>
      </c>
      <c r="I508" s="1">
        <v>178</v>
      </c>
      <c r="J508" s="1">
        <v>0</v>
      </c>
      <c r="K508" s="1" t="s">
        <v>184</v>
      </c>
      <c r="L508" s="1" t="s">
        <v>1774</v>
      </c>
    </row>
    <row r="509" spans="1:12">
      <c r="A509" s="1">
        <v>511</v>
      </c>
      <c r="B509" s="1" t="s">
        <v>1777</v>
      </c>
      <c r="C509" s="1" t="s">
        <v>1777</v>
      </c>
      <c r="D509" s="1" t="s">
        <v>1644</v>
      </c>
      <c r="F509" s="1" t="s">
        <v>1778</v>
      </c>
      <c r="G509" s="1">
        <v>53.719667000000001</v>
      </c>
      <c r="H509" s="1">
        <v>-0.56633299999999998</v>
      </c>
      <c r="I509" s="1">
        <v>12</v>
      </c>
      <c r="J509" s="1">
        <v>0</v>
      </c>
      <c r="K509" s="1" t="s">
        <v>184</v>
      </c>
      <c r="L509" s="1" t="s">
        <v>1777</v>
      </c>
    </row>
    <row r="510" spans="1:12">
      <c r="A510" s="1">
        <v>512</v>
      </c>
      <c r="B510" s="1" t="s">
        <v>1779</v>
      </c>
      <c r="C510" s="1" t="s">
        <v>1779</v>
      </c>
      <c r="D510" s="1" t="s">
        <v>1644</v>
      </c>
      <c r="E510" s="1" t="s">
        <v>1780</v>
      </c>
      <c r="F510" s="1" t="s">
        <v>1781</v>
      </c>
      <c r="G510" s="1">
        <v>54.9375</v>
      </c>
      <c r="H510" s="1">
        <v>-2.809167</v>
      </c>
      <c r="I510" s="1">
        <v>190</v>
      </c>
      <c r="J510" s="1">
        <v>0</v>
      </c>
      <c r="K510" s="1" t="s">
        <v>184</v>
      </c>
      <c r="L510" s="1" t="s">
        <v>1779</v>
      </c>
    </row>
    <row r="511" spans="1:12">
      <c r="A511" s="1">
        <v>513</v>
      </c>
      <c r="B511" s="1" t="s">
        <v>1782</v>
      </c>
      <c r="C511" s="1" t="s">
        <v>1783</v>
      </c>
      <c r="D511" s="1" t="s">
        <v>1644</v>
      </c>
      <c r="F511" s="1" t="s">
        <v>1784</v>
      </c>
      <c r="G511" s="1">
        <v>53.280555999999997</v>
      </c>
      <c r="H511" s="1">
        <v>-0.95138900000000004</v>
      </c>
      <c r="I511" s="1">
        <v>91</v>
      </c>
      <c r="J511" s="1">
        <v>0</v>
      </c>
      <c r="K511" s="1" t="s">
        <v>184</v>
      </c>
      <c r="L511" s="1" t="s">
        <v>1782</v>
      </c>
    </row>
    <row r="512" spans="1:12">
      <c r="A512" s="1">
        <v>514</v>
      </c>
      <c r="B512" s="1" t="s">
        <v>1785</v>
      </c>
      <c r="C512" s="1" t="s">
        <v>1785</v>
      </c>
      <c r="D512" s="1" t="s">
        <v>1644</v>
      </c>
      <c r="E512" s="1" t="s">
        <v>1786</v>
      </c>
      <c r="F512" s="1" t="s">
        <v>1787</v>
      </c>
      <c r="G512" s="1">
        <v>53.771667000000001</v>
      </c>
      <c r="H512" s="1">
        <v>-3.0286110000000002</v>
      </c>
      <c r="I512" s="1">
        <v>34</v>
      </c>
      <c r="J512" s="1">
        <v>0</v>
      </c>
      <c r="K512" s="1" t="s">
        <v>184</v>
      </c>
      <c r="L512" s="1" t="s">
        <v>1785</v>
      </c>
    </row>
    <row r="513" spans="1:12">
      <c r="A513" s="1">
        <v>515</v>
      </c>
      <c r="B513" s="1" t="s">
        <v>1788</v>
      </c>
      <c r="C513" s="1" t="s">
        <v>1788</v>
      </c>
      <c r="D513" s="1" t="s">
        <v>1644</v>
      </c>
      <c r="E513" s="1" t="s">
        <v>1789</v>
      </c>
      <c r="F513" s="1" t="s">
        <v>1790</v>
      </c>
      <c r="G513" s="1">
        <v>53.574444</v>
      </c>
      <c r="H513" s="1">
        <v>-0.35083300000000001</v>
      </c>
      <c r="I513" s="1">
        <v>121</v>
      </c>
      <c r="J513" s="1">
        <v>0</v>
      </c>
      <c r="K513" s="1" t="s">
        <v>184</v>
      </c>
      <c r="L513" s="1" t="s">
        <v>1788</v>
      </c>
    </row>
    <row r="514" spans="1:12">
      <c r="A514" s="1">
        <v>516</v>
      </c>
      <c r="B514" s="1" t="s">
        <v>1791</v>
      </c>
      <c r="C514" s="1" t="s">
        <v>1792</v>
      </c>
      <c r="D514" s="1" t="s">
        <v>1644</v>
      </c>
      <c r="E514" s="1" t="s">
        <v>1793</v>
      </c>
      <c r="F514" s="1" t="s">
        <v>1794</v>
      </c>
      <c r="G514" s="1">
        <v>54.131166999999998</v>
      </c>
      <c r="H514" s="1">
        <v>-3.2636669999999999</v>
      </c>
      <c r="I514" s="1">
        <v>173</v>
      </c>
      <c r="J514" s="1">
        <v>0</v>
      </c>
      <c r="K514" s="1" t="s">
        <v>184</v>
      </c>
      <c r="L514" s="1" t="s">
        <v>1791</v>
      </c>
    </row>
    <row r="515" spans="1:12">
      <c r="A515" s="1">
        <v>517</v>
      </c>
      <c r="B515" s="1" t="s">
        <v>1795</v>
      </c>
      <c r="C515" s="1" t="s">
        <v>1796</v>
      </c>
      <c r="D515" s="1" t="s">
        <v>1644</v>
      </c>
      <c r="E515" s="1" t="s">
        <v>1797</v>
      </c>
      <c r="F515" s="1" t="s">
        <v>1798</v>
      </c>
      <c r="G515" s="1">
        <v>53.865896999999997</v>
      </c>
      <c r="H515" s="1">
        <v>-1.660569</v>
      </c>
      <c r="I515" s="1">
        <v>681</v>
      </c>
      <c r="J515" s="1">
        <v>0</v>
      </c>
      <c r="K515" s="1" t="s">
        <v>184</v>
      </c>
      <c r="L515" s="1" t="s">
        <v>1795</v>
      </c>
    </row>
    <row r="516" spans="1:12">
      <c r="A516" s="1">
        <v>518</v>
      </c>
      <c r="B516" s="1" t="s">
        <v>1799</v>
      </c>
      <c r="C516" s="1" t="s">
        <v>1799</v>
      </c>
      <c r="D516" s="1" t="s">
        <v>1644</v>
      </c>
      <c r="F516" s="1" t="s">
        <v>1800</v>
      </c>
      <c r="G516" s="1">
        <v>53.745097000000001</v>
      </c>
      <c r="H516" s="1">
        <v>-2.8830610000000001</v>
      </c>
      <c r="I516" s="1">
        <v>55</v>
      </c>
      <c r="J516" s="1">
        <v>0</v>
      </c>
      <c r="K516" s="1" t="s">
        <v>184</v>
      </c>
      <c r="L516" s="1" t="s">
        <v>1799</v>
      </c>
    </row>
    <row r="517" spans="1:12">
      <c r="A517" s="1">
        <v>519</v>
      </c>
      <c r="B517" s="1" t="s">
        <v>1801</v>
      </c>
      <c r="C517" s="1" t="s">
        <v>1801</v>
      </c>
      <c r="D517" s="1" t="s">
        <v>1644</v>
      </c>
      <c r="E517" s="1" t="s">
        <v>1802</v>
      </c>
      <c r="F517" s="1" t="s">
        <v>1803</v>
      </c>
      <c r="G517" s="1">
        <v>53.178055999999998</v>
      </c>
      <c r="H517" s="1">
        <v>-2.9777779999999998</v>
      </c>
      <c r="I517" s="1">
        <v>45</v>
      </c>
      <c r="J517" s="1">
        <v>0</v>
      </c>
      <c r="K517" s="1" t="s">
        <v>184</v>
      </c>
      <c r="L517" s="1" t="s">
        <v>1801</v>
      </c>
    </row>
    <row r="518" spans="1:12">
      <c r="A518" s="1">
        <v>520</v>
      </c>
      <c r="B518" s="1" t="s">
        <v>1804</v>
      </c>
      <c r="C518" s="1" t="s">
        <v>1804</v>
      </c>
      <c r="D518" s="1" t="s">
        <v>1805</v>
      </c>
      <c r="E518" s="1" t="s">
        <v>1806</v>
      </c>
      <c r="F518" s="1" t="s">
        <v>1807</v>
      </c>
      <c r="G518" s="1">
        <v>54.083333000000003</v>
      </c>
      <c r="H518" s="1">
        <v>-4.6238890000000001</v>
      </c>
      <c r="I518" s="1">
        <v>52</v>
      </c>
      <c r="J518" s="1">
        <v>0</v>
      </c>
      <c r="K518" s="1" t="s">
        <v>184</v>
      </c>
      <c r="L518" s="1" t="s">
        <v>1804</v>
      </c>
    </row>
    <row r="519" spans="1:12">
      <c r="A519" s="1">
        <v>521</v>
      </c>
      <c r="B519" s="1" t="s">
        <v>1808</v>
      </c>
      <c r="C519" s="1" t="s">
        <v>1808</v>
      </c>
      <c r="D519" s="1" t="s">
        <v>1644</v>
      </c>
      <c r="E519" s="1" t="s">
        <v>1809</v>
      </c>
      <c r="F519" s="1" t="s">
        <v>1810</v>
      </c>
      <c r="G519" s="1">
        <v>55.037500000000001</v>
      </c>
      <c r="H519" s="1">
        <v>-1.691667</v>
      </c>
      <c r="I519" s="1">
        <v>266</v>
      </c>
      <c r="J519" s="1">
        <v>0</v>
      </c>
      <c r="K519" s="1" t="s">
        <v>184</v>
      </c>
      <c r="L519" s="1" t="s">
        <v>1808</v>
      </c>
    </row>
    <row r="520" spans="1:12">
      <c r="A520" s="1">
        <v>522</v>
      </c>
      <c r="B520" s="1" t="s">
        <v>1811</v>
      </c>
      <c r="C520" s="1" t="s">
        <v>1812</v>
      </c>
      <c r="D520" s="1" t="s">
        <v>1644</v>
      </c>
      <c r="E520" s="1" t="s">
        <v>1813</v>
      </c>
      <c r="F520" s="1" t="s">
        <v>1814</v>
      </c>
      <c r="G520" s="1">
        <v>54.509188999999999</v>
      </c>
      <c r="H520" s="1">
        <v>-1.429406</v>
      </c>
      <c r="I520" s="1">
        <v>120</v>
      </c>
      <c r="J520" s="1">
        <v>0</v>
      </c>
      <c r="K520" s="1" t="s">
        <v>184</v>
      </c>
      <c r="L520" s="1" t="s">
        <v>1811</v>
      </c>
    </row>
    <row r="521" spans="1:12">
      <c r="A521" s="1">
        <v>523</v>
      </c>
      <c r="B521" s="1" t="s">
        <v>1815</v>
      </c>
      <c r="C521" s="1" t="s">
        <v>1816</v>
      </c>
      <c r="D521" s="1" t="s">
        <v>1644</v>
      </c>
      <c r="E521" s="1" t="s">
        <v>1817</v>
      </c>
      <c r="F521" s="1" t="s">
        <v>1818</v>
      </c>
      <c r="G521" s="1">
        <v>52.831111</v>
      </c>
      <c r="H521" s="1">
        <v>-1.3280559999999999</v>
      </c>
      <c r="I521" s="1">
        <v>306</v>
      </c>
      <c r="J521" s="1">
        <v>0</v>
      </c>
      <c r="K521" s="1" t="s">
        <v>184</v>
      </c>
      <c r="L521" s="1" t="s">
        <v>1815</v>
      </c>
    </row>
    <row r="522" spans="1:12">
      <c r="A522" s="1">
        <v>524</v>
      </c>
      <c r="B522" s="1" t="s">
        <v>1819</v>
      </c>
      <c r="C522" s="1" t="s">
        <v>1819</v>
      </c>
      <c r="D522" s="1" t="s">
        <v>1644</v>
      </c>
      <c r="F522" s="1" t="s">
        <v>1820</v>
      </c>
      <c r="G522" s="1">
        <v>52.811743999999997</v>
      </c>
      <c r="H522" s="1">
        <v>-4.1235749999999998</v>
      </c>
      <c r="I522" s="1">
        <v>30</v>
      </c>
      <c r="J522" s="1">
        <v>0</v>
      </c>
      <c r="K522" s="1" t="s">
        <v>184</v>
      </c>
      <c r="L522" s="1" t="s">
        <v>1819</v>
      </c>
    </row>
    <row r="523" spans="1:12">
      <c r="A523" s="1">
        <v>525</v>
      </c>
      <c r="B523" s="1" t="s">
        <v>1821</v>
      </c>
      <c r="C523" s="1" t="s">
        <v>1821</v>
      </c>
      <c r="D523" s="1" t="s">
        <v>1644</v>
      </c>
      <c r="F523" s="1" t="s">
        <v>1822</v>
      </c>
      <c r="G523" s="1">
        <v>52.871164</v>
      </c>
      <c r="H523" s="1">
        <v>-2.5335610000000002</v>
      </c>
      <c r="I523" s="1">
        <v>272</v>
      </c>
      <c r="J523" s="1">
        <v>0</v>
      </c>
      <c r="K523" s="1" t="s">
        <v>184</v>
      </c>
      <c r="L523" s="1" t="s">
        <v>1821</v>
      </c>
    </row>
    <row r="524" spans="1:12">
      <c r="A524" s="1">
        <v>526</v>
      </c>
      <c r="B524" s="1" t="s">
        <v>1823</v>
      </c>
      <c r="C524" s="1" t="s">
        <v>1823</v>
      </c>
      <c r="D524" s="1" t="s">
        <v>1644</v>
      </c>
      <c r="F524" s="1" t="s">
        <v>1824</v>
      </c>
      <c r="G524" s="1">
        <v>52.798169000000001</v>
      </c>
      <c r="H524" s="1">
        <v>-2.6680419999999998</v>
      </c>
      <c r="I524" s="1">
        <v>249</v>
      </c>
      <c r="J524" s="1">
        <v>0</v>
      </c>
      <c r="K524" s="1" t="s">
        <v>184</v>
      </c>
      <c r="L524" s="1" t="s">
        <v>1823</v>
      </c>
    </row>
    <row r="525" spans="1:12">
      <c r="A525" s="1">
        <v>528</v>
      </c>
      <c r="B525" s="1" t="s">
        <v>1825</v>
      </c>
      <c r="C525" s="1" t="s">
        <v>1825</v>
      </c>
      <c r="D525" s="1" t="s">
        <v>1644</v>
      </c>
      <c r="F525" s="1" t="s">
        <v>1826</v>
      </c>
      <c r="G525" s="1">
        <v>53.581575000000001</v>
      </c>
      <c r="H525" s="1">
        <v>-3.0555219999999998</v>
      </c>
      <c r="I525" s="1">
        <v>37</v>
      </c>
      <c r="J525" s="1">
        <v>0</v>
      </c>
      <c r="K525" s="1" t="s">
        <v>184</v>
      </c>
      <c r="L525" s="1" t="s">
        <v>1825</v>
      </c>
    </row>
    <row r="526" spans="1:12">
      <c r="A526" s="1">
        <v>529</v>
      </c>
      <c r="B526" s="1" t="s">
        <v>1827</v>
      </c>
      <c r="C526" s="1" t="s">
        <v>1827</v>
      </c>
      <c r="D526" s="1" t="s">
        <v>1644</v>
      </c>
      <c r="E526" s="1" t="s">
        <v>1828</v>
      </c>
      <c r="F526" s="1" t="s">
        <v>1829</v>
      </c>
      <c r="G526" s="1">
        <v>58.957777999999998</v>
      </c>
      <c r="H526" s="1">
        <v>-2.9049999999999998</v>
      </c>
      <c r="I526" s="1">
        <v>50</v>
      </c>
      <c r="J526" s="1">
        <v>0</v>
      </c>
      <c r="K526" s="1" t="s">
        <v>184</v>
      </c>
      <c r="L526" s="1" t="s">
        <v>1827</v>
      </c>
    </row>
    <row r="527" spans="1:12">
      <c r="A527" s="1">
        <v>530</v>
      </c>
      <c r="B527" s="1" t="s">
        <v>1830</v>
      </c>
      <c r="C527" s="1" t="s">
        <v>1830</v>
      </c>
      <c r="D527" s="1" t="s">
        <v>1644</v>
      </c>
      <c r="E527" s="1" t="s">
        <v>1831</v>
      </c>
      <c r="F527" s="1" t="s">
        <v>1832</v>
      </c>
      <c r="G527" s="1">
        <v>59.878889000000001</v>
      </c>
      <c r="H527" s="1">
        <v>-1.2955559999999999</v>
      </c>
      <c r="I527" s="1">
        <v>20</v>
      </c>
      <c r="J527" s="1">
        <v>0</v>
      </c>
      <c r="K527" s="1" t="s">
        <v>184</v>
      </c>
      <c r="L527" s="1" t="s">
        <v>1830</v>
      </c>
    </row>
    <row r="528" spans="1:12">
      <c r="A528" s="1">
        <v>531</v>
      </c>
      <c r="B528" s="1" t="s">
        <v>1833</v>
      </c>
      <c r="C528" s="1" t="s">
        <v>1833</v>
      </c>
      <c r="D528" s="1" t="s">
        <v>1644</v>
      </c>
      <c r="E528" s="1" t="s">
        <v>1834</v>
      </c>
      <c r="F528" s="1" t="s">
        <v>1835</v>
      </c>
      <c r="G528" s="1">
        <v>58.458888999999999</v>
      </c>
      <c r="H528" s="1">
        <v>-3.0930559999999998</v>
      </c>
      <c r="I528" s="1">
        <v>126</v>
      </c>
      <c r="J528" s="1">
        <v>0</v>
      </c>
      <c r="K528" s="1" t="s">
        <v>184</v>
      </c>
      <c r="L528" s="1" t="s">
        <v>1833</v>
      </c>
    </row>
    <row r="529" spans="1:12">
      <c r="A529" s="1">
        <v>532</v>
      </c>
      <c r="B529" s="1" t="s">
        <v>1836</v>
      </c>
      <c r="C529" s="1" t="s">
        <v>1837</v>
      </c>
      <c r="D529" s="1" t="s">
        <v>1644</v>
      </c>
      <c r="E529" s="1" t="s">
        <v>1838</v>
      </c>
      <c r="F529" s="1" t="s">
        <v>1839</v>
      </c>
      <c r="G529" s="1">
        <v>57.201943999999997</v>
      </c>
      <c r="H529" s="1">
        <v>-2.197778</v>
      </c>
      <c r="I529" s="1">
        <v>215</v>
      </c>
      <c r="J529" s="1">
        <v>0</v>
      </c>
      <c r="K529" s="1" t="s">
        <v>184</v>
      </c>
      <c r="L529" s="1" t="s">
        <v>1836</v>
      </c>
    </row>
    <row r="530" spans="1:12">
      <c r="A530" s="1">
        <v>533</v>
      </c>
      <c r="B530" s="1" t="s">
        <v>1840</v>
      </c>
      <c r="C530" s="1" t="s">
        <v>1840</v>
      </c>
      <c r="D530" s="1" t="s">
        <v>1644</v>
      </c>
      <c r="E530" s="1" t="s">
        <v>1841</v>
      </c>
      <c r="F530" s="1" t="s">
        <v>1842</v>
      </c>
      <c r="G530" s="1">
        <v>57.542499999999997</v>
      </c>
      <c r="H530" s="1">
        <v>-4.0475000000000003</v>
      </c>
      <c r="I530" s="1">
        <v>31</v>
      </c>
      <c r="J530" s="1">
        <v>0</v>
      </c>
      <c r="K530" s="1" t="s">
        <v>184</v>
      </c>
      <c r="L530" s="1" t="s">
        <v>1840</v>
      </c>
    </row>
    <row r="531" spans="1:12">
      <c r="A531" s="1">
        <v>534</v>
      </c>
      <c r="B531" s="1" t="s">
        <v>1843</v>
      </c>
      <c r="C531" s="1" t="s">
        <v>1843</v>
      </c>
      <c r="D531" s="1" t="s">
        <v>1644</v>
      </c>
      <c r="E531" s="1" t="s">
        <v>1844</v>
      </c>
      <c r="F531" s="1" t="s">
        <v>1845</v>
      </c>
      <c r="G531" s="1">
        <v>55.871943999999999</v>
      </c>
      <c r="H531" s="1">
        <v>-4.4330559999999997</v>
      </c>
      <c r="I531" s="1">
        <v>26</v>
      </c>
      <c r="J531" s="1">
        <v>0</v>
      </c>
      <c r="K531" s="1" t="s">
        <v>184</v>
      </c>
      <c r="L531" s="1" t="s">
        <v>1843</v>
      </c>
    </row>
    <row r="532" spans="1:12">
      <c r="A532" s="1">
        <v>535</v>
      </c>
      <c r="B532" s="1" t="s">
        <v>1846</v>
      </c>
      <c r="C532" s="1" t="s">
        <v>1846</v>
      </c>
      <c r="D532" s="1" t="s">
        <v>1644</v>
      </c>
      <c r="E532" s="1" t="s">
        <v>1847</v>
      </c>
      <c r="F532" s="1" t="s">
        <v>1848</v>
      </c>
      <c r="G532" s="1">
        <v>55.95</v>
      </c>
      <c r="H532" s="1">
        <v>-3.3725000000000001</v>
      </c>
      <c r="I532" s="1">
        <v>135</v>
      </c>
      <c r="J532" s="1">
        <v>0</v>
      </c>
      <c r="K532" s="1" t="s">
        <v>184</v>
      </c>
      <c r="L532" s="1" t="s">
        <v>1846</v>
      </c>
    </row>
    <row r="533" spans="1:12">
      <c r="A533" s="1">
        <v>536</v>
      </c>
      <c r="B533" s="1" t="s">
        <v>1849</v>
      </c>
      <c r="C533" s="1" t="s">
        <v>1849</v>
      </c>
      <c r="D533" s="1" t="s">
        <v>1644</v>
      </c>
      <c r="E533" s="1" t="s">
        <v>1850</v>
      </c>
      <c r="F533" s="1" t="s">
        <v>1851</v>
      </c>
      <c r="G533" s="1">
        <v>55.681944000000001</v>
      </c>
      <c r="H533" s="1">
        <v>-6.2566670000000002</v>
      </c>
      <c r="I533" s="1">
        <v>56</v>
      </c>
      <c r="J533" s="1">
        <v>0</v>
      </c>
      <c r="K533" s="1" t="s">
        <v>184</v>
      </c>
      <c r="L533" s="1" t="s">
        <v>1849</v>
      </c>
    </row>
    <row r="534" spans="1:12">
      <c r="A534" s="1">
        <v>537</v>
      </c>
      <c r="B534" s="1" t="s">
        <v>1852</v>
      </c>
      <c r="C534" s="1" t="s">
        <v>1852</v>
      </c>
      <c r="D534" s="1" t="s">
        <v>1644</v>
      </c>
      <c r="E534" s="1" t="s">
        <v>1853</v>
      </c>
      <c r="F534" s="1" t="s">
        <v>1854</v>
      </c>
      <c r="G534" s="1">
        <v>55.509444000000002</v>
      </c>
      <c r="H534" s="1">
        <v>-4.5866670000000003</v>
      </c>
      <c r="I534" s="1">
        <v>65</v>
      </c>
      <c r="J534" s="1">
        <v>0</v>
      </c>
      <c r="K534" s="1" t="s">
        <v>184</v>
      </c>
      <c r="L534" s="1" t="s">
        <v>1852</v>
      </c>
    </row>
    <row r="535" spans="1:12">
      <c r="A535" s="1">
        <v>538</v>
      </c>
      <c r="B535" s="1" t="s">
        <v>1855</v>
      </c>
      <c r="C535" s="1" t="s">
        <v>1855</v>
      </c>
      <c r="D535" s="1" t="s">
        <v>1644</v>
      </c>
      <c r="E535" s="1" t="s">
        <v>1856</v>
      </c>
      <c r="F535" s="1" t="s">
        <v>1857</v>
      </c>
      <c r="G535" s="1">
        <v>57.481110999999999</v>
      </c>
      <c r="H535" s="1">
        <v>-7.3627779999999996</v>
      </c>
      <c r="I535" s="1">
        <v>19</v>
      </c>
      <c r="J535" s="1">
        <v>0</v>
      </c>
      <c r="K535" s="1" t="s">
        <v>184</v>
      </c>
      <c r="L535" s="1" t="s">
        <v>1855</v>
      </c>
    </row>
    <row r="536" spans="1:12">
      <c r="A536" s="1">
        <v>539</v>
      </c>
      <c r="B536" s="1" t="s">
        <v>1858</v>
      </c>
      <c r="C536" s="1" t="s">
        <v>1858</v>
      </c>
      <c r="D536" s="1" t="s">
        <v>1644</v>
      </c>
      <c r="E536" s="1" t="s">
        <v>1859</v>
      </c>
      <c r="F536" s="1" t="s">
        <v>1860</v>
      </c>
      <c r="G536" s="1">
        <v>60.432777999999999</v>
      </c>
      <c r="H536" s="1">
        <v>-1.296111</v>
      </c>
      <c r="I536" s="1">
        <v>81</v>
      </c>
      <c r="J536" s="1">
        <v>0</v>
      </c>
      <c r="K536" s="1" t="s">
        <v>184</v>
      </c>
      <c r="L536" s="1" t="s">
        <v>1858</v>
      </c>
    </row>
    <row r="537" spans="1:12">
      <c r="A537" s="1">
        <v>540</v>
      </c>
      <c r="B537" s="1" t="s">
        <v>1861</v>
      </c>
      <c r="C537" s="1" t="s">
        <v>1861</v>
      </c>
      <c r="D537" s="1" t="s">
        <v>1644</v>
      </c>
      <c r="E537" s="1" t="s">
        <v>1862</v>
      </c>
      <c r="F537" s="1" t="s">
        <v>1863</v>
      </c>
      <c r="G537" s="1">
        <v>56.452499000000003</v>
      </c>
      <c r="H537" s="1">
        <v>-3.025833</v>
      </c>
      <c r="I537" s="1">
        <v>17</v>
      </c>
      <c r="J537" s="1">
        <v>0</v>
      </c>
      <c r="K537" s="1" t="s">
        <v>184</v>
      </c>
      <c r="L537" s="1" t="s">
        <v>1861</v>
      </c>
    </row>
    <row r="538" spans="1:12">
      <c r="A538" s="1">
        <v>541</v>
      </c>
      <c r="B538" s="1" t="s">
        <v>1864</v>
      </c>
      <c r="C538" s="1" t="s">
        <v>1864</v>
      </c>
      <c r="D538" s="1" t="s">
        <v>1644</v>
      </c>
      <c r="E538" s="1" t="s">
        <v>1865</v>
      </c>
      <c r="F538" s="1" t="s">
        <v>1866</v>
      </c>
      <c r="G538" s="1">
        <v>58.215555999999999</v>
      </c>
      <c r="H538" s="1">
        <v>-6.3311109999999999</v>
      </c>
      <c r="I538" s="1">
        <v>26</v>
      </c>
      <c r="J538" s="1">
        <v>0</v>
      </c>
      <c r="K538" s="1" t="s">
        <v>184</v>
      </c>
      <c r="L538" s="1" t="s">
        <v>1864</v>
      </c>
    </row>
    <row r="539" spans="1:12">
      <c r="A539" s="1">
        <v>542</v>
      </c>
      <c r="B539" s="1" t="s">
        <v>1867</v>
      </c>
      <c r="C539" s="1" t="s">
        <v>1867</v>
      </c>
      <c r="D539" s="1" t="s">
        <v>1644</v>
      </c>
      <c r="E539" s="1" t="s">
        <v>1868</v>
      </c>
      <c r="F539" s="1" t="s">
        <v>1869</v>
      </c>
      <c r="G539" s="1">
        <v>56.499167</v>
      </c>
      <c r="H539" s="1">
        <v>-6.869167</v>
      </c>
      <c r="I539" s="1">
        <v>38</v>
      </c>
      <c r="J539" s="1">
        <v>0</v>
      </c>
      <c r="K539" s="1" t="s">
        <v>184</v>
      </c>
      <c r="L539" s="1" t="s">
        <v>1867</v>
      </c>
    </row>
    <row r="540" spans="1:12">
      <c r="A540" s="1">
        <v>543</v>
      </c>
      <c r="B540" s="1" t="s">
        <v>1870</v>
      </c>
      <c r="C540" s="1" t="s">
        <v>1870</v>
      </c>
      <c r="D540" s="1" t="s">
        <v>1644</v>
      </c>
      <c r="E540" s="1" t="s">
        <v>1871</v>
      </c>
      <c r="F540" s="1" t="s">
        <v>1872</v>
      </c>
      <c r="G540" s="1">
        <v>56.372889000000001</v>
      </c>
      <c r="H540" s="1">
        <v>-2.8684440000000002</v>
      </c>
      <c r="I540" s="1">
        <v>38</v>
      </c>
      <c r="J540" s="1">
        <v>0</v>
      </c>
      <c r="K540" s="1" t="s">
        <v>184</v>
      </c>
      <c r="L540" s="1" t="s">
        <v>1870</v>
      </c>
    </row>
    <row r="541" spans="1:12">
      <c r="A541" s="1">
        <v>544</v>
      </c>
      <c r="B541" s="1" t="s">
        <v>1873</v>
      </c>
      <c r="C541" s="1" t="s">
        <v>1873</v>
      </c>
      <c r="D541" s="1" t="s">
        <v>1644</v>
      </c>
      <c r="E541" s="1" t="s">
        <v>1874</v>
      </c>
      <c r="F541" s="1" t="s">
        <v>1875</v>
      </c>
      <c r="G541" s="1">
        <v>57.705213999999998</v>
      </c>
      <c r="H541" s="1">
        <v>-3.3391690000000001</v>
      </c>
      <c r="I541" s="1">
        <v>42</v>
      </c>
      <c r="J541" s="1">
        <v>0</v>
      </c>
      <c r="K541" s="1" t="s">
        <v>184</v>
      </c>
      <c r="L541" s="1" t="s">
        <v>1873</v>
      </c>
    </row>
    <row r="542" spans="1:12">
      <c r="A542" s="1">
        <v>545</v>
      </c>
      <c r="B542" s="1" t="s">
        <v>1876</v>
      </c>
      <c r="C542" s="1" t="s">
        <v>1876</v>
      </c>
      <c r="D542" s="1" t="s">
        <v>1644</v>
      </c>
      <c r="E542" s="1" t="s">
        <v>1877</v>
      </c>
      <c r="F542" s="1" t="s">
        <v>1878</v>
      </c>
      <c r="G542" s="1">
        <v>52.204999999999998</v>
      </c>
      <c r="H542" s="1">
        <v>0.17499999999999999</v>
      </c>
      <c r="I542" s="1">
        <v>47</v>
      </c>
      <c r="J542" s="1">
        <v>0</v>
      </c>
      <c r="K542" s="1" t="s">
        <v>184</v>
      </c>
      <c r="L542" s="1" t="s">
        <v>1876</v>
      </c>
    </row>
    <row r="543" spans="1:12">
      <c r="A543" s="1">
        <v>546</v>
      </c>
      <c r="B543" s="1" t="s">
        <v>1879</v>
      </c>
      <c r="C543" s="1" t="s">
        <v>514</v>
      </c>
      <c r="D543" s="1" t="s">
        <v>1644</v>
      </c>
      <c r="F543" s="1" t="s">
        <v>1880</v>
      </c>
      <c r="G543" s="1">
        <v>52.468055999999997</v>
      </c>
      <c r="H543" s="1">
        <v>-0.25111099999999997</v>
      </c>
      <c r="I543" s="1">
        <v>26</v>
      </c>
      <c r="J543" s="1">
        <v>0</v>
      </c>
      <c r="K543" s="1" t="s">
        <v>184</v>
      </c>
      <c r="L543" s="1" t="s">
        <v>1879</v>
      </c>
    </row>
    <row r="544" spans="1:12">
      <c r="A544" s="1">
        <v>547</v>
      </c>
      <c r="B544" s="1" t="s">
        <v>1881</v>
      </c>
      <c r="C544" s="1" t="s">
        <v>1881</v>
      </c>
      <c r="D544" s="1" t="s">
        <v>1644</v>
      </c>
      <c r="E544" s="1" t="s">
        <v>1882</v>
      </c>
      <c r="F544" s="1" t="s">
        <v>1883</v>
      </c>
      <c r="G544" s="1">
        <v>52.675832999999997</v>
      </c>
      <c r="H544" s="1">
        <v>1.282778</v>
      </c>
      <c r="I544" s="1">
        <v>117</v>
      </c>
      <c r="J544" s="1">
        <v>0</v>
      </c>
      <c r="K544" s="1" t="s">
        <v>184</v>
      </c>
      <c r="L544" s="1" t="s">
        <v>1881</v>
      </c>
    </row>
    <row r="545" spans="1:12">
      <c r="A545" s="1">
        <v>548</v>
      </c>
      <c r="B545" s="1" t="s">
        <v>1884</v>
      </c>
      <c r="C545" s="1" t="s">
        <v>731</v>
      </c>
      <c r="D545" s="1" t="s">
        <v>1644</v>
      </c>
      <c r="E545" s="1" t="s">
        <v>1885</v>
      </c>
      <c r="F545" s="1" t="s">
        <v>1886</v>
      </c>
      <c r="G545" s="1">
        <v>51.884999999999998</v>
      </c>
      <c r="H545" s="1">
        <v>0.23499999999999999</v>
      </c>
      <c r="I545" s="1">
        <v>348</v>
      </c>
      <c r="J545" s="1">
        <v>0</v>
      </c>
      <c r="K545" s="1" t="s">
        <v>184</v>
      </c>
      <c r="L545" s="1" t="s">
        <v>1884</v>
      </c>
    </row>
    <row r="546" spans="1:12">
      <c r="A546" s="1">
        <v>549</v>
      </c>
      <c r="B546" s="1" t="s">
        <v>1887</v>
      </c>
      <c r="C546" s="1" t="s">
        <v>1887</v>
      </c>
      <c r="D546" s="1" t="s">
        <v>1644</v>
      </c>
      <c r="F546" s="1" t="s">
        <v>1888</v>
      </c>
      <c r="G546" s="1">
        <v>51.721666999999997</v>
      </c>
      <c r="H546" s="1">
        <v>0.154167</v>
      </c>
      <c r="I546" s="1">
        <v>321</v>
      </c>
      <c r="J546" s="1">
        <v>0</v>
      </c>
      <c r="K546" s="1" t="s">
        <v>184</v>
      </c>
      <c r="L546" s="1" t="s">
        <v>1887</v>
      </c>
    </row>
    <row r="547" spans="1:12">
      <c r="A547" s="1">
        <v>550</v>
      </c>
      <c r="B547" s="1" t="s">
        <v>1889</v>
      </c>
      <c r="C547" s="1" t="s">
        <v>1890</v>
      </c>
      <c r="D547" s="1" t="s">
        <v>1644</v>
      </c>
      <c r="F547" s="1" t="s">
        <v>1891</v>
      </c>
      <c r="G547" s="1">
        <v>53.394255999999999</v>
      </c>
      <c r="H547" s="1">
        <v>-1.3884860000000001</v>
      </c>
      <c r="I547" s="1">
        <v>231</v>
      </c>
      <c r="J547" s="1">
        <v>0</v>
      </c>
      <c r="K547" s="1" t="s">
        <v>184</v>
      </c>
      <c r="L547" s="1" t="s">
        <v>1889</v>
      </c>
    </row>
    <row r="548" spans="1:12">
      <c r="A548" s="1">
        <v>551</v>
      </c>
      <c r="B548" s="1" t="s">
        <v>1892</v>
      </c>
      <c r="C548" s="1" t="s">
        <v>1892</v>
      </c>
      <c r="D548" s="1" t="s">
        <v>1644</v>
      </c>
      <c r="F548" s="1" t="s">
        <v>1893</v>
      </c>
      <c r="G548" s="1">
        <v>52.072221999999996</v>
      </c>
      <c r="H548" s="1">
        <v>-0.61666699999999997</v>
      </c>
      <c r="I548" s="1">
        <v>358</v>
      </c>
      <c r="J548" s="1">
        <v>0</v>
      </c>
      <c r="K548" s="1" t="s">
        <v>184</v>
      </c>
      <c r="L548" s="1" t="s">
        <v>1892</v>
      </c>
    </row>
    <row r="549" spans="1:12">
      <c r="A549" s="1">
        <v>552</v>
      </c>
      <c r="B549" s="1" t="s">
        <v>1894</v>
      </c>
      <c r="C549" s="1" t="s">
        <v>1894</v>
      </c>
      <c r="D549" s="1" t="s">
        <v>1644</v>
      </c>
      <c r="E549" s="1" t="s">
        <v>1895</v>
      </c>
      <c r="F549" s="1" t="s">
        <v>1896</v>
      </c>
      <c r="G549" s="1">
        <v>50.734444000000003</v>
      </c>
      <c r="H549" s="1">
        <v>-3.4138890000000002</v>
      </c>
      <c r="I549" s="1">
        <v>102</v>
      </c>
      <c r="J549" s="1">
        <v>0</v>
      </c>
      <c r="K549" s="1" t="s">
        <v>184</v>
      </c>
      <c r="L549" s="1" t="s">
        <v>1894</v>
      </c>
    </row>
    <row r="550" spans="1:12">
      <c r="A550" s="1">
        <v>553</v>
      </c>
      <c r="B550" s="1" t="s">
        <v>1897</v>
      </c>
      <c r="C550" s="1" t="s">
        <v>1714</v>
      </c>
      <c r="D550" s="1" t="s">
        <v>1644</v>
      </c>
      <c r="E550" s="1" t="s">
        <v>1898</v>
      </c>
      <c r="F550" s="1" t="s">
        <v>1899</v>
      </c>
      <c r="G550" s="1">
        <v>51.519444</v>
      </c>
      <c r="H550" s="1">
        <v>-2.5908329999999999</v>
      </c>
      <c r="I550" s="1">
        <v>226</v>
      </c>
      <c r="J550" s="1">
        <v>0</v>
      </c>
      <c r="K550" s="1" t="s">
        <v>184</v>
      </c>
      <c r="L550" s="1" t="s">
        <v>1897</v>
      </c>
    </row>
    <row r="551" spans="1:12">
      <c r="A551" s="1">
        <v>554</v>
      </c>
      <c r="B551" s="1" t="s">
        <v>1900</v>
      </c>
      <c r="C551" s="1" t="s">
        <v>1901</v>
      </c>
      <c r="D551" s="1" t="s">
        <v>1644</v>
      </c>
      <c r="E551" s="1" t="s">
        <v>1902</v>
      </c>
      <c r="F551" s="1" t="s">
        <v>1903</v>
      </c>
      <c r="G551" s="1">
        <v>51.836944000000003</v>
      </c>
      <c r="H551" s="1">
        <v>-1.32</v>
      </c>
      <c r="I551" s="1">
        <v>270</v>
      </c>
      <c r="J551" s="1">
        <v>0</v>
      </c>
      <c r="K551" s="1" t="s">
        <v>184</v>
      </c>
      <c r="L551" s="1" t="s">
        <v>1900</v>
      </c>
    </row>
    <row r="552" spans="1:12">
      <c r="A552" s="1">
        <v>555</v>
      </c>
      <c r="B552" s="1" t="s">
        <v>1904</v>
      </c>
      <c r="C552" s="1" t="s">
        <v>1904</v>
      </c>
      <c r="D552" s="1" t="s">
        <v>1644</v>
      </c>
      <c r="F552" s="1" t="s">
        <v>1905</v>
      </c>
      <c r="G552" s="1">
        <v>51.616388999999998</v>
      </c>
      <c r="H552" s="1">
        <v>-1.0958330000000001</v>
      </c>
      <c r="I552" s="1">
        <v>226</v>
      </c>
      <c r="J552" s="1">
        <v>0</v>
      </c>
      <c r="K552" s="1" t="s">
        <v>184</v>
      </c>
      <c r="L552" s="1" t="s">
        <v>1904</v>
      </c>
    </row>
    <row r="553" spans="1:12">
      <c r="A553" s="1">
        <v>556</v>
      </c>
      <c r="B553" s="1" t="s">
        <v>1906</v>
      </c>
      <c r="C553" s="1" t="s">
        <v>1906</v>
      </c>
      <c r="D553" s="1" t="s">
        <v>1644</v>
      </c>
      <c r="F553" s="1" t="s">
        <v>1907</v>
      </c>
      <c r="G553" s="1">
        <v>52.409332999999997</v>
      </c>
      <c r="H553" s="1">
        <v>0.56100000000000005</v>
      </c>
      <c r="I553" s="1">
        <v>32</v>
      </c>
      <c r="J553" s="1">
        <v>0</v>
      </c>
      <c r="K553" s="1" t="s">
        <v>184</v>
      </c>
      <c r="L553" s="1" t="s">
        <v>1906</v>
      </c>
    </row>
    <row r="554" spans="1:12">
      <c r="A554" s="1">
        <v>557</v>
      </c>
      <c r="B554" s="1" t="s">
        <v>1908</v>
      </c>
      <c r="C554" s="1" t="s">
        <v>1908</v>
      </c>
      <c r="D554" s="1" t="s">
        <v>1644</v>
      </c>
      <c r="E554" s="1" t="s">
        <v>1909</v>
      </c>
      <c r="F554" s="1" t="s">
        <v>1910</v>
      </c>
      <c r="G554" s="1">
        <v>52.361933000000001</v>
      </c>
      <c r="H554" s="1">
        <v>0.48640600000000001</v>
      </c>
      <c r="I554" s="1">
        <v>33</v>
      </c>
      <c r="J554" s="1">
        <v>0</v>
      </c>
      <c r="K554" s="1" t="s">
        <v>184</v>
      </c>
      <c r="L554" s="1" t="s">
        <v>1908</v>
      </c>
    </row>
    <row r="555" spans="1:12">
      <c r="A555" s="1">
        <v>558</v>
      </c>
      <c r="B555" s="1" t="s">
        <v>1911</v>
      </c>
      <c r="C555" s="1" t="s">
        <v>1911</v>
      </c>
      <c r="D555" s="1" t="s">
        <v>1644</v>
      </c>
      <c r="F555" s="1" t="s">
        <v>1912</v>
      </c>
      <c r="G555" s="1">
        <v>52.127282999999998</v>
      </c>
      <c r="H555" s="1">
        <v>0.956264</v>
      </c>
      <c r="I555" s="1">
        <v>284</v>
      </c>
      <c r="J555" s="1">
        <v>0</v>
      </c>
      <c r="K555" s="1" t="s">
        <v>184</v>
      </c>
      <c r="L555" s="1" t="s">
        <v>1911</v>
      </c>
    </row>
    <row r="556" spans="1:12">
      <c r="A556" s="1">
        <v>559</v>
      </c>
      <c r="B556" s="1" t="s">
        <v>1913</v>
      </c>
      <c r="C556" s="1" t="s">
        <v>1913</v>
      </c>
      <c r="D556" s="1" t="s">
        <v>1644</v>
      </c>
      <c r="F556" s="1" t="s">
        <v>1914</v>
      </c>
      <c r="G556" s="1">
        <v>52.357166999999997</v>
      </c>
      <c r="H556" s="1">
        <v>-0.107833</v>
      </c>
      <c r="I556" s="1">
        <v>135</v>
      </c>
      <c r="J556" s="1">
        <v>0</v>
      </c>
      <c r="K556" s="1" t="s">
        <v>184</v>
      </c>
      <c r="L556" s="1" t="s">
        <v>1913</v>
      </c>
    </row>
    <row r="557" spans="1:12">
      <c r="A557" s="1">
        <v>560</v>
      </c>
      <c r="B557" s="1" t="s">
        <v>1915</v>
      </c>
      <c r="C557" s="1" t="s">
        <v>1915</v>
      </c>
      <c r="D557" s="1" t="s">
        <v>1644</v>
      </c>
      <c r="E557" s="1" t="s">
        <v>1916</v>
      </c>
      <c r="F557" s="1" t="s">
        <v>1917</v>
      </c>
      <c r="G557" s="1">
        <v>51.682167</v>
      </c>
      <c r="H557" s="1">
        <v>-1.790028</v>
      </c>
      <c r="I557" s="1">
        <v>286</v>
      </c>
      <c r="J557" s="1">
        <v>0</v>
      </c>
      <c r="K557" s="1" t="s">
        <v>184</v>
      </c>
      <c r="L557" s="1" t="s">
        <v>1915</v>
      </c>
    </row>
    <row r="558" spans="1:12">
      <c r="A558" s="1">
        <v>561</v>
      </c>
      <c r="B558" s="1" t="s">
        <v>1918</v>
      </c>
      <c r="C558" s="1" t="s">
        <v>1918</v>
      </c>
      <c r="D558" s="1" t="s">
        <v>1644</v>
      </c>
      <c r="E558" s="1" t="s">
        <v>1919</v>
      </c>
      <c r="F558" s="1" t="s">
        <v>1920</v>
      </c>
      <c r="G558" s="1">
        <v>51.749963999999999</v>
      </c>
      <c r="H558" s="1">
        <v>-1.5836170000000001</v>
      </c>
      <c r="I558" s="1">
        <v>288</v>
      </c>
      <c r="J558" s="1">
        <v>0</v>
      </c>
      <c r="K558" s="1" t="s">
        <v>184</v>
      </c>
      <c r="L558" s="1" t="s">
        <v>1918</v>
      </c>
    </row>
    <row r="559" spans="1:12">
      <c r="A559" s="1">
        <v>562</v>
      </c>
      <c r="B559" s="1" t="s">
        <v>1921</v>
      </c>
      <c r="C559" s="1" t="s">
        <v>1921</v>
      </c>
      <c r="D559" s="1" t="s">
        <v>1644</v>
      </c>
      <c r="E559" s="1" t="s">
        <v>1922</v>
      </c>
      <c r="F559" s="1" t="s">
        <v>1923</v>
      </c>
      <c r="G559" s="1">
        <v>51.234138999999999</v>
      </c>
      <c r="H559" s="1">
        <v>-0.94282500000000002</v>
      </c>
      <c r="I559" s="1">
        <v>405</v>
      </c>
      <c r="J559" s="1">
        <v>0</v>
      </c>
      <c r="K559" s="1" t="s">
        <v>184</v>
      </c>
      <c r="L559" s="1" t="s">
        <v>1921</v>
      </c>
    </row>
    <row r="560" spans="1:12">
      <c r="A560" s="1">
        <v>563</v>
      </c>
      <c r="B560" s="1" t="s">
        <v>1924</v>
      </c>
      <c r="C560" s="1" t="s">
        <v>1924</v>
      </c>
      <c r="D560" s="1" t="s">
        <v>1644</v>
      </c>
      <c r="F560" s="1" t="s">
        <v>1925</v>
      </c>
      <c r="G560" s="1">
        <v>52.640028000000001</v>
      </c>
      <c r="H560" s="1">
        <v>-2.3055780000000001</v>
      </c>
      <c r="I560" s="1">
        <v>272</v>
      </c>
      <c r="J560" s="1">
        <v>0</v>
      </c>
      <c r="K560" s="1" t="s">
        <v>184</v>
      </c>
      <c r="L560" s="1" t="s">
        <v>1924</v>
      </c>
    </row>
    <row r="561" spans="1:12">
      <c r="A561" s="1">
        <v>564</v>
      </c>
      <c r="B561" s="1" t="s">
        <v>1926</v>
      </c>
      <c r="C561" s="1" t="s">
        <v>1926</v>
      </c>
      <c r="D561" s="1" t="s">
        <v>1644</v>
      </c>
      <c r="E561" s="1" t="s">
        <v>1927</v>
      </c>
      <c r="F561" s="1" t="s">
        <v>1928</v>
      </c>
      <c r="G561" s="1">
        <v>51.552999999999997</v>
      </c>
      <c r="H561" s="1">
        <v>-0.41816700000000001</v>
      </c>
      <c r="I561" s="1">
        <v>124</v>
      </c>
      <c r="J561" s="1">
        <v>0</v>
      </c>
      <c r="K561" s="1" t="s">
        <v>184</v>
      </c>
      <c r="L561" s="1" t="s">
        <v>1926</v>
      </c>
    </row>
    <row r="562" spans="1:12">
      <c r="A562" s="1">
        <v>565</v>
      </c>
      <c r="B562" s="1" t="s">
        <v>1929</v>
      </c>
      <c r="C562" s="1" t="s">
        <v>1929</v>
      </c>
      <c r="D562" s="1" t="s">
        <v>1644</v>
      </c>
      <c r="E562" s="1" t="s">
        <v>1930</v>
      </c>
      <c r="F562" s="1" t="s">
        <v>1931</v>
      </c>
      <c r="G562" s="1">
        <v>53.093013999999997</v>
      </c>
      <c r="H562" s="1">
        <v>-0.16601399999999999</v>
      </c>
      <c r="I562" s="1">
        <v>25</v>
      </c>
      <c r="J562" s="1">
        <v>0</v>
      </c>
      <c r="K562" s="1" t="s">
        <v>184</v>
      </c>
      <c r="L562" s="1" t="s">
        <v>1929</v>
      </c>
    </row>
    <row r="563" spans="1:12">
      <c r="A563" s="1">
        <v>566</v>
      </c>
      <c r="B563" s="1" t="s">
        <v>1932</v>
      </c>
      <c r="C563" s="1" t="s">
        <v>1932</v>
      </c>
      <c r="D563" s="1" t="s">
        <v>1644</v>
      </c>
      <c r="F563" s="1" t="s">
        <v>1933</v>
      </c>
      <c r="G563" s="1">
        <v>54.137186</v>
      </c>
      <c r="H563" s="1">
        <v>-1.420253</v>
      </c>
      <c r="I563" s="1">
        <v>117</v>
      </c>
      <c r="J563" s="1">
        <v>0</v>
      </c>
      <c r="K563" s="1" t="s">
        <v>184</v>
      </c>
      <c r="L563" s="1" t="s">
        <v>1932</v>
      </c>
    </row>
    <row r="564" spans="1:12">
      <c r="A564" s="1">
        <v>567</v>
      </c>
      <c r="B564" s="1" t="s">
        <v>1934</v>
      </c>
      <c r="C564" s="1" t="s">
        <v>1934</v>
      </c>
      <c r="D564" s="1" t="s">
        <v>1644</v>
      </c>
      <c r="F564" s="1" t="s">
        <v>1935</v>
      </c>
      <c r="G564" s="1">
        <v>54.292383000000001</v>
      </c>
      <c r="H564" s="1">
        <v>-1.5354000000000001</v>
      </c>
      <c r="I564" s="1">
        <v>132</v>
      </c>
      <c r="J564" s="1">
        <v>0</v>
      </c>
      <c r="K564" s="1" t="s">
        <v>184</v>
      </c>
      <c r="L564" s="1" t="s">
        <v>1934</v>
      </c>
    </row>
    <row r="565" spans="1:12">
      <c r="A565" s="1">
        <v>568</v>
      </c>
      <c r="B565" s="1" t="s">
        <v>1936</v>
      </c>
      <c r="C565" s="1" t="s">
        <v>1936</v>
      </c>
      <c r="D565" s="1" t="s">
        <v>1644</v>
      </c>
      <c r="F565" s="1" t="s">
        <v>1937</v>
      </c>
      <c r="G565" s="1">
        <v>53.834333000000001</v>
      </c>
      <c r="H565" s="1">
        <v>-1.1955</v>
      </c>
      <c r="I565" s="1">
        <v>29</v>
      </c>
      <c r="J565" s="1">
        <v>0</v>
      </c>
      <c r="K565" s="1" t="s">
        <v>184</v>
      </c>
      <c r="L565" s="1" t="s">
        <v>1936</v>
      </c>
    </row>
    <row r="566" spans="1:12">
      <c r="A566" s="1">
        <v>569</v>
      </c>
      <c r="B566" s="1" t="s">
        <v>1938</v>
      </c>
      <c r="C566" s="1" t="s">
        <v>1938</v>
      </c>
      <c r="D566" s="1" t="s">
        <v>1644</v>
      </c>
      <c r="E566" s="1" t="s">
        <v>1939</v>
      </c>
      <c r="F566" s="1" t="s">
        <v>1940</v>
      </c>
      <c r="G566" s="1">
        <v>52.342610999999998</v>
      </c>
      <c r="H566" s="1">
        <v>0.77293900000000004</v>
      </c>
      <c r="I566" s="1">
        <v>174</v>
      </c>
      <c r="J566" s="1">
        <v>0</v>
      </c>
      <c r="K566" s="1" t="s">
        <v>184</v>
      </c>
      <c r="L566" s="1" t="s">
        <v>1938</v>
      </c>
    </row>
    <row r="567" spans="1:12">
      <c r="A567" s="1">
        <v>570</v>
      </c>
      <c r="B567" s="1" t="s">
        <v>1941</v>
      </c>
      <c r="C567" s="1" t="s">
        <v>1941</v>
      </c>
      <c r="D567" s="1" t="s">
        <v>1644</v>
      </c>
      <c r="F567" s="1" t="s">
        <v>1942</v>
      </c>
      <c r="G567" s="1">
        <v>52.735711000000002</v>
      </c>
      <c r="H567" s="1">
        <v>-0.64876900000000004</v>
      </c>
      <c r="I567" s="1">
        <v>461</v>
      </c>
      <c r="J567" s="1">
        <v>0</v>
      </c>
      <c r="K567" s="1" t="s">
        <v>184</v>
      </c>
      <c r="L567" s="1" t="s">
        <v>1941</v>
      </c>
    </row>
    <row r="568" spans="1:12">
      <c r="A568" s="1">
        <v>571</v>
      </c>
      <c r="B568" s="1" t="s">
        <v>1943</v>
      </c>
      <c r="C568" s="1" t="s">
        <v>1943</v>
      </c>
      <c r="D568" s="1" t="s">
        <v>1644</v>
      </c>
      <c r="F568" s="1" t="s">
        <v>1944</v>
      </c>
      <c r="G568" s="1">
        <v>53.307777999999999</v>
      </c>
      <c r="H568" s="1">
        <v>-0.55083300000000002</v>
      </c>
      <c r="I568" s="1">
        <v>202</v>
      </c>
      <c r="J568" s="1">
        <v>0</v>
      </c>
      <c r="K568" s="1" t="s">
        <v>184</v>
      </c>
      <c r="L568" s="1" t="s">
        <v>1943</v>
      </c>
    </row>
    <row r="569" spans="1:12">
      <c r="A569" s="1">
        <v>572</v>
      </c>
      <c r="B569" s="1" t="s">
        <v>1945</v>
      </c>
      <c r="C569" s="1" t="s">
        <v>1945</v>
      </c>
      <c r="D569" s="1" t="s">
        <v>1644</v>
      </c>
      <c r="F569" s="1" t="s">
        <v>1946</v>
      </c>
      <c r="G569" s="1">
        <v>52.612558</v>
      </c>
      <c r="H569" s="1">
        <v>-0.47645300000000002</v>
      </c>
      <c r="I569" s="1">
        <v>273</v>
      </c>
      <c r="J569" s="1">
        <v>0</v>
      </c>
      <c r="K569" s="1" t="s">
        <v>184</v>
      </c>
      <c r="L569" s="1" t="s">
        <v>1945</v>
      </c>
    </row>
    <row r="570" spans="1:12">
      <c r="A570" s="1">
        <v>573</v>
      </c>
      <c r="B570" s="1" t="s">
        <v>1947</v>
      </c>
      <c r="C570" s="1" t="s">
        <v>1948</v>
      </c>
      <c r="D570" s="1" t="s">
        <v>1644</v>
      </c>
      <c r="F570" s="1" t="s">
        <v>1949</v>
      </c>
      <c r="G570" s="1">
        <v>54.048910999999997</v>
      </c>
      <c r="H570" s="1">
        <v>-1.2527470000000001</v>
      </c>
      <c r="I570" s="1">
        <v>53</v>
      </c>
      <c r="J570" s="1">
        <v>0</v>
      </c>
      <c r="K570" s="1" t="s">
        <v>184</v>
      </c>
      <c r="L570" s="1" t="s">
        <v>1947</v>
      </c>
    </row>
    <row r="571" spans="1:12">
      <c r="A571" s="1">
        <v>574</v>
      </c>
      <c r="B571" s="1" t="s">
        <v>1950</v>
      </c>
      <c r="C571" s="1" t="s">
        <v>1950</v>
      </c>
      <c r="D571" s="1" t="s">
        <v>1644</v>
      </c>
      <c r="E571" s="1" t="s">
        <v>1951</v>
      </c>
      <c r="F571" s="1" t="s">
        <v>1952</v>
      </c>
      <c r="G571" s="1">
        <v>53.166167000000002</v>
      </c>
      <c r="H571" s="1">
        <v>-0.52381100000000003</v>
      </c>
      <c r="I571" s="1">
        <v>231</v>
      </c>
      <c r="J571" s="1">
        <v>0</v>
      </c>
      <c r="K571" s="1" t="s">
        <v>184</v>
      </c>
      <c r="L571" s="1" t="s">
        <v>1950</v>
      </c>
    </row>
    <row r="572" spans="1:12">
      <c r="A572" s="1">
        <v>575</v>
      </c>
      <c r="B572" s="1" t="s">
        <v>1953</v>
      </c>
      <c r="C572" s="1" t="s">
        <v>1953</v>
      </c>
      <c r="D572" s="1" t="s">
        <v>1644</v>
      </c>
      <c r="F572" s="1" t="s">
        <v>1954</v>
      </c>
      <c r="G572" s="1">
        <v>54.205522000000002</v>
      </c>
      <c r="H572" s="1">
        <v>-1.3820939999999999</v>
      </c>
      <c r="I572" s="1">
        <v>92</v>
      </c>
      <c r="J572" s="1">
        <v>0</v>
      </c>
      <c r="K572" s="1" t="s">
        <v>184</v>
      </c>
      <c r="L572" s="1" t="s">
        <v>1953</v>
      </c>
    </row>
    <row r="573" spans="1:12">
      <c r="A573" s="1">
        <v>576</v>
      </c>
      <c r="B573" s="1" t="s">
        <v>1955</v>
      </c>
      <c r="C573" s="1" t="s">
        <v>1955</v>
      </c>
      <c r="D573" s="1" t="s">
        <v>1644</v>
      </c>
      <c r="F573" s="1" t="s">
        <v>1956</v>
      </c>
      <c r="G573" s="1">
        <v>53.030349999999999</v>
      </c>
      <c r="H573" s="1">
        <v>-0.483242</v>
      </c>
      <c r="I573" s="1">
        <v>218</v>
      </c>
      <c r="J573" s="1">
        <v>0</v>
      </c>
      <c r="K573" s="1" t="s">
        <v>184</v>
      </c>
      <c r="L573" s="1" t="s">
        <v>1955</v>
      </c>
    </row>
    <row r="574" spans="1:12">
      <c r="A574" s="1">
        <v>577</v>
      </c>
      <c r="B574" s="1" t="s">
        <v>1957</v>
      </c>
      <c r="C574" s="1" t="s">
        <v>1957</v>
      </c>
      <c r="D574" s="1" t="s">
        <v>1644</v>
      </c>
      <c r="F574" s="1" t="s">
        <v>1958</v>
      </c>
      <c r="G574" s="1">
        <v>52.962224999999997</v>
      </c>
      <c r="H574" s="1">
        <v>-0.56162500000000004</v>
      </c>
      <c r="I574" s="1">
        <v>367</v>
      </c>
      <c r="J574" s="1">
        <v>0</v>
      </c>
      <c r="K574" s="1" t="s">
        <v>184</v>
      </c>
      <c r="L574" s="1" t="s">
        <v>1957</v>
      </c>
    </row>
    <row r="575" spans="1:12">
      <c r="A575" s="1">
        <v>578</v>
      </c>
      <c r="B575" s="1" t="s">
        <v>1959</v>
      </c>
      <c r="C575" s="1" t="s">
        <v>1959</v>
      </c>
      <c r="D575" s="1" t="s">
        <v>1644</v>
      </c>
      <c r="E575" s="1" t="s">
        <v>1960</v>
      </c>
      <c r="F575" s="1" t="s">
        <v>1961</v>
      </c>
      <c r="G575" s="1">
        <v>52.648353</v>
      </c>
      <c r="H575" s="1">
        <v>0.55069199999999996</v>
      </c>
      <c r="I575" s="1">
        <v>75</v>
      </c>
      <c r="J575" s="1">
        <v>0</v>
      </c>
      <c r="K575" s="1" t="s">
        <v>184</v>
      </c>
      <c r="L575" s="1" t="s">
        <v>1959</v>
      </c>
    </row>
    <row r="576" spans="1:12">
      <c r="A576" s="1">
        <v>579</v>
      </c>
      <c r="B576" s="1" t="s">
        <v>1962</v>
      </c>
      <c r="C576" s="1" t="s">
        <v>1962</v>
      </c>
      <c r="D576" s="1" t="s">
        <v>1963</v>
      </c>
      <c r="E576" s="1" t="s">
        <v>1964</v>
      </c>
      <c r="F576" s="1" t="s">
        <v>1965</v>
      </c>
      <c r="G576" s="1">
        <v>-51.822777000000002</v>
      </c>
      <c r="H576" s="1">
        <v>-58.447221999999996</v>
      </c>
      <c r="I576" s="1">
        <v>244</v>
      </c>
      <c r="J576" s="1">
        <v>-4</v>
      </c>
      <c r="K576" s="1" t="s">
        <v>161</v>
      </c>
      <c r="L576" s="1" t="s">
        <v>1962</v>
      </c>
    </row>
    <row r="577" spans="1:12">
      <c r="A577" s="1">
        <v>580</v>
      </c>
      <c r="B577" s="1" t="s">
        <v>1966</v>
      </c>
      <c r="C577" s="1" t="s">
        <v>1967</v>
      </c>
      <c r="D577" s="1" t="s">
        <v>1968</v>
      </c>
      <c r="E577" s="1" t="s">
        <v>1969</v>
      </c>
      <c r="F577" s="1" t="s">
        <v>1970</v>
      </c>
      <c r="G577" s="1">
        <v>52.308613000000001</v>
      </c>
      <c r="H577" s="1">
        <v>4.7638889999999998</v>
      </c>
      <c r="I577" s="1">
        <v>-11</v>
      </c>
      <c r="J577" s="1">
        <v>1</v>
      </c>
      <c r="K577" s="1" t="s">
        <v>184</v>
      </c>
      <c r="L577" s="1" t="s">
        <v>1966</v>
      </c>
    </row>
    <row r="578" spans="1:12">
      <c r="A578" s="1">
        <v>581</v>
      </c>
      <c r="B578" s="1" t="s">
        <v>1971</v>
      </c>
      <c r="C578" s="1" t="s">
        <v>1972</v>
      </c>
      <c r="D578" s="1" t="s">
        <v>1968</v>
      </c>
      <c r="F578" s="1" t="s">
        <v>1973</v>
      </c>
      <c r="G578" s="1">
        <v>51.255279999999999</v>
      </c>
      <c r="H578" s="1">
        <v>5.6013890000000002</v>
      </c>
      <c r="I578" s="1">
        <v>114</v>
      </c>
      <c r="J578" s="1">
        <v>1</v>
      </c>
      <c r="K578" s="1" t="s">
        <v>184</v>
      </c>
      <c r="L578" s="1" t="s">
        <v>1971</v>
      </c>
    </row>
    <row r="579" spans="1:12">
      <c r="A579" s="1">
        <v>582</v>
      </c>
      <c r="B579" s="1" t="s">
        <v>1974</v>
      </c>
      <c r="C579" s="1" t="s">
        <v>1974</v>
      </c>
      <c r="D579" s="1" t="s">
        <v>1968</v>
      </c>
      <c r="E579" s="1" t="s">
        <v>1975</v>
      </c>
      <c r="F579" s="1" t="s">
        <v>1976</v>
      </c>
      <c r="G579" s="1">
        <v>50.911658000000003</v>
      </c>
      <c r="H579" s="1">
        <v>5.7701440000000002</v>
      </c>
      <c r="I579" s="1">
        <v>375</v>
      </c>
      <c r="J579" s="1">
        <v>1</v>
      </c>
      <c r="K579" s="1" t="s">
        <v>184</v>
      </c>
      <c r="L579" s="1" t="s">
        <v>1974</v>
      </c>
    </row>
    <row r="580" spans="1:12">
      <c r="A580" s="1">
        <v>583</v>
      </c>
      <c r="B580" s="1" t="s">
        <v>1977</v>
      </c>
      <c r="C580" s="1" t="s">
        <v>1977</v>
      </c>
      <c r="D580" s="1" t="s">
        <v>1968</v>
      </c>
      <c r="F580" s="1" t="s">
        <v>1978</v>
      </c>
      <c r="G580" s="1">
        <v>52.060555999999998</v>
      </c>
      <c r="H580" s="1">
        <v>5.8730560000000001</v>
      </c>
      <c r="I580" s="1">
        <v>158</v>
      </c>
      <c r="J580" s="1">
        <v>1</v>
      </c>
      <c r="K580" s="1" t="s">
        <v>184</v>
      </c>
      <c r="L580" s="1" t="s">
        <v>1977</v>
      </c>
    </row>
    <row r="581" spans="1:12">
      <c r="A581" s="1">
        <v>584</v>
      </c>
      <c r="B581" s="1" t="s">
        <v>1979</v>
      </c>
      <c r="C581" s="1" t="s">
        <v>1979</v>
      </c>
      <c r="D581" s="1" t="s">
        <v>1968</v>
      </c>
      <c r="F581" s="1" t="s">
        <v>1980</v>
      </c>
      <c r="G581" s="1">
        <v>53.119166999999997</v>
      </c>
      <c r="H581" s="1">
        <v>6.1297220000000001</v>
      </c>
      <c r="I581" s="1">
        <v>14</v>
      </c>
      <c r="J581" s="1">
        <v>1</v>
      </c>
      <c r="K581" s="1" t="s">
        <v>184</v>
      </c>
      <c r="L581" s="1" t="s">
        <v>1979</v>
      </c>
    </row>
    <row r="582" spans="1:12">
      <c r="A582" s="1">
        <v>585</v>
      </c>
      <c r="B582" s="1" t="s">
        <v>1981</v>
      </c>
      <c r="C582" s="1" t="s">
        <v>1981</v>
      </c>
      <c r="D582" s="1" t="s">
        <v>1968</v>
      </c>
      <c r="E582" s="1" t="s">
        <v>1982</v>
      </c>
      <c r="F582" s="1" t="s">
        <v>1983</v>
      </c>
      <c r="G582" s="1">
        <v>51.450139</v>
      </c>
      <c r="H582" s="1">
        <v>5.3745279999999998</v>
      </c>
      <c r="I582" s="1">
        <v>74</v>
      </c>
      <c r="J582" s="1">
        <v>1</v>
      </c>
      <c r="K582" s="1" t="s">
        <v>184</v>
      </c>
      <c r="L582" s="1" t="s">
        <v>1981</v>
      </c>
    </row>
    <row r="583" spans="1:12">
      <c r="A583" s="1">
        <v>586</v>
      </c>
      <c r="B583" s="1" t="s">
        <v>1984</v>
      </c>
      <c r="C583" s="1" t="s">
        <v>1985</v>
      </c>
      <c r="D583" s="1" t="s">
        <v>1968</v>
      </c>
      <c r="E583" s="1" t="s">
        <v>1986</v>
      </c>
      <c r="F583" s="1" t="s">
        <v>1987</v>
      </c>
      <c r="G583" s="1">
        <v>53.119720000000001</v>
      </c>
      <c r="H583" s="1">
        <v>6.5794439999999996</v>
      </c>
      <c r="I583" s="1">
        <v>17</v>
      </c>
      <c r="J583" s="1">
        <v>1</v>
      </c>
      <c r="K583" s="1" t="s">
        <v>184</v>
      </c>
      <c r="L583" s="1" t="s">
        <v>1984</v>
      </c>
    </row>
    <row r="584" spans="1:12">
      <c r="A584" s="1">
        <v>587</v>
      </c>
      <c r="B584" s="1" t="s">
        <v>1988</v>
      </c>
      <c r="C584" s="1" t="s">
        <v>1989</v>
      </c>
      <c r="D584" s="1" t="s">
        <v>1968</v>
      </c>
      <c r="F584" s="1" t="s">
        <v>1990</v>
      </c>
      <c r="G584" s="1">
        <v>51.567388999999999</v>
      </c>
      <c r="H584" s="1">
        <v>4.9318330000000001</v>
      </c>
      <c r="I584" s="1">
        <v>49</v>
      </c>
      <c r="J584" s="1">
        <v>1</v>
      </c>
      <c r="K584" s="1" t="s">
        <v>184</v>
      </c>
      <c r="L584" s="1" t="s">
        <v>1988</v>
      </c>
    </row>
    <row r="585" spans="1:12">
      <c r="A585" s="1">
        <v>588</v>
      </c>
      <c r="B585" s="1" t="s">
        <v>1991</v>
      </c>
      <c r="C585" s="1" t="s">
        <v>1991</v>
      </c>
      <c r="D585" s="1" t="s">
        <v>1968</v>
      </c>
      <c r="E585" s="1" t="s">
        <v>1992</v>
      </c>
      <c r="F585" s="1" t="s">
        <v>1993</v>
      </c>
      <c r="G585" s="1">
        <v>52.923352999999999</v>
      </c>
      <c r="H585" s="1">
        <v>4.7806249999999997</v>
      </c>
      <c r="I585" s="1">
        <v>3</v>
      </c>
      <c r="J585" s="1">
        <v>1</v>
      </c>
      <c r="K585" s="1" t="s">
        <v>184</v>
      </c>
      <c r="L585" s="1" t="s">
        <v>1991</v>
      </c>
    </row>
    <row r="586" spans="1:12">
      <c r="A586" s="1">
        <v>589</v>
      </c>
      <c r="B586" s="1" t="s">
        <v>1994</v>
      </c>
      <c r="C586" s="1" t="s">
        <v>1994</v>
      </c>
      <c r="D586" s="1" t="s">
        <v>1968</v>
      </c>
      <c r="F586" s="1" t="s">
        <v>1995</v>
      </c>
      <c r="G586" s="1">
        <v>52.460278000000002</v>
      </c>
      <c r="H586" s="1">
        <v>5.5272220000000001</v>
      </c>
      <c r="I586" s="1">
        <v>-13</v>
      </c>
      <c r="J586" s="1">
        <v>1</v>
      </c>
      <c r="K586" s="1" t="s">
        <v>184</v>
      </c>
      <c r="L586" s="1" t="s">
        <v>1994</v>
      </c>
    </row>
    <row r="587" spans="1:12">
      <c r="A587" s="1">
        <v>590</v>
      </c>
      <c r="B587" s="1" t="s">
        <v>1996</v>
      </c>
      <c r="C587" s="1" t="s">
        <v>1996</v>
      </c>
      <c r="D587" s="1" t="s">
        <v>1968</v>
      </c>
      <c r="E587" s="1" t="s">
        <v>1997</v>
      </c>
      <c r="F587" s="1" t="s">
        <v>1998</v>
      </c>
      <c r="G587" s="1">
        <v>53.228611000000001</v>
      </c>
      <c r="H587" s="1">
        <v>5.7605560000000002</v>
      </c>
      <c r="I587" s="1">
        <v>3</v>
      </c>
      <c r="J587" s="1">
        <v>1</v>
      </c>
      <c r="K587" s="1" t="s">
        <v>184</v>
      </c>
      <c r="L587" s="1" t="s">
        <v>1996</v>
      </c>
    </row>
    <row r="588" spans="1:12">
      <c r="A588" s="1">
        <v>591</v>
      </c>
      <c r="B588" s="1" t="s">
        <v>1999</v>
      </c>
      <c r="C588" s="1" t="s">
        <v>1999</v>
      </c>
      <c r="D588" s="1" t="s">
        <v>1968</v>
      </c>
      <c r="E588" s="1" t="s">
        <v>2000</v>
      </c>
      <c r="F588" s="1" t="s">
        <v>2001</v>
      </c>
      <c r="G588" s="1">
        <v>51.956944</v>
      </c>
      <c r="H588" s="1">
        <v>4.4372220000000002</v>
      </c>
      <c r="I588" s="1">
        <v>-15</v>
      </c>
      <c r="J588" s="1">
        <v>1</v>
      </c>
      <c r="K588" s="1" t="s">
        <v>184</v>
      </c>
      <c r="L588" s="1" t="s">
        <v>1999</v>
      </c>
    </row>
    <row r="589" spans="1:12">
      <c r="A589" s="1">
        <v>592</v>
      </c>
      <c r="B589" s="1" t="s">
        <v>2002</v>
      </c>
      <c r="C589" s="1" t="s">
        <v>2002</v>
      </c>
      <c r="D589" s="1" t="s">
        <v>1968</v>
      </c>
      <c r="E589" s="1" t="s">
        <v>2003</v>
      </c>
      <c r="F589" s="1" t="s">
        <v>2004</v>
      </c>
      <c r="G589" s="1">
        <v>52.127299999999998</v>
      </c>
      <c r="H589" s="1">
        <v>5.2761899999999997</v>
      </c>
      <c r="I589" s="1">
        <v>66</v>
      </c>
      <c r="J589" s="1">
        <v>1</v>
      </c>
      <c r="K589" s="1" t="s">
        <v>184</v>
      </c>
      <c r="L589" s="1" t="s">
        <v>2002</v>
      </c>
    </row>
    <row r="590" spans="1:12">
      <c r="A590" s="1">
        <v>593</v>
      </c>
      <c r="B590" s="1" t="s">
        <v>2005</v>
      </c>
      <c r="C590" s="1" t="s">
        <v>2006</v>
      </c>
      <c r="D590" s="1" t="s">
        <v>1968</v>
      </c>
      <c r="E590" s="1" t="s">
        <v>2007</v>
      </c>
      <c r="F590" s="1" t="s">
        <v>2008</v>
      </c>
      <c r="G590" s="1">
        <v>52.27</v>
      </c>
      <c r="H590" s="1">
        <v>6.8741669999999999</v>
      </c>
      <c r="I590" s="1">
        <v>114</v>
      </c>
      <c r="J590" s="1">
        <v>1</v>
      </c>
      <c r="K590" s="1" t="s">
        <v>184</v>
      </c>
      <c r="L590" s="1" t="s">
        <v>2005</v>
      </c>
    </row>
    <row r="591" spans="1:12">
      <c r="A591" s="1">
        <v>594</v>
      </c>
      <c r="B591" s="1" t="s">
        <v>2009</v>
      </c>
      <c r="C591" s="1" t="s">
        <v>2009</v>
      </c>
      <c r="D591" s="1" t="s">
        <v>1968</v>
      </c>
      <c r="E591" s="1" t="s">
        <v>2010</v>
      </c>
      <c r="F591" s="1" t="s">
        <v>2011</v>
      </c>
      <c r="G591" s="1">
        <v>52.166139000000001</v>
      </c>
      <c r="H591" s="1">
        <v>4.4179440000000003</v>
      </c>
      <c r="I591" s="1">
        <v>0</v>
      </c>
      <c r="J591" s="1">
        <v>1</v>
      </c>
      <c r="K591" s="1" t="s">
        <v>184</v>
      </c>
      <c r="L591" s="1" t="s">
        <v>2009</v>
      </c>
    </row>
    <row r="592" spans="1:12">
      <c r="A592" s="1">
        <v>595</v>
      </c>
      <c r="B592" s="1" t="s">
        <v>2012</v>
      </c>
      <c r="C592" s="1" t="s">
        <v>2012</v>
      </c>
      <c r="D592" s="1" t="s">
        <v>1968</v>
      </c>
      <c r="E592" s="1" t="s">
        <v>2013</v>
      </c>
      <c r="F592" s="1" t="s">
        <v>2014</v>
      </c>
      <c r="G592" s="1">
        <v>51.449092</v>
      </c>
      <c r="H592" s="1">
        <v>4.3420310000000004</v>
      </c>
      <c r="I592" s="1">
        <v>63</v>
      </c>
      <c r="J592" s="1">
        <v>1</v>
      </c>
      <c r="K592" s="1" t="s">
        <v>184</v>
      </c>
      <c r="L592" s="1" t="s">
        <v>2012</v>
      </c>
    </row>
    <row r="593" spans="1:12">
      <c r="A593" s="1">
        <v>596</v>
      </c>
      <c r="B593" s="1" t="s">
        <v>2015</v>
      </c>
      <c r="C593" s="1" t="s">
        <v>2015</v>
      </c>
      <c r="D593" s="1" t="s">
        <v>2016</v>
      </c>
      <c r="E593" s="1" t="s">
        <v>2017</v>
      </c>
      <c r="F593" s="1" t="s">
        <v>2018</v>
      </c>
      <c r="G593" s="1">
        <v>51.841268999999997</v>
      </c>
      <c r="H593" s="1">
        <v>-8.4911110000000001</v>
      </c>
      <c r="I593" s="1">
        <v>502</v>
      </c>
      <c r="J593" s="1">
        <v>0</v>
      </c>
      <c r="K593" s="1" t="s">
        <v>184</v>
      </c>
      <c r="L593" s="1" t="s">
        <v>2015</v>
      </c>
    </row>
    <row r="594" spans="1:12">
      <c r="A594" s="1">
        <v>597</v>
      </c>
      <c r="B594" s="1" t="s">
        <v>2019</v>
      </c>
      <c r="C594" s="1" t="s">
        <v>2019</v>
      </c>
      <c r="D594" s="1" t="s">
        <v>2016</v>
      </c>
      <c r="E594" s="1" t="s">
        <v>2020</v>
      </c>
      <c r="F594" s="1" t="s">
        <v>2021</v>
      </c>
      <c r="G594" s="1">
        <v>53.300175000000003</v>
      </c>
      <c r="H594" s="1">
        <v>-8.941592</v>
      </c>
      <c r="I594" s="1">
        <v>81</v>
      </c>
      <c r="J594" s="1">
        <v>0</v>
      </c>
      <c r="K594" s="1" t="s">
        <v>184</v>
      </c>
      <c r="L594" s="1" t="s">
        <v>2019</v>
      </c>
    </row>
    <row r="595" spans="1:12">
      <c r="A595" s="1">
        <v>599</v>
      </c>
      <c r="B595" s="1" t="s">
        <v>2022</v>
      </c>
      <c r="C595" s="1" t="s">
        <v>2022</v>
      </c>
      <c r="D595" s="1" t="s">
        <v>2016</v>
      </c>
      <c r="E595" s="1" t="s">
        <v>2023</v>
      </c>
      <c r="F595" s="1" t="s">
        <v>2024</v>
      </c>
      <c r="G595" s="1">
        <v>53.421332999999997</v>
      </c>
      <c r="H595" s="1">
        <v>-6.2700750000000003</v>
      </c>
      <c r="I595" s="1">
        <v>242</v>
      </c>
      <c r="J595" s="1">
        <v>0</v>
      </c>
      <c r="K595" s="1" t="s">
        <v>184</v>
      </c>
      <c r="L595" s="1" t="s">
        <v>2022</v>
      </c>
    </row>
    <row r="596" spans="1:12">
      <c r="A596" s="1">
        <v>600</v>
      </c>
      <c r="B596" s="1" t="s">
        <v>2025</v>
      </c>
      <c r="C596" s="1" t="s">
        <v>2026</v>
      </c>
      <c r="D596" s="1" t="s">
        <v>2016</v>
      </c>
      <c r="E596" s="1" t="s">
        <v>2027</v>
      </c>
      <c r="F596" s="1" t="s">
        <v>2028</v>
      </c>
      <c r="G596" s="1">
        <v>53.910297</v>
      </c>
      <c r="H596" s="1">
        <v>-8.8184920000000009</v>
      </c>
      <c r="I596" s="1">
        <v>665</v>
      </c>
      <c r="J596" s="1">
        <v>0</v>
      </c>
      <c r="K596" s="1" t="s">
        <v>184</v>
      </c>
      <c r="L596" s="1" t="s">
        <v>2025</v>
      </c>
    </row>
    <row r="597" spans="1:12">
      <c r="A597" s="1">
        <v>601</v>
      </c>
      <c r="B597" s="1" t="s">
        <v>2029</v>
      </c>
      <c r="C597" s="1" t="s">
        <v>2029</v>
      </c>
      <c r="D597" s="1" t="s">
        <v>2016</v>
      </c>
      <c r="E597" s="1" t="s">
        <v>2030</v>
      </c>
      <c r="F597" s="1" t="s">
        <v>2031</v>
      </c>
      <c r="G597" s="1">
        <v>52.180878</v>
      </c>
      <c r="H597" s="1">
        <v>-9.5237829999999999</v>
      </c>
      <c r="I597" s="1">
        <v>112</v>
      </c>
      <c r="J597" s="1">
        <v>0</v>
      </c>
      <c r="K597" s="1" t="s">
        <v>184</v>
      </c>
      <c r="L597" s="1" t="s">
        <v>2029</v>
      </c>
    </row>
    <row r="598" spans="1:12">
      <c r="A598" s="1">
        <v>602</v>
      </c>
      <c r="B598" s="1" t="s">
        <v>2032</v>
      </c>
      <c r="C598" s="1" t="s">
        <v>2032</v>
      </c>
      <c r="D598" s="1" t="s">
        <v>2016</v>
      </c>
      <c r="F598" s="1" t="s">
        <v>2033</v>
      </c>
      <c r="G598" s="1">
        <v>53.301667000000002</v>
      </c>
      <c r="H598" s="1">
        <v>-6.451333</v>
      </c>
      <c r="I598" s="1">
        <v>319</v>
      </c>
      <c r="J598" s="1">
        <v>0</v>
      </c>
      <c r="K598" s="1" t="s">
        <v>184</v>
      </c>
      <c r="L598" s="1" t="s">
        <v>2032</v>
      </c>
    </row>
    <row r="599" spans="1:12">
      <c r="A599" s="1">
        <v>603</v>
      </c>
      <c r="B599" s="1" t="s">
        <v>2034</v>
      </c>
      <c r="C599" s="1" t="s">
        <v>2034</v>
      </c>
      <c r="D599" s="1" t="s">
        <v>2016</v>
      </c>
      <c r="E599" s="1" t="s">
        <v>2035</v>
      </c>
      <c r="F599" s="1" t="s">
        <v>2036</v>
      </c>
      <c r="G599" s="1">
        <v>52.701977999999997</v>
      </c>
      <c r="H599" s="1">
        <v>-8.9248170000000009</v>
      </c>
      <c r="I599" s="1">
        <v>46</v>
      </c>
      <c r="J599" s="1">
        <v>0</v>
      </c>
      <c r="K599" s="1" t="s">
        <v>184</v>
      </c>
      <c r="L599" s="1" t="s">
        <v>2034</v>
      </c>
    </row>
    <row r="600" spans="1:12">
      <c r="A600" s="1">
        <v>604</v>
      </c>
      <c r="B600" s="1" t="s">
        <v>2037</v>
      </c>
      <c r="C600" s="1" t="s">
        <v>2037</v>
      </c>
      <c r="D600" s="1" t="s">
        <v>2016</v>
      </c>
      <c r="E600" s="1" t="s">
        <v>2038</v>
      </c>
      <c r="F600" s="1" t="s">
        <v>2039</v>
      </c>
      <c r="G600" s="1">
        <v>54.280214000000001</v>
      </c>
      <c r="H600" s="1">
        <v>-8.5992060000000006</v>
      </c>
      <c r="I600" s="1">
        <v>11</v>
      </c>
      <c r="J600" s="1">
        <v>0</v>
      </c>
      <c r="K600" s="1" t="s">
        <v>184</v>
      </c>
      <c r="L600" s="1" t="s">
        <v>2037</v>
      </c>
    </row>
    <row r="601" spans="1:12">
      <c r="A601" s="1">
        <v>605</v>
      </c>
      <c r="B601" s="1" t="s">
        <v>2040</v>
      </c>
      <c r="C601" s="1" t="s">
        <v>2040</v>
      </c>
      <c r="D601" s="1" t="s">
        <v>2016</v>
      </c>
      <c r="E601" s="1" t="s">
        <v>2041</v>
      </c>
      <c r="F601" s="1" t="s">
        <v>2042</v>
      </c>
      <c r="G601" s="1">
        <v>52.187199999999997</v>
      </c>
      <c r="H601" s="1">
        <v>-7.086964</v>
      </c>
      <c r="I601" s="1">
        <v>119</v>
      </c>
      <c r="J601" s="1">
        <v>0</v>
      </c>
      <c r="K601" s="1" t="s">
        <v>184</v>
      </c>
      <c r="L601" s="1" t="s">
        <v>2040</v>
      </c>
    </row>
    <row r="602" spans="1:12">
      <c r="A602" s="1">
        <v>607</v>
      </c>
      <c r="B602" s="1" t="s">
        <v>2043</v>
      </c>
      <c r="C602" s="1" t="s">
        <v>2043</v>
      </c>
      <c r="D602" s="1" t="s">
        <v>2044</v>
      </c>
      <c r="E602" s="1" t="s">
        <v>2045</v>
      </c>
      <c r="F602" s="1" t="s">
        <v>2046</v>
      </c>
      <c r="G602" s="1">
        <v>56.300016999999997</v>
      </c>
      <c r="H602" s="1">
        <v>10.619007999999999</v>
      </c>
      <c r="I602" s="1">
        <v>82</v>
      </c>
      <c r="J602" s="1">
        <v>1</v>
      </c>
      <c r="K602" s="1" t="s">
        <v>184</v>
      </c>
      <c r="L602" s="1" t="s">
        <v>2043</v>
      </c>
    </row>
    <row r="603" spans="1:12">
      <c r="A603" s="1">
        <v>608</v>
      </c>
      <c r="B603" s="1" t="s">
        <v>2047</v>
      </c>
      <c r="C603" s="1" t="s">
        <v>2047</v>
      </c>
      <c r="D603" s="1" t="s">
        <v>2044</v>
      </c>
      <c r="E603" s="1" t="s">
        <v>2048</v>
      </c>
      <c r="F603" s="1" t="s">
        <v>2049</v>
      </c>
      <c r="G603" s="1">
        <v>55.740321999999999</v>
      </c>
      <c r="H603" s="1">
        <v>9.1517780000000002</v>
      </c>
      <c r="I603" s="1">
        <v>247</v>
      </c>
      <c r="J603" s="1">
        <v>1</v>
      </c>
      <c r="K603" s="1" t="s">
        <v>184</v>
      </c>
      <c r="L603" s="1" t="s">
        <v>2047</v>
      </c>
    </row>
    <row r="604" spans="1:12">
      <c r="A604" s="1">
        <v>609</v>
      </c>
      <c r="B604" s="1" t="s">
        <v>2050</v>
      </c>
      <c r="C604" s="1" t="s">
        <v>2051</v>
      </c>
      <c r="D604" s="1" t="s">
        <v>2044</v>
      </c>
      <c r="E604" s="1" t="s">
        <v>2052</v>
      </c>
      <c r="F604" s="1" t="s">
        <v>2053</v>
      </c>
      <c r="G604" s="1">
        <v>55.617916999999998</v>
      </c>
      <c r="H604" s="1">
        <v>12.655972</v>
      </c>
      <c r="I604" s="1">
        <v>17</v>
      </c>
      <c r="J604" s="1">
        <v>1</v>
      </c>
      <c r="K604" s="1" t="s">
        <v>184</v>
      </c>
      <c r="L604" s="1" t="s">
        <v>2050</v>
      </c>
    </row>
    <row r="605" spans="1:12">
      <c r="A605" s="1">
        <v>610</v>
      </c>
      <c r="B605" s="1" t="s">
        <v>2054</v>
      </c>
      <c r="C605" s="1" t="s">
        <v>2054</v>
      </c>
      <c r="D605" s="1" t="s">
        <v>2044</v>
      </c>
      <c r="E605" s="1" t="s">
        <v>2055</v>
      </c>
      <c r="F605" s="1" t="s">
        <v>2056</v>
      </c>
      <c r="G605" s="1">
        <v>55.525942000000001</v>
      </c>
      <c r="H605" s="1">
        <v>8.5534029999999994</v>
      </c>
      <c r="I605" s="1">
        <v>97</v>
      </c>
      <c r="J605" s="1">
        <v>1</v>
      </c>
      <c r="K605" s="1" t="s">
        <v>184</v>
      </c>
      <c r="L605" s="1" t="s">
        <v>2054</v>
      </c>
    </row>
    <row r="606" spans="1:12">
      <c r="A606" s="1">
        <v>611</v>
      </c>
      <c r="B606" s="1" t="s">
        <v>2057</v>
      </c>
      <c r="C606" s="1" t="s">
        <v>2058</v>
      </c>
      <c r="D606" s="1" t="s">
        <v>2044</v>
      </c>
      <c r="F606" s="1" t="s">
        <v>2059</v>
      </c>
      <c r="G606" s="1">
        <v>55.941386999999999</v>
      </c>
      <c r="H606" s="1">
        <v>12.382222000000001</v>
      </c>
      <c r="I606" s="1">
        <v>97</v>
      </c>
      <c r="J606" s="1">
        <v>1</v>
      </c>
      <c r="K606" s="1" t="s">
        <v>184</v>
      </c>
      <c r="L606" s="1" t="s">
        <v>2057</v>
      </c>
    </row>
    <row r="607" spans="1:12">
      <c r="A607" s="1">
        <v>612</v>
      </c>
      <c r="B607" s="1" t="s">
        <v>2060</v>
      </c>
      <c r="C607" s="1" t="s">
        <v>2060</v>
      </c>
      <c r="D607" s="1" t="s">
        <v>2044</v>
      </c>
      <c r="E607" s="1" t="s">
        <v>2061</v>
      </c>
      <c r="F607" s="1" t="s">
        <v>2062</v>
      </c>
      <c r="G607" s="1">
        <v>56.297457999999999</v>
      </c>
      <c r="H607" s="1">
        <v>9.1246279999999995</v>
      </c>
      <c r="I607" s="1">
        <v>170</v>
      </c>
      <c r="J607" s="1">
        <v>1</v>
      </c>
      <c r="K607" s="1" t="s">
        <v>184</v>
      </c>
      <c r="L607" s="1" t="s">
        <v>2060</v>
      </c>
    </row>
    <row r="608" spans="1:12">
      <c r="A608" s="1">
        <v>613</v>
      </c>
      <c r="B608" s="1" t="s">
        <v>2063</v>
      </c>
      <c r="C608" s="1" t="s">
        <v>2063</v>
      </c>
      <c r="D608" s="1" t="s">
        <v>2044</v>
      </c>
      <c r="F608" s="1" t="s">
        <v>2064</v>
      </c>
      <c r="G608" s="1">
        <v>57.277228000000001</v>
      </c>
      <c r="H608" s="1">
        <v>11.000083</v>
      </c>
      <c r="I608" s="1">
        <v>25</v>
      </c>
      <c r="J608" s="1">
        <v>1</v>
      </c>
      <c r="K608" s="1" t="s">
        <v>184</v>
      </c>
      <c r="L608" s="1" t="s">
        <v>2063</v>
      </c>
    </row>
    <row r="609" spans="1:12">
      <c r="A609" s="1">
        <v>614</v>
      </c>
      <c r="B609" s="1" t="s">
        <v>2065</v>
      </c>
      <c r="C609" s="1" t="s">
        <v>2066</v>
      </c>
      <c r="D609" s="1" t="s">
        <v>2044</v>
      </c>
      <c r="F609" s="1" t="s">
        <v>2067</v>
      </c>
      <c r="G609" s="1">
        <v>54.699344000000004</v>
      </c>
      <c r="H609" s="1">
        <v>11.440117000000001</v>
      </c>
      <c r="I609" s="1">
        <v>16</v>
      </c>
      <c r="J609" s="1">
        <v>1</v>
      </c>
      <c r="K609" s="1" t="s">
        <v>184</v>
      </c>
      <c r="L609" s="1" t="s">
        <v>2065</v>
      </c>
    </row>
    <row r="610" spans="1:12">
      <c r="A610" s="1">
        <v>615</v>
      </c>
      <c r="B610" s="1" t="s">
        <v>2068</v>
      </c>
      <c r="C610" s="1" t="s">
        <v>2068</v>
      </c>
      <c r="D610" s="1" t="s">
        <v>2044</v>
      </c>
      <c r="E610" s="1" t="s">
        <v>2069</v>
      </c>
      <c r="F610" s="1" t="s">
        <v>2070</v>
      </c>
      <c r="G610" s="1">
        <v>55.476664</v>
      </c>
      <c r="H610" s="1">
        <v>10.330933</v>
      </c>
      <c r="I610" s="1">
        <v>56</v>
      </c>
      <c r="J610" s="1">
        <v>1</v>
      </c>
      <c r="K610" s="1" t="s">
        <v>184</v>
      </c>
      <c r="L610" s="1" t="s">
        <v>2068</v>
      </c>
    </row>
    <row r="611" spans="1:12">
      <c r="A611" s="1">
        <v>616</v>
      </c>
      <c r="B611" s="1" t="s">
        <v>2071</v>
      </c>
      <c r="C611" s="1" t="s">
        <v>2072</v>
      </c>
      <c r="D611" s="1" t="s">
        <v>2044</v>
      </c>
      <c r="F611" s="1" t="s">
        <v>2073</v>
      </c>
      <c r="G611" s="1">
        <v>54.870305999999999</v>
      </c>
      <c r="H611" s="1">
        <v>9.2790140000000001</v>
      </c>
      <c r="I611" s="1">
        <v>88</v>
      </c>
      <c r="J611" s="1">
        <v>1</v>
      </c>
      <c r="K611" s="1" t="s">
        <v>184</v>
      </c>
      <c r="L611" s="1" t="s">
        <v>2071</v>
      </c>
    </row>
    <row r="612" spans="1:12">
      <c r="A612" s="1">
        <v>617</v>
      </c>
      <c r="B612" s="1" t="s">
        <v>2074</v>
      </c>
      <c r="C612" s="1" t="s">
        <v>2051</v>
      </c>
      <c r="D612" s="1" t="s">
        <v>2044</v>
      </c>
      <c r="E612" s="1" t="s">
        <v>2075</v>
      </c>
      <c r="F612" s="1" t="s">
        <v>2076</v>
      </c>
      <c r="G612" s="1">
        <v>55.585566999999998</v>
      </c>
      <c r="H612" s="1">
        <v>12.131428</v>
      </c>
      <c r="I612" s="1">
        <v>146</v>
      </c>
      <c r="J612" s="1">
        <v>1</v>
      </c>
      <c r="K612" s="1" t="s">
        <v>184</v>
      </c>
      <c r="L612" s="1" t="s">
        <v>2074</v>
      </c>
    </row>
    <row r="613" spans="1:12">
      <c r="A613" s="1">
        <v>618</v>
      </c>
      <c r="B613" s="1" t="s">
        <v>2077</v>
      </c>
      <c r="C613" s="1" t="s">
        <v>2078</v>
      </c>
      <c r="D613" s="1" t="s">
        <v>2044</v>
      </c>
      <c r="E613" s="1" t="s">
        <v>2079</v>
      </c>
      <c r="F613" s="1" t="s">
        <v>2080</v>
      </c>
      <c r="G613" s="1">
        <v>55.063267000000003</v>
      </c>
      <c r="H613" s="1">
        <v>14.759558</v>
      </c>
      <c r="I613" s="1">
        <v>52</v>
      </c>
      <c r="J613" s="1">
        <v>1</v>
      </c>
      <c r="K613" s="1" t="s">
        <v>184</v>
      </c>
      <c r="L613" s="1" t="s">
        <v>2077</v>
      </c>
    </row>
    <row r="614" spans="1:12">
      <c r="A614" s="1">
        <v>619</v>
      </c>
      <c r="B614" s="1" t="s">
        <v>2081</v>
      </c>
      <c r="C614" s="1" t="s">
        <v>2082</v>
      </c>
      <c r="D614" s="1" t="s">
        <v>2044</v>
      </c>
      <c r="E614" s="1" t="s">
        <v>2083</v>
      </c>
      <c r="F614" s="1" t="s">
        <v>2084</v>
      </c>
      <c r="G614" s="1">
        <v>54.964367000000003</v>
      </c>
      <c r="H614" s="1">
        <v>9.7917310000000004</v>
      </c>
      <c r="I614" s="1">
        <v>24</v>
      </c>
      <c r="J614" s="1">
        <v>1</v>
      </c>
      <c r="K614" s="1" t="s">
        <v>184</v>
      </c>
      <c r="L614" s="1" t="s">
        <v>2081</v>
      </c>
    </row>
    <row r="615" spans="1:12">
      <c r="A615" s="1">
        <v>621</v>
      </c>
      <c r="B615" s="1" t="s">
        <v>2085</v>
      </c>
      <c r="C615" s="1" t="s">
        <v>2085</v>
      </c>
      <c r="D615" s="1" t="s">
        <v>2044</v>
      </c>
      <c r="E615" s="1" t="s">
        <v>2086</v>
      </c>
      <c r="F615" s="1" t="s">
        <v>2087</v>
      </c>
      <c r="G615" s="1">
        <v>55.225552999999998</v>
      </c>
      <c r="H615" s="1">
        <v>9.2639309999999995</v>
      </c>
      <c r="I615" s="1">
        <v>141</v>
      </c>
      <c r="J615" s="1">
        <v>1</v>
      </c>
      <c r="K615" s="1" t="s">
        <v>184</v>
      </c>
      <c r="L615" s="1" t="s">
        <v>2085</v>
      </c>
    </row>
    <row r="616" spans="1:12">
      <c r="A616" s="1">
        <v>622</v>
      </c>
      <c r="B616" s="1" t="s">
        <v>2088</v>
      </c>
      <c r="C616" s="1" t="s">
        <v>2088</v>
      </c>
      <c r="D616" s="1" t="s">
        <v>2044</v>
      </c>
      <c r="F616" s="1" t="s">
        <v>2089</v>
      </c>
      <c r="G616" s="1">
        <v>56.550207999999998</v>
      </c>
      <c r="H616" s="1">
        <v>9.1729830000000003</v>
      </c>
      <c r="I616" s="1">
        <v>74</v>
      </c>
      <c r="J616" s="1">
        <v>1</v>
      </c>
      <c r="K616" s="1" t="s">
        <v>184</v>
      </c>
      <c r="L616" s="1" t="s">
        <v>2088</v>
      </c>
    </row>
    <row r="617" spans="1:12">
      <c r="A617" s="1">
        <v>623</v>
      </c>
      <c r="B617" s="1" t="s">
        <v>2090</v>
      </c>
      <c r="C617" s="1" t="s">
        <v>2090</v>
      </c>
      <c r="D617" s="1" t="s">
        <v>2044</v>
      </c>
      <c r="E617" s="1" t="s">
        <v>2091</v>
      </c>
      <c r="F617" s="1" t="s">
        <v>2092</v>
      </c>
      <c r="G617" s="1">
        <v>57.068800000000003</v>
      </c>
      <c r="H617" s="1">
        <v>8.7052250000000004</v>
      </c>
      <c r="I617" s="1">
        <v>23</v>
      </c>
      <c r="J617" s="1">
        <v>1</v>
      </c>
      <c r="K617" s="1" t="s">
        <v>184</v>
      </c>
      <c r="L617" s="1" t="s">
        <v>2090</v>
      </c>
    </row>
    <row r="618" spans="1:12">
      <c r="A618" s="1">
        <v>624</v>
      </c>
      <c r="B618" s="1" t="s">
        <v>2093</v>
      </c>
      <c r="C618" s="1" t="s">
        <v>2094</v>
      </c>
      <c r="D618" s="1" t="s">
        <v>2044</v>
      </c>
      <c r="F618" s="1" t="s">
        <v>2095</v>
      </c>
      <c r="G618" s="1">
        <v>55.436283000000003</v>
      </c>
      <c r="H618" s="1">
        <v>9.3309250000000006</v>
      </c>
      <c r="I618" s="1">
        <v>143</v>
      </c>
      <c r="J618" s="1">
        <v>1</v>
      </c>
      <c r="K618" s="1" t="s">
        <v>184</v>
      </c>
      <c r="L618" s="1" t="s">
        <v>2093</v>
      </c>
    </row>
    <row r="619" spans="1:12">
      <c r="A619" s="1">
        <v>625</v>
      </c>
      <c r="B619" s="1" t="s">
        <v>2096</v>
      </c>
      <c r="C619" s="1" t="s">
        <v>2096</v>
      </c>
      <c r="D619" s="1" t="s">
        <v>2097</v>
      </c>
      <c r="E619" s="1" t="s">
        <v>2098</v>
      </c>
      <c r="F619" s="1" t="s">
        <v>2099</v>
      </c>
      <c r="G619" s="1">
        <v>62.063628000000001</v>
      </c>
      <c r="H619" s="1">
        <v>-7.2772189999999997</v>
      </c>
      <c r="I619" s="1">
        <v>280</v>
      </c>
      <c r="J619" s="1">
        <v>0</v>
      </c>
      <c r="K619" s="1" t="s">
        <v>184</v>
      </c>
      <c r="L619" s="1" t="s">
        <v>2096</v>
      </c>
    </row>
    <row r="620" spans="1:12">
      <c r="A620" s="1">
        <v>626</v>
      </c>
      <c r="B620" s="1" t="s">
        <v>2100</v>
      </c>
      <c r="C620" s="1" t="s">
        <v>2101</v>
      </c>
      <c r="D620" s="1" t="s">
        <v>2044</v>
      </c>
      <c r="F620" s="1" t="s">
        <v>2102</v>
      </c>
      <c r="G620" s="1">
        <v>56.846944000000001</v>
      </c>
      <c r="H620" s="1">
        <v>9.4586109999999994</v>
      </c>
      <c r="I620" s="1">
        <v>119</v>
      </c>
      <c r="J620" s="1">
        <v>1</v>
      </c>
      <c r="K620" s="1" t="s">
        <v>184</v>
      </c>
      <c r="L620" s="1" t="s">
        <v>2100</v>
      </c>
    </row>
    <row r="621" spans="1:12">
      <c r="A621" s="1">
        <v>627</v>
      </c>
      <c r="B621" s="1" t="s">
        <v>2103</v>
      </c>
      <c r="C621" s="1" t="s">
        <v>2103</v>
      </c>
      <c r="D621" s="1" t="s">
        <v>2044</v>
      </c>
      <c r="E621" s="1" t="s">
        <v>2104</v>
      </c>
      <c r="F621" s="1" t="s">
        <v>2105</v>
      </c>
      <c r="G621" s="1">
        <v>55.990122</v>
      </c>
      <c r="H621" s="1">
        <v>8.3539060000000003</v>
      </c>
      <c r="I621" s="1">
        <v>17</v>
      </c>
      <c r="J621" s="1">
        <v>1</v>
      </c>
      <c r="K621" s="1" t="s">
        <v>184</v>
      </c>
      <c r="L621" s="1" t="s">
        <v>2103</v>
      </c>
    </row>
    <row r="622" spans="1:12">
      <c r="A622" s="1">
        <v>628</v>
      </c>
      <c r="B622" s="1" t="s">
        <v>2106</v>
      </c>
      <c r="C622" s="1" t="s">
        <v>2106</v>
      </c>
      <c r="D622" s="1" t="s">
        <v>2044</v>
      </c>
      <c r="E622" s="1" t="s">
        <v>2107</v>
      </c>
      <c r="F622" s="1" t="s">
        <v>2108</v>
      </c>
      <c r="G622" s="1">
        <v>57.092789000000003</v>
      </c>
      <c r="H622" s="1">
        <v>9.849164</v>
      </c>
      <c r="I622" s="1">
        <v>10</v>
      </c>
      <c r="J622" s="1">
        <v>1</v>
      </c>
      <c r="K622" s="1" t="s">
        <v>184</v>
      </c>
      <c r="L622" s="1" t="s">
        <v>2106</v>
      </c>
    </row>
    <row r="623" spans="1:12">
      <c r="A623" s="1">
        <v>629</v>
      </c>
      <c r="B623" s="1" t="s">
        <v>2109</v>
      </c>
      <c r="C623" s="1" t="s">
        <v>2110</v>
      </c>
      <c r="D623" s="1" t="s">
        <v>2109</v>
      </c>
      <c r="E623" s="1" t="s">
        <v>2111</v>
      </c>
      <c r="F623" s="1" t="s">
        <v>2112</v>
      </c>
      <c r="G623" s="1">
        <v>49.626575000000003</v>
      </c>
      <c r="H623" s="1">
        <v>6.2115169999999997</v>
      </c>
      <c r="I623" s="1">
        <v>1234</v>
      </c>
      <c r="J623" s="1">
        <v>1</v>
      </c>
      <c r="K623" s="1" t="s">
        <v>184</v>
      </c>
      <c r="L623" s="1" t="s">
        <v>2109</v>
      </c>
    </row>
    <row r="624" spans="1:12">
      <c r="A624" s="1">
        <v>630</v>
      </c>
      <c r="B624" s="1" t="s">
        <v>2113</v>
      </c>
      <c r="C624" s="1" t="s">
        <v>2114</v>
      </c>
      <c r="D624" s="1" t="s">
        <v>2115</v>
      </c>
      <c r="E624" s="1" t="s">
        <v>2116</v>
      </c>
      <c r="F624" s="1" t="s">
        <v>2117</v>
      </c>
      <c r="G624" s="1">
        <v>62.560372000000001</v>
      </c>
      <c r="H624" s="1">
        <v>6.1101640000000002</v>
      </c>
      <c r="I624" s="1">
        <v>69</v>
      </c>
      <c r="J624" s="1">
        <v>1</v>
      </c>
      <c r="K624" s="1" t="s">
        <v>184</v>
      </c>
      <c r="L624" s="1" t="s">
        <v>2113</v>
      </c>
    </row>
    <row r="625" spans="1:12">
      <c r="A625" s="1">
        <v>631</v>
      </c>
      <c r="B625" s="1" t="s">
        <v>2118</v>
      </c>
      <c r="C625" s="1" t="s">
        <v>2119</v>
      </c>
      <c r="D625" s="1" t="s">
        <v>2115</v>
      </c>
      <c r="E625" s="1" t="s">
        <v>2120</v>
      </c>
      <c r="F625" s="1" t="s">
        <v>2121</v>
      </c>
      <c r="G625" s="1">
        <v>69.292500000000004</v>
      </c>
      <c r="H625" s="1">
        <v>16.144166999999999</v>
      </c>
      <c r="I625" s="1">
        <v>43</v>
      </c>
      <c r="J625" s="1">
        <v>1</v>
      </c>
      <c r="K625" s="1" t="s">
        <v>184</v>
      </c>
      <c r="L625" s="1" t="s">
        <v>2118</v>
      </c>
    </row>
    <row r="626" spans="1:12">
      <c r="A626" s="1">
        <v>632</v>
      </c>
      <c r="B626" s="1" t="s">
        <v>2122</v>
      </c>
      <c r="C626" s="1" t="s">
        <v>2122</v>
      </c>
      <c r="D626" s="1" t="s">
        <v>2115</v>
      </c>
      <c r="E626" s="1" t="s">
        <v>2123</v>
      </c>
      <c r="F626" s="1" t="s">
        <v>2124</v>
      </c>
      <c r="G626" s="1">
        <v>69.976111000000003</v>
      </c>
      <c r="H626" s="1">
        <v>23.371666999999999</v>
      </c>
      <c r="I626" s="1">
        <v>9</v>
      </c>
      <c r="J626" s="1">
        <v>1</v>
      </c>
      <c r="K626" s="1" t="s">
        <v>184</v>
      </c>
      <c r="L626" s="1" t="s">
        <v>2122</v>
      </c>
    </row>
    <row r="627" spans="1:12">
      <c r="A627" s="1">
        <v>633</v>
      </c>
      <c r="B627" s="1" t="s">
        <v>2125</v>
      </c>
      <c r="C627" s="1" t="s">
        <v>2126</v>
      </c>
      <c r="D627" s="1" t="s">
        <v>2115</v>
      </c>
      <c r="F627" s="1" t="s">
        <v>2127</v>
      </c>
      <c r="G627" s="1">
        <v>60.638849999999998</v>
      </c>
      <c r="H627" s="1">
        <v>6.5014969999999996</v>
      </c>
      <c r="I627" s="1">
        <v>300</v>
      </c>
      <c r="J627" s="1">
        <v>1</v>
      </c>
      <c r="K627" s="1" t="s">
        <v>184</v>
      </c>
      <c r="L627" s="1" t="s">
        <v>2125</v>
      </c>
    </row>
    <row r="628" spans="1:12">
      <c r="A628" s="1">
        <v>634</v>
      </c>
      <c r="B628" s="1" t="s">
        <v>2128</v>
      </c>
      <c r="C628" s="1" t="s">
        <v>2129</v>
      </c>
      <c r="D628" s="1" t="s">
        <v>2115</v>
      </c>
      <c r="E628" s="1" t="s">
        <v>2130</v>
      </c>
      <c r="F628" s="1" t="s">
        <v>2131</v>
      </c>
      <c r="G628" s="1">
        <v>65.461111000000002</v>
      </c>
      <c r="H628" s="1">
        <v>12.217499999999999</v>
      </c>
      <c r="I628" s="1">
        <v>25</v>
      </c>
      <c r="J628" s="1">
        <v>1</v>
      </c>
      <c r="K628" s="1" t="s">
        <v>184</v>
      </c>
      <c r="L628" s="1" t="s">
        <v>2128</v>
      </c>
    </row>
    <row r="629" spans="1:12">
      <c r="A629" s="1">
        <v>635</v>
      </c>
      <c r="B629" s="1" t="s">
        <v>2132</v>
      </c>
      <c r="C629" s="1" t="s">
        <v>2132</v>
      </c>
      <c r="D629" s="1" t="s">
        <v>2115</v>
      </c>
      <c r="E629" s="1" t="s">
        <v>2133</v>
      </c>
      <c r="F629" s="1" t="s">
        <v>2134</v>
      </c>
      <c r="G629" s="1">
        <v>67.269166999999996</v>
      </c>
      <c r="H629" s="1">
        <v>14.365278</v>
      </c>
      <c r="I629" s="1">
        <v>42</v>
      </c>
      <c r="J629" s="1">
        <v>1</v>
      </c>
      <c r="K629" s="1" t="s">
        <v>184</v>
      </c>
      <c r="L629" s="1" t="s">
        <v>2132</v>
      </c>
    </row>
    <row r="630" spans="1:12">
      <c r="A630" s="1">
        <v>636</v>
      </c>
      <c r="B630" s="1" t="s">
        <v>2135</v>
      </c>
      <c r="C630" s="1" t="s">
        <v>2136</v>
      </c>
      <c r="D630" s="1" t="s">
        <v>2115</v>
      </c>
      <c r="E630" s="1" t="s">
        <v>2137</v>
      </c>
      <c r="F630" s="1" t="s">
        <v>2138</v>
      </c>
      <c r="G630" s="1">
        <v>60.293385999999998</v>
      </c>
      <c r="H630" s="1">
        <v>5.2181420000000003</v>
      </c>
      <c r="I630" s="1">
        <v>170</v>
      </c>
      <c r="J630" s="1">
        <v>1</v>
      </c>
      <c r="K630" s="1" t="s">
        <v>184</v>
      </c>
      <c r="L630" s="1" t="s">
        <v>2135</v>
      </c>
    </row>
    <row r="631" spans="1:12">
      <c r="A631" s="1">
        <v>637</v>
      </c>
      <c r="B631" s="1" t="s">
        <v>2139</v>
      </c>
      <c r="C631" s="1" t="s">
        <v>2139</v>
      </c>
      <c r="D631" s="1" t="s">
        <v>2115</v>
      </c>
      <c r="E631" s="1" t="s">
        <v>2140</v>
      </c>
      <c r="F631" s="1" t="s">
        <v>2141</v>
      </c>
      <c r="G631" s="1">
        <v>70.600278000000003</v>
      </c>
      <c r="H631" s="1">
        <v>29.692499999999999</v>
      </c>
      <c r="I631" s="1">
        <v>490</v>
      </c>
      <c r="J631" s="1">
        <v>1</v>
      </c>
      <c r="K631" s="1" t="s">
        <v>184</v>
      </c>
      <c r="L631" s="1" t="s">
        <v>2139</v>
      </c>
    </row>
    <row r="632" spans="1:12">
      <c r="A632" s="1">
        <v>638</v>
      </c>
      <c r="B632" s="1" t="s">
        <v>2142</v>
      </c>
      <c r="C632" s="1" t="s">
        <v>2143</v>
      </c>
      <c r="D632" s="1" t="s">
        <v>2115</v>
      </c>
      <c r="E632" s="1" t="s">
        <v>2144</v>
      </c>
      <c r="F632" s="1" t="s">
        <v>2145</v>
      </c>
      <c r="G632" s="1">
        <v>58.204214</v>
      </c>
      <c r="H632" s="1">
        <v>8.085369</v>
      </c>
      <c r="I632" s="1">
        <v>57</v>
      </c>
      <c r="J632" s="1">
        <v>1</v>
      </c>
      <c r="K632" s="1" t="s">
        <v>184</v>
      </c>
      <c r="L632" s="1" t="s">
        <v>2142</v>
      </c>
    </row>
    <row r="633" spans="1:12">
      <c r="A633" s="1">
        <v>639</v>
      </c>
      <c r="B633" s="1" t="s">
        <v>2146</v>
      </c>
      <c r="C633" s="1" t="s">
        <v>2147</v>
      </c>
      <c r="D633" s="1" t="s">
        <v>2115</v>
      </c>
      <c r="F633" s="1" t="s">
        <v>2148</v>
      </c>
      <c r="G633" s="1">
        <v>60.416666999999997</v>
      </c>
      <c r="H633" s="1">
        <v>8.5127780000000008</v>
      </c>
      <c r="I633" s="1">
        <v>2618</v>
      </c>
      <c r="J633" s="1">
        <v>1</v>
      </c>
      <c r="K633" s="1" t="s">
        <v>184</v>
      </c>
      <c r="L633" s="1" t="s">
        <v>2146</v>
      </c>
    </row>
    <row r="634" spans="1:12">
      <c r="A634" s="1">
        <v>640</v>
      </c>
      <c r="B634" s="1" t="s">
        <v>2149</v>
      </c>
      <c r="C634" s="1" t="s">
        <v>2149</v>
      </c>
      <c r="D634" s="1" t="s">
        <v>2115</v>
      </c>
      <c r="E634" s="1" t="s">
        <v>2150</v>
      </c>
      <c r="F634" s="1" t="s">
        <v>2151</v>
      </c>
      <c r="G634" s="1">
        <v>69.055757999999997</v>
      </c>
      <c r="H634" s="1">
        <v>18.540355999999999</v>
      </c>
      <c r="I634" s="1">
        <v>252</v>
      </c>
      <c r="J634" s="1">
        <v>1</v>
      </c>
      <c r="K634" s="1" t="s">
        <v>184</v>
      </c>
      <c r="L634" s="1" t="s">
        <v>2149</v>
      </c>
    </row>
    <row r="635" spans="1:12">
      <c r="A635" s="1">
        <v>641</v>
      </c>
      <c r="B635" s="1" t="s">
        <v>2152</v>
      </c>
      <c r="C635" s="1" t="s">
        <v>2153</v>
      </c>
      <c r="D635" s="1" t="s">
        <v>2115</v>
      </c>
      <c r="E635" s="1" t="s">
        <v>2154</v>
      </c>
      <c r="F635" s="1" t="s">
        <v>2155</v>
      </c>
      <c r="G635" s="1">
        <v>68.491299999999995</v>
      </c>
      <c r="H635" s="1">
        <v>16.678108000000002</v>
      </c>
      <c r="I635" s="1">
        <v>84</v>
      </c>
      <c r="J635" s="1">
        <v>1</v>
      </c>
      <c r="K635" s="1" t="s">
        <v>184</v>
      </c>
      <c r="L635" s="1" t="s">
        <v>2152</v>
      </c>
    </row>
    <row r="636" spans="1:12">
      <c r="A636" s="1">
        <v>642</v>
      </c>
      <c r="B636" s="1" t="s">
        <v>2156</v>
      </c>
      <c r="C636" s="1" t="s">
        <v>2157</v>
      </c>
      <c r="D636" s="1" t="s">
        <v>2115</v>
      </c>
      <c r="E636" s="1" t="s">
        <v>2158</v>
      </c>
      <c r="F636" s="1" t="s">
        <v>2159</v>
      </c>
      <c r="G636" s="1">
        <v>61.015555999999997</v>
      </c>
      <c r="H636" s="1">
        <v>9.2880559999999992</v>
      </c>
      <c r="I636" s="1">
        <v>2697</v>
      </c>
      <c r="J636" s="1">
        <v>1</v>
      </c>
      <c r="K636" s="1" t="s">
        <v>184</v>
      </c>
      <c r="L636" s="1" t="s">
        <v>2156</v>
      </c>
    </row>
    <row r="637" spans="1:12">
      <c r="A637" s="1">
        <v>643</v>
      </c>
      <c r="B637" s="1" t="s">
        <v>2160</v>
      </c>
      <c r="C637" s="1" t="s">
        <v>2160</v>
      </c>
      <c r="D637" s="1" t="s">
        <v>2115</v>
      </c>
      <c r="E637" s="1" t="s">
        <v>2161</v>
      </c>
      <c r="F637" s="1" t="s">
        <v>2162</v>
      </c>
      <c r="G637" s="1">
        <v>61.583610999999998</v>
      </c>
      <c r="H637" s="1">
        <v>5.0247219999999997</v>
      </c>
      <c r="I637" s="1">
        <v>37</v>
      </c>
      <c r="J637" s="1">
        <v>1</v>
      </c>
      <c r="K637" s="1" t="s">
        <v>184</v>
      </c>
      <c r="L637" s="1" t="s">
        <v>2160</v>
      </c>
    </row>
    <row r="638" spans="1:12">
      <c r="A638" s="1">
        <v>644</v>
      </c>
      <c r="B638" s="1" t="s">
        <v>2163</v>
      </c>
      <c r="C638" s="1" t="s">
        <v>2164</v>
      </c>
      <c r="D638" s="1" t="s">
        <v>2115</v>
      </c>
      <c r="E638" s="1" t="s">
        <v>2165</v>
      </c>
      <c r="F638" s="1" t="s">
        <v>2166</v>
      </c>
      <c r="G638" s="1">
        <v>60.193916999999999</v>
      </c>
      <c r="H638" s="1">
        <v>11.100360999999999</v>
      </c>
      <c r="I638" s="1">
        <v>681</v>
      </c>
      <c r="J638" s="1">
        <v>1</v>
      </c>
      <c r="K638" s="1" t="s">
        <v>184</v>
      </c>
      <c r="L638" s="1" t="s">
        <v>2163</v>
      </c>
    </row>
    <row r="639" spans="1:12">
      <c r="A639" s="1">
        <v>645</v>
      </c>
      <c r="B639" s="1" t="s">
        <v>2167</v>
      </c>
      <c r="C639" s="1" t="s">
        <v>2168</v>
      </c>
      <c r="D639" s="1" t="s">
        <v>2115</v>
      </c>
      <c r="E639" s="1" t="s">
        <v>2169</v>
      </c>
      <c r="F639" s="1" t="s">
        <v>2170</v>
      </c>
      <c r="G639" s="1">
        <v>59.345267</v>
      </c>
      <c r="H639" s="1">
        <v>5.2083640000000004</v>
      </c>
      <c r="I639" s="1">
        <v>86</v>
      </c>
      <c r="J639" s="1">
        <v>1</v>
      </c>
      <c r="K639" s="1" t="s">
        <v>184</v>
      </c>
      <c r="L639" s="1" t="s">
        <v>2167</v>
      </c>
    </row>
    <row r="640" spans="1:12">
      <c r="A640" s="1">
        <v>646</v>
      </c>
      <c r="B640" s="1" t="s">
        <v>2171</v>
      </c>
      <c r="C640" s="1" t="s">
        <v>2171</v>
      </c>
      <c r="D640" s="1" t="s">
        <v>2115</v>
      </c>
      <c r="E640" s="1" t="s">
        <v>2172</v>
      </c>
      <c r="F640" s="1" t="s">
        <v>2173</v>
      </c>
      <c r="G640" s="1">
        <v>70.486675000000005</v>
      </c>
      <c r="H640" s="1">
        <v>22.139744</v>
      </c>
      <c r="I640" s="1">
        <v>21</v>
      </c>
      <c r="J640" s="1">
        <v>1</v>
      </c>
      <c r="K640" s="1" t="s">
        <v>184</v>
      </c>
      <c r="L640" s="1" t="s">
        <v>2171</v>
      </c>
    </row>
    <row r="641" spans="1:12">
      <c r="A641" s="1">
        <v>647</v>
      </c>
      <c r="B641" s="1" t="s">
        <v>2174</v>
      </c>
      <c r="C641" s="1" t="s">
        <v>2175</v>
      </c>
      <c r="D641" s="1" t="s">
        <v>2115</v>
      </c>
      <c r="E641" s="1" t="s">
        <v>2176</v>
      </c>
      <c r="F641" s="1" t="s">
        <v>2177</v>
      </c>
      <c r="G641" s="1">
        <v>63.111781000000001</v>
      </c>
      <c r="H641" s="1">
        <v>7.824522</v>
      </c>
      <c r="I641" s="1">
        <v>204</v>
      </c>
      <c r="J641" s="1">
        <v>1</v>
      </c>
      <c r="K641" s="1" t="s">
        <v>184</v>
      </c>
      <c r="L641" s="1" t="s">
        <v>2174</v>
      </c>
    </row>
    <row r="642" spans="1:12">
      <c r="A642" s="1">
        <v>648</v>
      </c>
      <c r="B642" s="1" t="s">
        <v>2178</v>
      </c>
      <c r="C642" s="1" t="s">
        <v>2178</v>
      </c>
      <c r="D642" s="1" t="s">
        <v>2115</v>
      </c>
      <c r="F642" s="1" t="s">
        <v>2179</v>
      </c>
      <c r="G642" s="1">
        <v>59.969335999999998</v>
      </c>
      <c r="H642" s="1">
        <v>11.036089</v>
      </c>
      <c r="I642" s="1">
        <v>354</v>
      </c>
      <c r="J642" s="1">
        <v>1</v>
      </c>
      <c r="K642" s="1" t="s">
        <v>184</v>
      </c>
      <c r="L642" s="1" t="s">
        <v>2178</v>
      </c>
    </row>
    <row r="643" spans="1:12">
      <c r="A643" s="1">
        <v>649</v>
      </c>
      <c r="B643" s="1" t="s">
        <v>2180</v>
      </c>
      <c r="C643" s="1" t="s">
        <v>2181</v>
      </c>
      <c r="D643" s="1" t="s">
        <v>2115</v>
      </c>
      <c r="E643" s="1" t="s">
        <v>2182</v>
      </c>
      <c r="F643" s="1" t="s">
        <v>2183</v>
      </c>
      <c r="G643" s="1">
        <v>69.725780999999998</v>
      </c>
      <c r="H643" s="1">
        <v>29.891295</v>
      </c>
      <c r="I643" s="1">
        <v>283</v>
      </c>
      <c r="J643" s="1">
        <v>1</v>
      </c>
      <c r="K643" s="1" t="s">
        <v>184</v>
      </c>
      <c r="L643" s="1" t="s">
        <v>2180</v>
      </c>
    </row>
    <row r="644" spans="1:12">
      <c r="A644" s="1">
        <v>650</v>
      </c>
      <c r="B644" s="1" t="s">
        <v>2184</v>
      </c>
      <c r="C644" s="1" t="s">
        <v>2185</v>
      </c>
      <c r="D644" s="1" t="s">
        <v>2115</v>
      </c>
      <c r="E644" s="1" t="s">
        <v>2186</v>
      </c>
      <c r="F644" s="1" t="s">
        <v>2187</v>
      </c>
      <c r="G644" s="1">
        <v>58.099485999999999</v>
      </c>
      <c r="H644" s="1">
        <v>6.6260500000000002</v>
      </c>
      <c r="I644" s="1">
        <v>29</v>
      </c>
      <c r="J644" s="1">
        <v>1</v>
      </c>
      <c r="K644" s="1" t="s">
        <v>184</v>
      </c>
      <c r="L644" s="1" t="s">
        <v>2184</v>
      </c>
    </row>
    <row r="645" spans="1:12">
      <c r="A645" s="1">
        <v>651</v>
      </c>
      <c r="B645" s="1" t="s">
        <v>2188</v>
      </c>
      <c r="C645" s="1" t="s">
        <v>2189</v>
      </c>
      <c r="D645" s="1" t="s">
        <v>2115</v>
      </c>
      <c r="E645" s="1" t="s">
        <v>2190</v>
      </c>
      <c r="F645" s="1" t="s">
        <v>2191</v>
      </c>
      <c r="G645" s="1">
        <v>62.744722000000003</v>
      </c>
      <c r="H645" s="1">
        <v>7.2625000000000002</v>
      </c>
      <c r="I645" s="1">
        <v>10</v>
      </c>
      <c r="J645" s="1">
        <v>1</v>
      </c>
      <c r="K645" s="1" t="s">
        <v>184</v>
      </c>
      <c r="L645" s="1" t="s">
        <v>2188</v>
      </c>
    </row>
    <row r="646" spans="1:12">
      <c r="A646" s="1">
        <v>652</v>
      </c>
      <c r="B646" s="1" t="s">
        <v>2192</v>
      </c>
      <c r="C646" s="1" t="s">
        <v>2193</v>
      </c>
      <c r="D646" s="1" t="s">
        <v>2115</v>
      </c>
      <c r="E646" s="1" t="s">
        <v>2194</v>
      </c>
      <c r="F646" s="1" t="s">
        <v>2195</v>
      </c>
      <c r="G646" s="1">
        <v>65.783996999999999</v>
      </c>
      <c r="H646" s="1">
        <v>13.214914</v>
      </c>
      <c r="I646" s="1">
        <v>237</v>
      </c>
      <c r="J646" s="1">
        <v>1</v>
      </c>
      <c r="K646" s="1" t="s">
        <v>184</v>
      </c>
      <c r="L646" s="1" t="s">
        <v>2192</v>
      </c>
    </row>
    <row r="647" spans="1:12">
      <c r="A647" s="1">
        <v>653</v>
      </c>
      <c r="B647" s="1" t="s">
        <v>2196</v>
      </c>
      <c r="C647" s="1" t="s">
        <v>2197</v>
      </c>
      <c r="D647" s="1" t="s">
        <v>2115</v>
      </c>
      <c r="E647" s="1" t="s">
        <v>2198</v>
      </c>
      <c r="F647" s="1" t="s">
        <v>2199</v>
      </c>
      <c r="G647" s="1">
        <v>70.068814000000003</v>
      </c>
      <c r="H647" s="1">
        <v>24.973489000000001</v>
      </c>
      <c r="I647" s="1">
        <v>25</v>
      </c>
      <c r="J647" s="1">
        <v>1</v>
      </c>
      <c r="K647" s="1" t="s">
        <v>184</v>
      </c>
      <c r="L647" s="1" t="s">
        <v>2196</v>
      </c>
    </row>
    <row r="648" spans="1:12">
      <c r="A648" s="1">
        <v>654</v>
      </c>
      <c r="B648" s="1" t="s">
        <v>2200</v>
      </c>
      <c r="C648" s="1" t="s">
        <v>2200</v>
      </c>
      <c r="D648" s="1" t="s">
        <v>2115</v>
      </c>
      <c r="E648" s="1" t="s">
        <v>2201</v>
      </c>
      <c r="F648" s="1" t="s">
        <v>2202</v>
      </c>
      <c r="G648" s="1">
        <v>59.565683</v>
      </c>
      <c r="H648" s="1">
        <v>9.2122220000000006</v>
      </c>
      <c r="I648" s="1">
        <v>63</v>
      </c>
      <c r="J648" s="1">
        <v>1</v>
      </c>
      <c r="K648" s="1" t="s">
        <v>184</v>
      </c>
      <c r="L648" s="1" t="s">
        <v>2200</v>
      </c>
    </row>
    <row r="649" spans="1:12">
      <c r="A649" s="1">
        <v>655</v>
      </c>
      <c r="B649" s="1" t="s">
        <v>2203</v>
      </c>
      <c r="C649" s="1" t="s">
        <v>2203</v>
      </c>
      <c r="D649" s="1" t="s">
        <v>2115</v>
      </c>
      <c r="E649" s="1" t="s">
        <v>2204</v>
      </c>
      <c r="F649" s="1" t="s">
        <v>2205</v>
      </c>
      <c r="G649" s="1">
        <v>63.698908000000003</v>
      </c>
      <c r="H649" s="1">
        <v>9.6040030000000005</v>
      </c>
      <c r="I649" s="1">
        <v>28</v>
      </c>
      <c r="J649" s="1">
        <v>1</v>
      </c>
      <c r="K649" s="1" t="s">
        <v>184</v>
      </c>
      <c r="L649" s="1" t="s">
        <v>2203</v>
      </c>
    </row>
    <row r="650" spans="1:12">
      <c r="A650" s="1">
        <v>656</v>
      </c>
      <c r="B650" s="1" t="s">
        <v>2206</v>
      </c>
      <c r="C650" s="1" t="s">
        <v>2206</v>
      </c>
      <c r="D650" s="1" t="s">
        <v>2115</v>
      </c>
      <c r="E650" s="1" t="s">
        <v>2207</v>
      </c>
      <c r="F650" s="1" t="s">
        <v>2208</v>
      </c>
      <c r="G650" s="1">
        <v>62.578411000000003</v>
      </c>
      <c r="H650" s="1">
        <v>11.342347</v>
      </c>
      <c r="I650" s="1">
        <v>2054</v>
      </c>
      <c r="J650" s="1">
        <v>1</v>
      </c>
      <c r="K650" s="1" t="s">
        <v>184</v>
      </c>
      <c r="L650" s="1" t="s">
        <v>2206</v>
      </c>
    </row>
    <row r="651" spans="1:12">
      <c r="A651" s="1">
        <v>657</v>
      </c>
      <c r="B651" s="1" t="s">
        <v>2209</v>
      </c>
      <c r="C651" s="1" t="s">
        <v>2210</v>
      </c>
      <c r="D651" s="1" t="s">
        <v>2115</v>
      </c>
      <c r="E651" s="1" t="s">
        <v>2211</v>
      </c>
      <c r="F651" s="1" t="s">
        <v>2212</v>
      </c>
      <c r="G651" s="1">
        <v>59.378933000000004</v>
      </c>
      <c r="H651" s="1">
        <v>10.785389</v>
      </c>
      <c r="I651" s="1">
        <v>174</v>
      </c>
      <c r="J651" s="1">
        <v>1</v>
      </c>
      <c r="K651" s="1" t="s">
        <v>184</v>
      </c>
      <c r="L651" s="1" t="s">
        <v>2209</v>
      </c>
    </row>
    <row r="652" spans="1:12">
      <c r="A652" s="1">
        <v>658</v>
      </c>
      <c r="B652" s="1" t="s">
        <v>2213</v>
      </c>
      <c r="C652" s="1" t="s">
        <v>2214</v>
      </c>
      <c r="D652" s="1" t="s">
        <v>2115</v>
      </c>
      <c r="E652" s="1" t="s">
        <v>2215</v>
      </c>
      <c r="F652" s="1" t="s">
        <v>2216</v>
      </c>
      <c r="G652" s="1">
        <v>78.246110999999999</v>
      </c>
      <c r="H652" s="1">
        <v>15.465555999999999</v>
      </c>
      <c r="I652" s="1">
        <v>88</v>
      </c>
      <c r="J652" s="1">
        <v>1</v>
      </c>
      <c r="K652" s="1" t="s">
        <v>184</v>
      </c>
      <c r="L652" s="1" t="s">
        <v>2213</v>
      </c>
    </row>
    <row r="653" spans="1:12">
      <c r="A653" s="1">
        <v>659</v>
      </c>
      <c r="B653" s="1" t="s">
        <v>2217</v>
      </c>
      <c r="C653" s="1" t="s">
        <v>2218</v>
      </c>
      <c r="D653" s="1" t="s">
        <v>2115</v>
      </c>
      <c r="E653" s="1" t="s">
        <v>2219</v>
      </c>
      <c r="F653" s="1" t="s">
        <v>2220</v>
      </c>
      <c r="G653" s="1">
        <v>59.185000000000002</v>
      </c>
      <c r="H653" s="1">
        <v>9.5669439999999994</v>
      </c>
      <c r="I653" s="1">
        <v>463</v>
      </c>
      <c r="J653" s="1">
        <v>1</v>
      </c>
      <c r="K653" s="1" t="s">
        <v>184</v>
      </c>
      <c r="L653" s="1" t="s">
        <v>2217</v>
      </c>
    </row>
    <row r="654" spans="1:12">
      <c r="A654" s="1">
        <v>660</v>
      </c>
      <c r="B654" s="1" t="s">
        <v>2221</v>
      </c>
      <c r="C654" s="1" t="s">
        <v>2222</v>
      </c>
      <c r="D654" s="1" t="s">
        <v>2115</v>
      </c>
      <c r="E654" s="1" t="s">
        <v>2223</v>
      </c>
      <c r="F654" s="1" t="s">
        <v>2224</v>
      </c>
      <c r="G654" s="1">
        <v>59.791924999999999</v>
      </c>
      <c r="H654" s="1">
        <v>5.3408499999999997</v>
      </c>
      <c r="I654" s="1">
        <v>160</v>
      </c>
      <c r="J654" s="1">
        <v>1</v>
      </c>
      <c r="K654" s="1" t="s">
        <v>184</v>
      </c>
      <c r="L654" s="1" t="s">
        <v>2221</v>
      </c>
    </row>
    <row r="655" spans="1:12">
      <c r="A655" s="1">
        <v>662</v>
      </c>
      <c r="B655" s="1" t="s">
        <v>2225</v>
      </c>
      <c r="C655" s="1" t="s">
        <v>2226</v>
      </c>
      <c r="D655" s="1" t="s">
        <v>2115</v>
      </c>
      <c r="E655" s="1" t="s">
        <v>2227</v>
      </c>
      <c r="F655" s="1" t="s">
        <v>2228</v>
      </c>
      <c r="G655" s="1">
        <v>65.956828000000002</v>
      </c>
      <c r="H655" s="1">
        <v>12.468944</v>
      </c>
      <c r="I655" s="1">
        <v>56</v>
      </c>
      <c r="J655" s="1">
        <v>1</v>
      </c>
      <c r="K655" s="1" t="s">
        <v>184</v>
      </c>
      <c r="L655" s="1" t="s">
        <v>2225</v>
      </c>
    </row>
    <row r="656" spans="1:12">
      <c r="A656" s="1">
        <v>663</v>
      </c>
      <c r="B656" s="1" t="s">
        <v>2229</v>
      </c>
      <c r="C656" s="1" t="s">
        <v>2230</v>
      </c>
      <c r="D656" s="1" t="s">
        <v>2115</v>
      </c>
      <c r="E656" s="1" t="s">
        <v>2231</v>
      </c>
      <c r="F656" s="1" t="s">
        <v>2232</v>
      </c>
      <c r="G656" s="1">
        <v>69.683333000000005</v>
      </c>
      <c r="H656" s="1">
        <v>18.918918999999999</v>
      </c>
      <c r="I656" s="1">
        <v>31</v>
      </c>
      <c r="J656" s="1">
        <v>1</v>
      </c>
      <c r="K656" s="1" t="s">
        <v>184</v>
      </c>
      <c r="L656" s="1" t="s">
        <v>2229</v>
      </c>
    </row>
    <row r="657" spans="1:12">
      <c r="A657" s="1">
        <v>664</v>
      </c>
      <c r="B657" s="1" t="s">
        <v>2233</v>
      </c>
      <c r="C657" s="1" t="s">
        <v>2234</v>
      </c>
      <c r="D657" s="1" t="s">
        <v>2115</v>
      </c>
      <c r="E657" s="1" t="s">
        <v>2235</v>
      </c>
      <c r="F657" s="1" t="s">
        <v>2236</v>
      </c>
      <c r="G657" s="1">
        <v>59.186703000000001</v>
      </c>
      <c r="H657" s="1">
        <v>10.258628</v>
      </c>
      <c r="I657" s="1">
        <v>286</v>
      </c>
      <c r="J657" s="1">
        <v>1</v>
      </c>
      <c r="K657" s="1" t="s">
        <v>184</v>
      </c>
      <c r="L657" s="1" t="s">
        <v>2233</v>
      </c>
    </row>
    <row r="658" spans="1:12">
      <c r="A658" s="1">
        <v>665</v>
      </c>
      <c r="B658" s="1" t="s">
        <v>2237</v>
      </c>
      <c r="C658" s="1" t="s">
        <v>2238</v>
      </c>
      <c r="D658" s="1" t="s">
        <v>2115</v>
      </c>
      <c r="E658" s="1" t="s">
        <v>2239</v>
      </c>
      <c r="F658" s="1" t="s">
        <v>2240</v>
      </c>
      <c r="G658" s="1">
        <v>63.457555999999997</v>
      </c>
      <c r="H658" s="1">
        <v>10.924250000000001</v>
      </c>
      <c r="I658" s="1">
        <v>56</v>
      </c>
      <c r="J658" s="1">
        <v>1</v>
      </c>
      <c r="K658" s="1" t="s">
        <v>184</v>
      </c>
      <c r="L658" s="1" t="s">
        <v>2237</v>
      </c>
    </row>
    <row r="659" spans="1:12">
      <c r="A659" s="1">
        <v>666</v>
      </c>
      <c r="B659" s="1" t="s">
        <v>2241</v>
      </c>
      <c r="C659" s="1" t="s">
        <v>2242</v>
      </c>
      <c r="D659" s="1" t="s">
        <v>2115</v>
      </c>
      <c r="E659" s="1" t="s">
        <v>2243</v>
      </c>
      <c r="F659" s="1" t="s">
        <v>2244</v>
      </c>
      <c r="G659" s="1">
        <v>58.876778000000002</v>
      </c>
      <c r="H659" s="1">
        <v>5.6378560000000002</v>
      </c>
      <c r="I659" s="1">
        <v>29</v>
      </c>
      <c r="J659" s="1">
        <v>1</v>
      </c>
      <c r="K659" s="1" t="s">
        <v>184</v>
      </c>
      <c r="L659" s="1" t="s">
        <v>2241</v>
      </c>
    </row>
    <row r="660" spans="1:12">
      <c r="A660" s="1">
        <v>667</v>
      </c>
      <c r="B660" s="1" t="s">
        <v>2245</v>
      </c>
      <c r="C660" s="1" t="s">
        <v>2246</v>
      </c>
      <c r="D660" s="1" t="s">
        <v>2247</v>
      </c>
      <c r="F660" s="1" t="s">
        <v>2248</v>
      </c>
      <c r="G660" s="1">
        <v>52.268493999999997</v>
      </c>
      <c r="H660" s="1">
        <v>20.911047</v>
      </c>
      <c r="I660" s="1">
        <v>352</v>
      </c>
      <c r="J660" s="1">
        <v>1</v>
      </c>
      <c r="K660" s="1" t="s">
        <v>184</v>
      </c>
      <c r="L660" s="1" t="s">
        <v>2245</v>
      </c>
    </row>
    <row r="661" spans="1:12">
      <c r="A661" s="1">
        <v>668</v>
      </c>
      <c r="B661" s="1" t="s">
        <v>2249</v>
      </c>
      <c r="C661" s="1" t="s">
        <v>2250</v>
      </c>
      <c r="D661" s="1" t="s">
        <v>2247</v>
      </c>
      <c r="E661" s="1" t="s">
        <v>2251</v>
      </c>
      <c r="F661" s="1" t="s">
        <v>2252</v>
      </c>
      <c r="G661" s="1">
        <v>54.377569000000001</v>
      </c>
      <c r="H661" s="1">
        <v>18.466221999999998</v>
      </c>
      <c r="I661" s="1">
        <v>489</v>
      </c>
      <c r="J661" s="1">
        <v>1</v>
      </c>
      <c r="K661" s="1" t="s">
        <v>184</v>
      </c>
      <c r="L661" s="1" t="s">
        <v>2249</v>
      </c>
    </row>
    <row r="662" spans="1:12">
      <c r="A662" s="1">
        <v>669</v>
      </c>
      <c r="B662" s="1" t="s">
        <v>2253</v>
      </c>
      <c r="C662" s="1" t="s">
        <v>2254</v>
      </c>
      <c r="D662" s="1" t="s">
        <v>2247</v>
      </c>
      <c r="E662" s="1" t="s">
        <v>2255</v>
      </c>
      <c r="F662" s="1" t="s">
        <v>2256</v>
      </c>
      <c r="G662" s="1">
        <v>50.077731</v>
      </c>
      <c r="H662" s="1">
        <v>19.784835999999999</v>
      </c>
      <c r="I662" s="1">
        <v>791</v>
      </c>
      <c r="J662" s="1">
        <v>1</v>
      </c>
      <c r="K662" s="1" t="s">
        <v>184</v>
      </c>
      <c r="L662" s="1" t="s">
        <v>2253</v>
      </c>
    </row>
    <row r="663" spans="1:12">
      <c r="A663" s="1">
        <v>670</v>
      </c>
      <c r="B663" s="1" t="s">
        <v>2257</v>
      </c>
      <c r="C663" s="1" t="s">
        <v>2258</v>
      </c>
      <c r="D663" s="1" t="s">
        <v>2247</v>
      </c>
      <c r="F663" s="1" t="s">
        <v>2259</v>
      </c>
      <c r="G663" s="1">
        <v>50.238146999999998</v>
      </c>
      <c r="H663" s="1">
        <v>19.034181</v>
      </c>
      <c r="I663" s="1">
        <v>909</v>
      </c>
      <c r="J663" s="1">
        <v>1</v>
      </c>
      <c r="K663" s="1" t="s">
        <v>184</v>
      </c>
      <c r="L663" s="1" t="s">
        <v>2257</v>
      </c>
    </row>
    <row r="664" spans="1:12">
      <c r="A664" s="1">
        <v>671</v>
      </c>
      <c r="B664" s="1" t="s">
        <v>2260</v>
      </c>
      <c r="C664" s="1" t="s">
        <v>2258</v>
      </c>
      <c r="D664" s="1" t="s">
        <v>2247</v>
      </c>
      <c r="E664" s="1" t="s">
        <v>2261</v>
      </c>
      <c r="F664" s="1" t="s">
        <v>2262</v>
      </c>
      <c r="G664" s="1">
        <v>50.474252999999997</v>
      </c>
      <c r="H664" s="1">
        <v>19.080019</v>
      </c>
      <c r="I664" s="1">
        <v>995</v>
      </c>
      <c r="J664" s="1">
        <v>1</v>
      </c>
      <c r="K664" s="1" t="s">
        <v>184</v>
      </c>
      <c r="L664" s="1" t="s">
        <v>2260</v>
      </c>
    </row>
    <row r="665" spans="1:12">
      <c r="A665" s="1">
        <v>673</v>
      </c>
      <c r="B665" s="1" t="s">
        <v>2263</v>
      </c>
      <c r="C665" s="1" t="s">
        <v>2263</v>
      </c>
      <c r="D665" s="1" t="s">
        <v>2247</v>
      </c>
      <c r="F665" s="1" t="s">
        <v>2264</v>
      </c>
      <c r="G665" s="1">
        <v>50.322274999999998</v>
      </c>
      <c r="H665" s="1">
        <v>21.462130999999999</v>
      </c>
      <c r="I665" s="1">
        <v>548</v>
      </c>
      <c r="J665" s="1">
        <v>1</v>
      </c>
      <c r="K665" s="1" t="s">
        <v>184</v>
      </c>
      <c r="L665" s="1" t="s">
        <v>2263</v>
      </c>
    </row>
    <row r="666" spans="1:12">
      <c r="A666" s="1">
        <v>674</v>
      </c>
      <c r="B666" s="1" t="s">
        <v>2265</v>
      </c>
      <c r="C666" s="1" t="s">
        <v>2266</v>
      </c>
      <c r="D666" s="1" t="s">
        <v>2247</v>
      </c>
      <c r="E666" s="1" t="s">
        <v>2267</v>
      </c>
      <c r="F666" s="1" t="s">
        <v>2268</v>
      </c>
      <c r="G666" s="1">
        <v>52.421030999999999</v>
      </c>
      <c r="H666" s="1">
        <v>16.826325000000001</v>
      </c>
      <c r="I666" s="1">
        <v>308</v>
      </c>
      <c r="J666" s="1">
        <v>1</v>
      </c>
      <c r="K666" s="1" t="s">
        <v>184</v>
      </c>
      <c r="L666" s="1" t="s">
        <v>2265</v>
      </c>
    </row>
    <row r="667" spans="1:12">
      <c r="A667" s="1">
        <v>675</v>
      </c>
      <c r="B667" s="1" t="s">
        <v>2269</v>
      </c>
      <c r="C667" s="1" t="s">
        <v>2270</v>
      </c>
      <c r="D667" s="1" t="s">
        <v>2247</v>
      </c>
      <c r="E667" s="1" t="s">
        <v>2271</v>
      </c>
      <c r="F667" s="1" t="s">
        <v>2272</v>
      </c>
      <c r="G667" s="1">
        <v>50.109957999999999</v>
      </c>
      <c r="H667" s="1">
        <v>22.018999999999998</v>
      </c>
      <c r="I667" s="1">
        <v>675</v>
      </c>
      <c r="J667" s="1">
        <v>1</v>
      </c>
      <c r="K667" s="1" t="s">
        <v>184</v>
      </c>
      <c r="L667" s="1" t="s">
        <v>2269</v>
      </c>
    </row>
    <row r="668" spans="1:12">
      <c r="A668" s="1">
        <v>676</v>
      </c>
      <c r="B668" s="1" t="s">
        <v>2273</v>
      </c>
      <c r="C668" s="1" t="s">
        <v>2274</v>
      </c>
      <c r="D668" s="1" t="s">
        <v>2247</v>
      </c>
      <c r="E668" s="1" t="s">
        <v>2275</v>
      </c>
      <c r="F668" s="1" t="s">
        <v>2276</v>
      </c>
      <c r="G668" s="1">
        <v>53.584730999999998</v>
      </c>
      <c r="H668" s="1">
        <v>14.902206</v>
      </c>
      <c r="I668" s="1">
        <v>154</v>
      </c>
      <c r="J668" s="1">
        <v>1</v>
      </c>
      <c r="K668" s="1" t="s">
        <v>184</v>
      </c>
      <c r="L668" s="1" t="s">
        <v>2273</v>
      </c>
    </row>
    <row r="669" spans="1:12">
      <c r="A669" s="1">
        <v>677</v>
      </c>
      <c r="B669" s="1" t="s">
        <v>2277</v>
      </c>
      <c r="C669" s="1" t="s">
        <v>2278</v>
      </c>
      <c r="D669" s="1" t="s">
        <v>2247</v>
      </c>
      <c r="E669" s="1" t="s">
        <v>2279</v>
      </c>
      <c r="F669" s="1" t="s">
        <v>2280</v>
      </c>
      <c r="G669" s="1">
        <v>54.478889000000002</v>
      </c>
      <c r="H669" s="1">
        <v>17.107500000000002</v>
      </c>
      <c r="I669" s="1">
        <v>217</v>
      </c>
      <c r="J669" s="1">
        <v>1</v>
      </c>
      <c r="K669" s="1" t="s">
        <v>184</v>
      </c>
      <c r="L669" s="1" t="s">
        <v>2277</v>
      </c>
    </row>
    <row r="670" spans="1:12">
      <c r="A670" s="1">
        <v>678</v>
      </c>
      <c r="B670" s="1" t="s">
        <v>2281</v>
      </c>
      <c r="C670" s="1" t="s">
        <v>2282</v>
      </c>
      <c r="D670" s="1" t="s">
        <v>2247</v>
      </c>
      <c r="F670" s="1" t="s">
        <v>2283</v>
      </c>
      <c r="G670" s="1">
        <v>53.790638999999999</v>
      </c>
      <c r="H670" s="1">
        <v>15.82625</v>
      </c>
      <c r="I670" s="1">
        <v>385</v>
      </c>
      <c r="J670" s="1">
        <v>1</v>
      </c>
      <c r="K670" s="1" t="s">
        <v>184</v>
      </c>
      <c r="L670" s="1" t="s">
        <v>2281</v>
      </c>
    </row>
    <row r="671" spans="1:12">
      <c r="A671" s="1">
        <v>679</v>
      </c>
      <c r="B671" s="1" t="s">
        <v>2284</v>
      </c>
      <c r="C671" s="1" t="s">
        <v>2246</v>
      </c>
      <c r="D671" s="1" t="s">
        <v>2247</v>
      </c>
      <c r="E671" s="1" t="s">
        <v>2285</v>
      </c>
      <c r="F671" s="1" t="s">
        <v>2286</v>
      </c>
      <c r="G671" s="1">
        <v>52.165750000000003</v>
      </c>
      <c r="H671" s="1">
        <v>20.967122</v>
      </c>
      <c r="I671" s="1">
        <v>362</v>
      </c>
      <c r="J671" s="1">
        <v>1</v>
      </c>
      <c r="K671" s="1" t="s">
        <v>184</v>
      </c>
      <c r="L671" s="1" t="s">
        <v>2284</v>
      </c>
    </row>
    <row r="672" spans="1:12">
      <c r="A672" s="1">
        <v>680</v>
      </c>
      <c r="B672" s="1" t="s">
        <v>2287</v>
      </c>
      <c r="C672" s="1" t="s">
        <v>2288</v>
      </c>
      <c r="D672" s="1" t="s">
        <v>2247</v>
      </c>
      <c r="E672" s="1" t="s">
        <v>2289</v>
      </c>
      <c r="F672" s="1" t="s">
        <v>2290</v>
      </c>
      <c r="G672" s="1">
        <v>51.102682999999999</v>
      </c>
      <c r="H672" s="1">
        <v>16.885836000000001</v>
      </c>
      <c r="I672" s="1">
        <v>404</v>
      </c>
      <c r="J672" s="1">
        <v>1</v>
      </c>
      <c r="K672" s="1" t="s">
        <v>184</v>
      </c>
      <c r="L672" s="1" t="s">
        <v>2287</v>
      </c>
    </row>
    <row r="673" spans="1:12">
      <c r="A673" s="1">
        <v>681</v>
      </c>
      <c r="B673" s="1" t="s">
        <v>2291</v>
      </c>
      <c r="C673" s="1" t="s">
        <v>2292</v>
      </c>
      <c r="D673" s="1" t="s">
        <v>2247</v>
      </c>
      <c r="E673" s="1" t="s">
        <v>2293</v>
      </c>
      <c r="F673" s="1" t="s">
        <v>2294</v>
      </c>
      <c r="G673" s="1">
        <v>52.138517</v>
      </c>
      <c r="H673" s="1">
        <v>15.798556</v>
      </c>
      <c r="I673" s="1">
        <v>194</v>
      </c>
      <c r="J673" s="1">
        <v>1</v>
      </c>
      <c r="K673" s="1" t="s">
        <v>184</v>
      </c>
      <c r="L673" s="1" t="s">
        <v>2291</v>
      </c>
    </row>
    <row r="674" spans="1:12">
      <c r="A674" s="1">
        <v>682</v>
      </c>
      <c r="B674" s="1" t="s">
        <v>2295</v>
      </c>
      <c r="C674" s="1" t="s">
        <v>2296</v>
      </c>
      <c r="D674" s="1" t="s">
        <v>2297</v>
      </c>
      <c r="F674" s="1" t="s">
        <v>2298</v>
      </c>
      <c r="G674" s="1">
        <v>58.402278000000003</v>
      </c>
      <c r="H674" s="1">
        <v>15.525683000000001</v>
      </c>
      <c r="I674" s="1">
        <v>308</v>
      </c>
      <c r="J674" s="1">
        <v>1</v>
      </c>
      <c r="K674" s="1" t="s">
        <v>184</v>
      </c>
      <c r="L674" s="1" t="s">
        <v>2295</v>
      </c>
    </row>
    <row r="675" spans="1:12">
      <c r="A675" s="1">
        <v>683</v>
      </c>
      <c r="B675" s="1" t="s">
        <v>2299</v>
      </c>
      <c r="C675" s="1" t="s">
        <v>2300</v>
      </c>
      <c r="D675" s="1" t="s">
        <v>2297</v>
      </c>
      <c r="F675" s="1" t="s">
        <v>2301</v>
      </c>
      <c r="G675" s="1">
        <v>58.610866999999999</v>
      </c>
      <c r="H675" s="1">
        <v>16.103591999999999</v>
      </c>
      <c r="I675" s="1">
        <v>90</v>
      </c>
      <c r="J675" s="1">
        <v>1</v>
      </c>
      <c r="K675" s="1" t="s">
        <v>184</v>
      </c>
      <c r="L675" s="1" t="s">
        <v>2299</v>
      </c>
    </row>
    <row r="676" spans="1:12">
      <c r="A676" s="1">
        <v>684</v>
      </c>
      <c r="B676" s="1" t="s">
        <v>2302</v>
      </c>
      <c r="C676" s="1" t="s">
        <v>2302</v>
      </c>
      <c r="D676" s="1" t="s">
        <v>2297</v>
      </c>
      <c r="F676" s="1" t="s">
        <v>2303</v>
      </c>
      <c r="G676" s="1">
        <v>59.897328000000002</v>
      </c>
      <c r="H676" s="1">
        <v>17.588581000000001</v>
      </c>
      <c r="I676" s="1">
        <v>68</v>
      </c>
      <c r="J676" s="1">
        <v>1</v>
      </c>
      <c r="K676" s="1" t="s">
        <v>184</v>
      </c>
      <c r="L676" s="1" t="s">
        <v>2302</v>
      </c>
    </row>
    <row r="677" spans="1:12">
      <c r="A677" s="1">
        <v>685</v>
      </c>
      <c r="B677" s="1" t="s">
        <v>2304</v>
      </c>
      <c r="C677" s="1" t="s">
        <v>2304</v>
      </c>
      <c r="D677" s="1" t="s">
        <v>2297</v>
      </c>
      <c r="E677" s="1" t="s">
        <v>2305</v>
      </c>
      <c r="F677" s="1" t="s">
        <v>2306</v>
      </c>
      <c r="G677" s="1">
        <v>56.266666999999998</v>
      </c>
      <c r="H677" s="1">
        <v>15.265000000000001</v>
      </c>
      <c r="I677" s="1">
        <v>191</v>
      </c>
      <c r="J677" s="1">
        <v>1</v>
      </c>
      <c r="K677" s="1" t="s">
        <v>184</v>
      </c>
      <c r="L677" s="1" t="s">
        <v>2304</v>
      </c>
    </row>
    <row r="678" spans="1:12">
      <c r="A678" s="1">
        <v>686</v>
      </c>
      <c r="B678" s="1" t="s">
        <v>2307</v>
      </c>
      <c r="C678" s="1" t="s">
        <v>2307</v>
      </c>
      <c r="D678" s="1" t="s">
        <v>2297</v>
      </c>
      <c r="F678" s="1" t="s">
        <v>2308</v>
      </c>
      <c r="G678" s="1">
        <v>58.498136000000002</v>
      </c>
      <c r="H678" s="1">
        <v>13.053231</v>
      </c>
      <c r="I678" s="1">
        <v>230</v>
      </c>
      <c r="J678" s="1">
        <v>1</v>
      </c>
      <c r="K678" s="1" t="s">
        <v>184</v>
      </c>
      <c r="L678" s="1" t="s">
        <v>2307</v>
      </c>
    </row>
    <row r="679" spans="1:12">
      <c r="A679" s="1">
        <v>687</v>
      </c>
      <c r="B679" s="1" t="s">
        <v>2309</v>
      </c>
      <c r="C679" s="1" t="s">
        <v>2310</v>
      </c>
      <c r="D679" s="1" t="s">
        <v>2297</v>
      </c>
      <c r="E679" s="1" t="s">
        <v>2311</v>
      </c>
      <c r="F679" s="1" t="s">
        <v>2312</v>
      </c>
      <c r="G679" s="1">
        <v>57.662835999999999</v>
      </c>
      <c r="H679" s="1">
        <v>12.279819</v>
      </c>
      <c r="I679" s="1">
        <v>506</v>
      </c>
      <c r="J679" s="1">
        <v>1</v>
      </c>
      <c r="K679" s="1" t="s">
        <v>184</v>
      </c>
      <c r="L679" s="1" t="s">
        <v>2309</v>
      </c>
    </row>
    <row r="680" spans="1:12">
      <c r="A680" s="1">
        <v>688</v>
      </c>
      <c r="B680" s="1" t="s">
        <v>2313</v>
      </c>
      <c r="C680" s="1" t="s">
        <v>2314</v>
      </c>
      <c r="D680" s="1" t="s">
        <v>2297</v>
      </c>
      <c r="E680" s="1" t="s">
        <v>2315</v>
      </c>
      <c r="F680" s="1" t="s">
        <v>2316</v>
      </c>
      <c r="G680" s="1">
        <v>57.757593999999997</v>
      </c>
      <c r="H680" s="1">
        <v>14.068731</v>
      </c>
      <c r="I680" s="1">
        <v>741</v>
      </c>
      <c r="J680" s="1">
        <v>1</v>
      </c>
      <c r="K680" s="1" t="s">
        <v>184</v>
      </c>
      <c r="L680" s="1" t="s">
        <v>2313</v>
      </c>
    </row>
    <row r="681" spans="1:12">
      <c r="A681" s="1">
        <v>689</v>
      </c>
      <c r="B681" s="1" t="s">
        <v>2317</v>
      </c>
      <c r="C681" s="1" t="s">
        <v>2317</v>
      </c>
      <c r="D681" s="1" t="s">
        <v>2297</v>
      </c>
      <c r="F681" s="1" t="s">
        <v>2318</v>
      </c>
      <c r="G681" s="1">
        <v>58.169794000000003</v>
      </c>
      <c r="H681" s="1">
        <v>13.587847</v>
      </c>
      <c r="I681" s="1">
        <v>785</v>
      </c>
      <c r="J681" s="1">
        <v>1</v>
      </c>
      <c r="K681" s="1" t="s">
        <v>184</v>
      </c>
      <c r="L681" s="1" t="s">
        <v>2317</v>
      </c>
    </row>
    <row r="682" spans="1:12">
      <c r="A682" s="1">
        <v>690</v>
      </c>
      <c r="B682" s="1" t="s">
        <v>2319</v>
      </c>
      <c r="C682" s="1" t="s">
        <v>2319</v>
      </c>
      <c r="D682" s="1" t="s">
        <v>2297</v>
      </c>
      <c r="E682" s="1" t="s">
        <v>2320</v>
      </c>
      <c r="F682" s="1" t="s">
        <v>2321</v>
      </c>
      <c r="G682" s="1">
        <v>58.465522</v>
      </c>
      <c r="H682" s="1">
        <v>13.174414000000001</v>
      </c>
      <c r="I682" s="1">
        <v>200</v>
      </c>
      <c r="J682" s="1">
        <v>1</v>
      </c>
      <c r="K682" s="1" t="s">
        <v>184</v>
      </c>
      <c r="L682" s="1" t="s">
        <v>2319</v>
      </c>
    </row>
    <row r="683" spans="1:12">
      <c r="A683" s="1">
        <v>691</v>
      </c>
      <c r="B683" s="1" t="s">
        <v>2322</v>
      </c>
      <c r="C683" s="1" t="s">
        <v>2310</v>
      </c>
      <c r="D683" s="1" t="s">
        <v>2297</v>
      </c>
      <c r="E683" s="1" t="s">
        <v>2323</v>
      </c>
      <c r="F683" s="1" t="s">
        <v>2324</v>
      </c>
      <c r="G683" s="1">
        <v>57.774721999999997</v>
      </c>
      <c r="H683" s="1">
        <v>11.870372</v>
      </c>
      <c r="I683" s="1">
        <v>59</v>
      </c>
      <c r="J683" s="1">
        <v>1</v>
      </c>
      <c r="K683" s="1" t="s">
        <v>184</v>
      </c>
      <c r="L683" s="1" t="s">
        <v>2322</v>
      </c>
    </row>
    <row r="684" spans="1:12">
      <c r="A684" s="1">
        <v>692</v>
      </c>
      <c r="B684" s="1" t="s">
        <v>2325</v>
      </c>
      <c r="C684" s="1" t="s">
        <v>2325</v>
      </c>
      <c r="D684" s="1" t="s">
        <v>2297</v>
      </c>
      <c r="E684" s="1" t="s">
        <v>2326</v>
      </c>
      <c r="F684" s="1" t="s">
        <v>2327</v>
      </c>
      <c r="G684" s="1">
        <v>58.456400000000002</v>
      </c>
      <c r="H684" s="1">
        <v>13.972671999999999</v>
      </c>
      <c r="I684" s="1">
        <v>324</v>
      </c>
      <c r="J684" s="1">
        <v>1</v>
      </c>
      <c r="K684" s="1" t="s">
        <v>184</v>
      </c>
      <c r="L684" s="1" t="s">
        <v>2325</v>
      </c>
    </row>
    <row r="685" spans="1:12">
      <c r="A685" s="1">
        <v>693</v>
      </c>
      <c r="B685" s="1" t="s">
        <v>2328</v>
      </c>
      <c r="C685" s="1" t="s">
        <v>2329</v>
      </c>
      <c r="D685" s="1" t="s">
        <v>2297</v>
      </c>
      <c r="E685" s="1" t="s">
        <v>2330</v>
      </c>
      <c r="F685" s="1" t="s">
        <v>2331</v>
      </c>
      <c r="G685" s="1">
        <v>58.318055999999999</v>
      </c>
      <c r="H685" s="1">
        <v>12.345000000000001</v>
      </c>
      <c r="I685" s="1">
        <v>137</v>
      </c>
      <c r="J685" s="1">
        <v>1</v>
      </c>
      <c r="K685" s="1" t="s">
        <v>184</v>
      </c>
      <c r="L685" s="1" t="s">
        <v>2328</v>
      </c>
    </row>
    <row r="686" spans="1:12">
      <c r="A686" s="1">
        <v>694</v>
      </c>
      <c r="B686" s="1" t="s">
        <v>2332</v>
      </c>
      <c r="C686" s="1" t="s">
        <v>2332</v>
      </c>
      <c r="D686" s="1" t="s">
        <v>2297</v>
      </c>
      <c r="F686" s="1" t="s">
        <v>2333</v>
      </c>
      <c r="G686" s="1">
        <v>58.513841999999997</v>
      </c>
      <c r="H686" s="1">
        <v>14.507118999999999</v>
      </c>
      <c r="I686" s="1">
        <v>308</v>
      </c>
      <c r="J686" s="1">
        <v>1</v>
      </c>
      <c r="K686" s="1" t="s">
        <v>184</v>
      </c>
      <c r="L686" s="1" t="s">
        <v>2332</v>
      </c>
    </row>
    <row r="687" spans="1:12">
      <c r="A687" s="1">
        <v>695</v>
      </c>
      <c r="B687" s="1" t="s">
        <v>2334</v>
      </c>
      <c r="C687" s="1" t="s">
        <v>2334</v>
      </c>
      <c r="D687" s="1" t="s">
        <v>2297</v>
      </c>
      <c r="F687" s="1" t="s">
        <v>2335</v>
      </c>
      <c r="G687" s="1">
        <v>58.426445000000001</v>
      </c>
      <c r="H687" s="1">
        <v>12.714389000000001</v>
      </c>
      <c r="I687" s="1">
        <v>181</v>
      </c>
      <c r="J687" s="1">
        <v>1</v>
      </c>
      <c r="K687" s="1" t="s">
        <v>184</v>
      </c>
      <c r="L687" s="1" t="s">
        <v>2334</v>
      </c>
    </row>
    <row r="688" spans="1:12">
      <c r="A688" s="1">
        <v>696</v>
      </c>
      <c r="B688" s="1" t="s">
        <v>2336</v>
      </c>
      <c r="C688" s="1" t="s">
        <v>2337</v>
      </c>
      <c r="D688" s="1" t="s">
        <v>2297</v>
      </c>
      <c r="F688" s="1" t="s">
        <v>2338</v>
      </c>
      <c r="G688" s="1">
        <v>59.418694000000002</v>
      </c>
      <c r="H688" s="1">
        <v>17.890694</v>
      </c>
      <c r="I688" s="1">
        <v>50</v>
      </c>
      <c r="J688" s="1">
        <v>1</v>
      </c>
      <c r="K688" s="1" t="s">
        <v>184</v>
      </c>
      <c r="L688" s="1" t="s">
        <v>2336</v>
      </c>
    </row>
    <row r="689" spans="1:12">
      <c r="A689" s="1">
        <v>697</v>
      </c>
      <c r="B689" s="1" t="s">
        <v>2339</v>
      </c>
      <c r="C689" s="1" t="s">
        <v>2339</v>
      </c>
      <c r="D689" s="1" t="s">
        <v>2297</v>
      </c>
      <c r="E689" s="1" t="s">
        <v>2340</v>
      </c>
      <c r="F689" s="1" t="s">
        <v>2341</v>
      </c>
      <c r="G689" s="1">
        <v>59.345866999999998</v>
      </c>
      <c r="H689" s="1">
        <v>14.495922</v>
      </c>
      <c r="I689" s="1">
        <v>400</v>
      </c>
      <c r="J689" s="1">
        <v>1</v>
      </c>
      <c r="K689" s="1" t="s">
        <v>184</v>
      </c>
      <c r="L689" s="1" t="s">
        <v>2339</v>
      </c>
    </row>
    <row r="690" spans="1:12">
      <c r="A690" s="1">
        <v>698</v>
      </c>
      <c r="B690" s="1" t="s">
        <v>2342</v>
      </c>
      <c r="C690" s="1" t="s">
        <v>2342</v>
      </c>
      <c r="D690" s="1" t="s">
        <v>2297</v>
      </c>
      <c r="E690" s="1" t="s">
        <v>2343</v>
      </c>
      <c r="F690" s="1" t="s">
        <v>2344</v>
      </c>
      <c r="G690" s="1">
        <v>60.957908000000003</v>
      </c>
      <c r="H690" s="1">
        <v>14.511383</v>
      </c>
      <c r="I690" s="1">
        <v>634</v>
      </c>
      <c r="J690" s="1">
        <v>1</v>
      </c>
      <c r="K690" s="1" t="s">
        <v>184</v>
      </c>
      <c r="L690" s="1" t="s">
        <v>2342</v>
      </c>
    </row>
    <row r="691" spans="1:12">
      <c r="A691" s="1">
        <v>699</v>
      </c>
      <c r="B691" s="1" t="s">
        <v>2345</v>
      </c>
      <c r="C691" s="1" t="s">
        <v>2337</v>
      </c>
      <c r="D691" s="1" t="s">
        <v>2297</v>
      </c>
      <c r="E691" s="1" t="s">
        <v>2346</v>
      </c>
      <c r="F691" s="1" t="s">
        <v>2347</v>
      </c>
      <c r="G691" s="1">
        <v>58.788635999999997</v>
      </c>
      <c r="H691" s="1">
        <v>16.912189000000001</v>
      </c>
      <c r="I691" s="1">
        <v>140</v>
      </c>
      <c r="J691" s="1">
        <v>1</v>
      </c>
      <c r="K691" s="1" t="s">
        <v>184</v>
      </c>
      <c r="L691" s="1" t="s">
        <v>2345</v>
      </c>
    </row>
    <row r="692" spans="1:12">
      <c r="A692" s="1">
        <v>700</v>
      </c>
      <c r="B692" s="1" t="s">
        <v>2348</v>
      </c>
      <c r="C692" s="1" t="s">
        <v>2348</v>
      </c>
      <c r="D692" s="1" t="s">
        <v>2297</v>
      </c>
      <c r="F692" s="1" t="s">
        <v>2349</v>
      </c>
      <c r="G692" s="1">
        <v>59.675856000000003</v>
      </c>
      <c r="H692" s="1">
        <v>12.639442000000001</v>
      </c>
      <c r="I692" s="1">
        <v>237</v>
      </c>
      <c r="J692" s="1">
        <v>1</v>
      </c>
      <c r="K692" s="1" t="s">
        <v>184</v>
      </c>
      <c r="L692" s="1" t="s">
        <v>2348</v>
      </c>
    </row>
    <row r="693" spans="1:12">
      <c r="A693" s="1">
        <v>701</v>
      </c>
      <c r="B693" s="1" t="s">
        <v>2350</v>
      </c>
      <c r="C693" s="1" t="s">
        <v>2350</v>
      </c>
      <c r="D693" s="1" t="s">
        <v>2297</v>
      </c>
      <c r="F693" s="1" t="s">
        <v>2351</v>
      </c>
      <c r="G693" s="1">
        <v>56.610760999999997</v>
      </c>
      <c r="H693" s="1">
        <v>15.604761</v>
      </c>
      <c r="I693" s="1">
        <v>442</v>
      </c>
      <c r="J693" s="1">
        <v>1</v>
      </c>
      <c r="K693" s="1" t="s">
        <v>184</v>
      </c>
      <c r="L693" s="1" t="s">
        <v>2350</v>
      </c>
    </row>
    <row r="694" spans="1:12">
      <c r="A694" s="1">
        <v>702</v>
      </c>
      <c r="B694" s="1" t="s">
        <v>2352</v>
      </c>
      <c r="C694" s="1" t="s">
        <v>2353</v>
      </c>
      <c r="D694" s="1" t="s">
        <v>2297</v>
      </c>
      <c r="F694" s="1" t="s">
        <v>2354</v>
      </c>
      <c r="G694" s="1">
        <v>56.950277999999997</v>
      </c>
      <c r="H694" s="1">
        <v>13.921666999999999</v>
      </c>
      <c r="I694" s="1">
        <v>538</v>
      </c>
      <c r="J694" s="1">
        <v>1</v>
      </c>
      <c r="K694" s="1" t="s">
        <v>184</v>
      </c>
      <c r="L694" s="1" t="s">
        <v>2352</v>
      </c>
    </row>
    <row r="695" spans="1:12">
      <c r="A695" s="1">
        <v>703</v>
      </c>
      <c r="B695" s="1" t="s">
        <v>2355</v>
      </c>
      <c r="C695" s="1" t="s">
        <v>2355</v>
      </c>
      <c r="D695" s="1" t="s">
        <v>2297</v>
      </c>
      <c r="E695" s="1" t="s">
        <v>2356</v>
      </c>
      <c r="F695" s="1" t="s">
        <v>2357</v>
      </c>
      <c r="G695" s="1">
        <v>55.921686000000001</v>
      </c>
      <c r="H695" s="1">
        <v>14.085535999999999</v>
      </c>
      <c r="I695" s="1">
        <v>76</v>
      </c>
      <c r="J695" s="1">
        <v>1</v>
      </c>
      <c r="K695" s="1" t="s">
        <v>184</v>
      </c>
      <c r="L695" s="1" t="s">
        <v>2355</v>
      </c>
    </row>
    <row r="696" spans="1:12">
      <c r="A696" s="1">
        <v>704</v>
      </c>
      <c r="B696" s="1" t="s">
        <v>2358</v>
      </c>
      <c r="C696" s="1" t="s">
        <v>2358</v>
      </c>
      <c r="D696" s="1" t="s">
        <v>2297</v>
      </c>
      <c r="E696" s="1" t="s">
        <v>2359</v>
      </c>
      <c r="F696" s="1" t="s">
        <v>2360</v>
      </c>
      <c r="G696" s="1">
        <v>55.944443999999997</v>
      </c>
      <c r="H696" s="1">
        <v>12.869444</v>
      </c>
      <c r="I696" s="1">
        <v>194</v>
      </c>
      <c r="J696" s="1">
        <v>1</v>
      </c>
      <c r="K696" s="1" t="s">
        <v>184</v>
      </c>
      <c r="L696" s="1" t="s">
        <v>2358</v>
      </c>
    </row>
    <row r="697" spans="1:12">
      <c r="A697" s="1">
        <v>705</v>
      </c>
      <c r="B697" s="1" t="s">
        <v>2361</v>
      </c>
      <c r="C697" s="1" t="s">
        <v>2361</v>
      </c>
      <c r="D697" s="1" t="s">
        <v>2297</v>
      </c>
      <c r="E697" s="1" t="s">
        <v>2362</v>
      </c>
      <c r="F697" s="1" t="s">
        <v>2363</v>
      </c>
      <c r="G697" s="1">
        <v>57.350453000000002</v>
      </c>
      <c r="H697" s="1">
        <v>16.497972000000001</v>
      </c>
      <c r="I697" s="1">
        <v>96</v>
      </c>
      <c r="J697" s="1">
        <v>1</v>
      </c>
      <c r="K697" s="1" t="s">
        <v>184</v>
      </c>
      <c r="L697" s="1" t="s">
        <v>2361</v>
      </c>
    </row>
    <row r="698" spans="1:12">
      <c r="A698" s="1">
        <v>706</v>
      </c>
      <c r="B698" s="1" t="s">
        <v>2364</v>
      </c>
      <c r="C698" s="1" t="s">
        <v>2364</v>
      </c>
      <c r="D698" s="1" t="s">
        <v>2297</v>
      </c>
      <c r="F698" s="1" t="s">
        <v>2365</v>
      </c>
      <c r="G698" s="1">
        <v>57.264167</v>
      </c>
      <c r="H698" s="1">
        <v>13.599439</v>
      </c>
      <c r="I698" s="1">
        <v>507</v>
      </c>
      <c r="J698" s="1">
        <v>1</v>
      </c>
      <c r="K698" s="1" t="s">
        <v>184</v>
      </c>
      <c r="L698" s="1" t="s">
        <v>2364</v>
      </c>
    </row>
    <row r="699" spans="1:12">
      <c r="A699" s="1">
        <v>707</v>
      </c>
      <c r="B699" s="1" t="s">
        <v>2366</v>
      </c>
      <c r="C699" s="1" t="s">
        <v>2367</v>
      </c>
      <c r="D699" s="1" t="s">
        <v>2297</v>
      </c>
      <c r="E699" s="1" t="s">
        <v>2368</v>
      </c>
      <c r="F699" s="1" t="s">
        <v>2369</v>
      </c>
      <c r="G699" s="1">
        <v>56.685530999999997</v>
      </c>
      <c r="H699" s="1">
        <v>16.287578</v>
      </c>
      <c r="I699" s="1">
        <v>17</v>
      </c>
      <c r="J699" s="1">
        <v>1</v>
      </c>
      <c r="K699" s="1" t="s">
        <v>184</v>
      </c>
      <c r="L699" s="1" t="s">
        <v>2366</v>
      </c>
    </row>
    <row r="700" spans="1:12">
      <c r="A700" s="1">
        <v>708</v>
      </c>
      <c r="B700" s="1" t="s">
        <v>2370</v>
      </c>
      <c r="C700" s="1" t="s">
        <v>2371</v>
      </c>
      <c r="D700" s="1" t="s">
        <v>2297</v>
      </c>
      <c r="E700" s="1" t="s">
        <v>2372</v>
      </c>
      <c r="F700" s="1" t="s">
        <v>2373</v>
      </c>
      <c r="G700" s="1">
        <v>55.530192999999997</v>
      </c>
      <c r="H700" s="1">
        <v>13.371639</v>
      </c>
      <c r="I700" s="1">
        <v>236</v>
      </c>
      <c r="J700" s="1">
        <v>1</v>
      </c>
      <c r="K700" s="1" t="s">
        <v>184</v>
      </c>
      <c r="L700" s="1" t="s">
        <v>2370</v>
      </c>
    </row>
    <row r="701" spans="1:12">
      <c r="A701" s="1">
        <v>709</v>
      </c>
      <c r="B701" s="1" t="s">
        <v>2374</v>
      </c>
      <c r="C701" s="1" t="s">
        <v>2374</v>
      </c>
      <c r="D701" s="1" t="s">
        <v>2297</v>
      </c>
      <c r="E701" s="1" t="s">
        <v>2375</v>
      </c>
      <c r="F701" s="1" t="s">
        <v>2376</v>
      </c>
      <c r="G701" s="1">
        <v>56.691127999999999</v>
      </c>
      <c r="H701" s="1">
        <v>12.820211</v>
      </c>
      <c r="I701" s="1">
        <v>101</v>
      </c>
      <c r="J701" s="1">
        <v>1</v>
      </c>
      <c r="K701" s="1" t="s">
        <v>184</v>
      </c>
      <c r="L701" s="1" t="s">
        <v>2374</v>
      </c>
    </row>
    <row r="702" spans="1:12">
      <c r="A702" s="1">
        <v>710</v>
      </c>
      <c r="B702" s="1" t="s">
        <v>2377</v>
      </c>
      <c r="C702" s="1" t="s">
        <v>2377</v>
      </c>
      <c r="D702" s="1" t="s">
        <v>2297</v>
      </c>
      <c r="F702" s="1" t="s">
        <v>2378</v>
      </c>
      <c r="G702" s="1">
        <v>57.292222000000002</v>
      </c>
      <c r="H702" s="1">
        <v>14.137222</v>
      </c>
      <c r="I702" s="1">
        <v>556</v>
      </c>
      <c r="J702" s="1">
        <v>1</v>
      </c>
      <c r="K702" s="1" t="s">
        <v>184</v>
      </c>
      <c r="L702" s="1" t="s">
        <v>2377</v>
      </c>
    </row>
    <row r="703" spans="1:12">
      <c r="A703" s="1">
        <v>711</v>
      </c>
      <c r="B703" s="1" t="s">
        <v>2379</v>
      </c>
      <c r="C703" s="1" t="s">
        <v>2380</v>
      </c>
      <c r="D703" s="1" t="s">
        <v>2297</v>
      </c>
      <c r="E703" s="1" t="s">
        <v>2381</v>
      </c>
      <c r="F703" s="1" t="s">
        <v>2382</v>
      </c>
      <c r="G703" s="1">
        <v>56.929144000000001</v>
      </c>
      <c r="H703" s="1">
        <v>14.727994000000001</v>
      </c>
      <c r="I703" s="1">
        <v>610</v>
      </c>
      <c r="J703" s="1">
        <v>1</v>
      </c>
      <c r="K703" s="1" t="s">
        <v>184</v>
      </c>
      <c r="L703" s="1" t="s">
        <v>2379</v>
      </c>
    </row>
    <row r="704" spans="1:12">
      <c r="A704" s="1">
        <v>712</v>
      </c>
      <c r="B704" s="1" t="s">
        <v>2383</v>
      </c>
      <c r="C704" s="1" t="s">
        <v>2383</v>
      </c>
      <c r="D704" s="1" t="s">
        <v>2297</v>
      </c>
      <c r="F704" s="1" t="s">
        <v>2384</v>
      </c>
      <c r="G704" s="1">
        <v>63.738332999999997</v>
      </c>
      <c r="H704" s="1">
        <v>15.458333</v>
      </c>
      <c r="I704" s="1">
        <v>1119</v>
      </c>
      <c r="J704" s="1">
        <v>1</v>
      </c>
      <c r="K704" s="1" t="s">
        <v>184</v>
      </c>
      <c r="L704" s="1" t="s">
        <v>2383</v>
      </c>
    </row>
    <row r="705" spans="1:12">
      <c r="A705" s="1">
        <v>713</v>
      </c>
      <c r="B705" s="1" t="s">
        <v>2385</v>
      </c>
      <c r="C705" s="1" t="s">
        <v>2386</v>
      </c>
      <c r="D705" s="1" t="s">
        <v>2297</v>
      </c>
      <c r="F705" s="1" t="s">
        <v>2387</v>
      </c>
      <c r="G705" s="1">
        <v>62.408889000000002</v>
      </c>
      <c r="H705" s="1">
        <v>13.747222000000001</v>
      </c>
      <c r="I705" s="1">
        <v>1460</v>
      </c>
      <c r="J705" s="1">
        <v>1</v>
      </c>
      <c r="K705" s="1" t="s">
        <v>184</v>
      </c>
      <c r="L705" s="1" t="s">
        <v>2385</v>
      </c>
    </row>
    <row r="706" spans="1:12">
      <c r="A706" s="1">
        <v>714</v>
      </c>
      <c r="B706" s="1" t="s">
        <v>2388</v>
      </c>
      <c r="C706" s="1" t="s">
        <v>2388</v>
      </c>
      <c r="D706" s="1" t="s">
        <v>2297</v>
      </c>
      <c r="E706" s="1" t="s">
        <v>2389</v>
      </c>
      <c r="F706" s="1" t="s">
        <v>2390</v>
      </c>
      <c r="G706" s="1">
        <v>62.047811000000003</v>
      </c>
      <c r="H706" s="1">
        <v>14.42295</v>
      </c>
      <c r="I706" s="1">
        <v>1178</v>
      </c>
      <c r="J706" s="1">
        <v>1</v>
      </c>
      <c r="K706" s="1" t="s">
        <v>184</v>
      </c>
      <c r="L706" s="1" t="s">
        <v>2388</v>
      </c>
    </row>
    <row r="707" spans="1:12">
      <c r="A707" s="1">
        <v>715</v>
      </c>
      <c r="B707" s="1" t="s">
        <v>2391</v>
      </c>
      <c r="C707" s="1" t="s">
        <v>2391</v>
      </c>
      <c r="D707" s="1" t="s">
        <v>2297</v>
      </c>
      <c r="E707" s="1" t="s">
        <v>2392</v>
      </c>
      <c r="F707" s="1" t="s">
        <v>2393</v>
      </c>
      <c r="G707" s="1">
        <v>67.132407999999998</v>
      </c>
      <c r="H707" s="1">
        <v>20.814636</v>
      </c>
      <c r="I707" s="1">
        <v>1027</v>
      </c>
      <c r="J707" s="1">
        <v>1</v>
      </c>
      <c r="K707" s="1" t="s">
        <v>184</v>
      </c>
      <c r="L707" s="1" t="s">
        <v>2391</v>
      </c>
    </row>
    <row r="708" spans="1:12">
      <c r="A708" s="1">
        <v>716</v>
      </c>
      <c r="B708" s="1" t="s">
        <v>2394</v>
      </c>
      <c r="C708" s="1" t="s">
        <v>2394</v>
      </c>
      <c r="D708" s="1" t="s">
        <v>2297</v>
      </c>
      <c r="E708" s="1" t="s">
        <v>2395</v>
      </c>
      <c r="F708" s="1" t="s">
        <v>2396</v>
      </c>
      <c r="G708" s="1">
        <v>61.768092000000003</v>
      </c>
      <c r="H708" s="1">
        <v>17.080718999999998</v>
      </c>
      <c r="I708" s="1">
        <v>95</v>
      </c>
      <c r="J708" s="1">
        <v>1</v>
      </c>
      <c r="K708" s="1" t="s">
        <v>184</v>
      </c>
      <c r="L708" s="1" t="s">
        <v>2394</v>
      </c>
    </row>
    <row r="709" spans="1:12">
      <c r="A709" s="1">
        <v>717</v>
      </c>
      <c r="B709" s="1" t="s">
        <v>2397</v>
      </c>
      <c r="C709" s="1" t="s">
        <v>2397</v>
      </c>
      <c r="D709" s="1" t="s">
        <v>2297</v>
      </c>
      <c r="F709" s="1" t="s">
        <v>2398</v>
      </c>
      <c r="G709" s="1">
        <v>66.496235999999996</v>
      </c>
      <c r="H709" s="1">
        <v>20.147181</v>
      </c>
      <c r="I709" s="1">
        <v>904</v>
      </c>
      <c r="J709" s="1">
        <v>1</v>
      </c>
      <c r="K709" s="1" t="s">
        <v>184</v>
      </c>
      <c r="L709" s="1" t="s">
        <v>2397</v>
      </c>
    </row>
    <row r="710" spans="1:12">
      <c r="A710" s="1">
        <v>718</v>
      </c>
      <c r="B710" s="1" t="s">
        <v>2399</v>
      </c>
      <c r="C710" s="1" t="s">
        <v>2400</v>
      </c>
      <c r="D710" s="1" t="s">
        <v>2297</v>
      </c>
      <c r="E710" s="1" t="s">
        <v>2401</v>
      </c>
      <c r="F710" s="1" t="s">
        <v>2402</v>
      </c>
      <c r="G710" s="1">
        <v>63.048597000000001</v>
      </c>
      <c r="H710" s="1">
        <v>17.768856</v>
      </c>
      <c r="I710" s="1">
        <v>34</v>
      </c>
      <c r="J710" s="1">
        <v>1</v>
      </c>
      <c r="K710" s="1" t="s">
        <v>184</v>
      </c>
      <c r="L710" s="1" t="s">
        <v>2399</v>
      </c>
    </row>
    <row r="711" spans="1:12">
      <c r="A711" s="1">
        <v>719</v>
      </c>
      <c r="B711" s="1" t="s">
        <v>2403</v>
      </c>
      <c r="C711" s="1" t="s">
        <v>2403</v>
      </c>
      <c r="D711" s="1" t="s">
        <v>2297</v>
      </c>
      <c r="E711" s="1" t="s">
        <v>2404</v>
      </c>
      <c r="F711" s="1" t="s">
        <v>2405</v>
      </c>
      <c r="G711" s="1">
        <v>64.548321999999999</v>
      </c>
      <c r="H711" s="1">
        <v>18.716218999999999</v>
      </c>
      <c r="I711" s="1">
        <v>705</v>
      </c>
      <c r="J711" s="1">
        <v>1</v>
      </c>
      <c r="K711" s="1" t="s">
        <v>184</v>
      </c>
      <c r="L711" s="1" t="s">
        <v>2403</v>
      </c>
    </row>
    <row r="712" spans="1:12">
      <c r="A712" s="1">
        <v>720</v>
      </c>
      <c r="B712" s="1" t="s">
        <v>2406</v>
      </c>
      <c r="C712" s="1" t="s">
        <v>2406</v>
      </c>
      <c r="D712" s="1" t="s">
        <v>2297</v>
      </c>
      <c r="F712" s="1" t="s">
        <v>2407</v>
      </c>
      <c r="G712" s="1">
        <v>63.128610999999999</v>
      </c>
      <c r="H712" s="1">
        <v>14.802778</v>
      </c>
      <c r="I712" s="1">
        <v>1236</v>
      </c>
      <c r="J712" s="1">
        <v>1</v>
      </c>
      <c r="K712" s="1" t="s">
        <v>184</v>
      </c>
      <c r="L712" s="1" t="s">
        <v>2406</v>
      </c>
    </row>
    <row r="713" spans="1:12">
      <c r="A713" s="1">
        <v>721</v>
      </c>
      <c r="B713" s="1" t="s">
        <v>2408</v>
      </c>
      <c r="C713" s="1" t="s">
        <v>2409</v>
      </c>
      <c r="D713" s="1" t="s">
        <v>2297</v>
      </c>
      <c r="E713" s="1" t="s">
        <v>2410</v>
      </c>
      <c r="F713" s="1" t="s">
        <v>2411</v>
      </c>
      <c r="G713" s="1">
        <v>62.528125000000003</v>
      </c>
      <c r="H713" s="1">
        <v>17.443928</v>
      </c>
      <c r="I713" s="1">
        <v>16</v>
      </c>
      <c r="J713" s="1">
        <v>1</v>
      </c>
      <c r="K713" s="1" t="s">
        <v>184</v>
      </c>
      <c r="L713" s="1" t="s">
        <v>2408</v>
      </c>
    </row>
    <row r="714" spans="1:12">
      <c r="A714" s="1">
        <v>722</v>
      </c>
      <c r="B714" s="1" t="s">
        <v>2412</v>
      </c>
      <c r="C714" s="1" t="s">
        <v>2412</v>
      </c>
      <c r="D714" s="1" t="s">
        <v>2297</v>
      </c>
      <c r="E714" s="1" t="s">
        <v>2413</v>
      </c>
      <c r="F714" s="1" t="s">
        <v>2414</v>
      </c>
      <c r="G714" s="1">
        <v>63.408338999999998</v>
      </c>
      <c r="H714" s="1">
        <v>18.990038999999999</v>
      </c>
      <c r="I714" s="1">
        <v>354</v>
      </c>
      <c r="J714" s="1">
        <v>1</v>
      </c>
      <c r="K714" s="1" t="s">
        <v>184</v>
      </c>
      <c r="L714" s="1" t="s">
        <v>2412</v>
      </c>
    </row>
    <row r="715" spans="1:12">
      <c r="A715" s="1">
        <v>723</v>
      </c>
      <c r="B715" s="1" t="s">
        <v>2415</v>
      </c>
      <c r="C715" s="1" t="s">
        <v>2415</v>
      </c>
      <c r="D715" s="1" t="s">
        <v>2297</v>
      </c>
      <c r="F715" s="1" t="s">
        <v>2416</v>
      </c>
      <c r="G715" s="1">
        <v>65.398332999999994</v>
      </c>
      <c r="H715" s="1">
        <v>21.260833000000002</v>
      </c>
      <c r="I715" s="1">
        <v>43</v>
      </c>
      <c r="J715" s="1">
        <v>1</v>
      </c>
      <c r="K715" s="1" t="s">
        <v>184</v>
      </c>
      <c r="L715" s="1" t="s">
        <v>2415</v>
      </c>
    </row>
    <row r="716" spans="1:12">
      <c r="A716" s="1">
        <v>724</v>
      </c>
      <c r="B716" s="1" t="s">
        <v>2417</v>
      </c>
      <c r="C716" s="1" t="s">
        <v>2417</v>
      </c>
      <c r="D716" s="1" t="s">
        <v>2297</v>
      </c>
      <c r="E716" s="1" t="s">
        <v>2418</v>
      </c>
      <c r="F716" s="1" t="s">
        <v>2419</v>
      </c>
      <c r="G716" s="1">
        <v>67.821985999999995</v>
      </c>
      <c r="H716" s="1">
        <v>20.336763999999999</v>
      </c>
      <c r="I716" s="1">
        <v>1508</v>
      </c>
      <c r="J716" s="1">
        <v>1</v>
      </c>
      <c r="K716" s="1" t="s">
        <v>184</v>
      </c>
      <c r="L716" s="1" t="s">
        <v>2417</v>
      </c>
    </row>
    <row r="717" spans="1:12">
      <c r="A717" s="1">
        <v>725</v>
      </c>
      <c r="B717" s="1" t="s">
        <v>2420</v>
      </c>
      <c r="C717" s="1" t="s">
        <v>2420</v>
      </c>
      <c r="D717" s="1" t="s">
        <v>2297</v>
      </c>
      <c r="F717" s="1" t="s">
        <v>2421</v>
      </c>
      <c r="G717" s="1">
        <v>61.190033</v>
      </c>
      <c r="H717" s="1">
        <v>14.712567</v>
      </c>
      <c r="I717" s="1">
        <v>683</v>
      </c>
      <c r="J717" s="1">
        <v>1</v>
      </c>
      <c r="K717" s="1" t="s">
        <v>184</v>
      </c>
      <c r="L717" s="1" t="s">
        <v>2420</v>
      </c>
    </row>
    <row r="718" spans="1:12">
      <c r="A718" s="1">
        <v>726</v>
      </c>
      <c r="B718" s="1" t="s">
        <v>2422</v>
      </c>
      <c r="C718" s="1" t="s">
        <v>2422</v>
      </c>
      <c r="D718" s="1" t="s">
        <v>2297</v>
      </c>
      <c r="E718" s="1" t="s">
        <v>2423</v>
      </c>
      <c r="F718" s="1" t="s">
        <v>2424</v>
      </c>
      <c r="G718" s="1">
        <v>64.624771999999993</v>
      </c>
      <c r="H718" s="1">
        <v>21.076892000000001</v>
      </c>
      <c r="I718" s="1">
        <v>157</v>
      </c>
      <c r="J718" s="1">
        <v>1</v>
      </c>
      <c r="K718" s="1" t="s">
        <v>184</v>
      </c>
      <c r="L718" s="1" t="s">
        <v>2422</v>
      </c>
    </row>
    <row r="719" spans="1:12">
      <c r="A719" s="1">
        <v>727</v>
      </c>
      <c r="B719" s="1" t="s">
        <v>2425</v>
      </c>
      <c r="C719" s="1" t="s">
        <v>2425</v>
      </c>
      <c r="D719" s="1" t="s">
        <v>2297</v>
      </c>
      <c r="F719" s="1" t="s">
        <v>2426</v>
      </c>
      <c r="G719" s="1">
        <v>62.481369000000001</v>
      </c>
      <c r="H719" s="1">
        <v>17.002917</v>
      </c>
      <c r="I719" s="1">
        <v>886</v>
      </c>
      <c r="J719" s="1">
        <v>1</v>
      </c>
      <c r="K719" s="1" t="s">
        <v>184</v>
      </c>
      <c r="L719" s="1" t="s">
        <v>2425</v>
      </c>
    </row>
    <row r="720" spans="1:12">
      <c r="A720" s="1">
        <v>728</v>
      </c>
      <c r="B720" s="1" t="s">
        <v>2427</v>
      </c>
      <c r="C720" s="1" t="s">
        <v>2427</v>
      </c>
      <c r="D720" s="1" t="s">
        <v>2297</v>
      </c>
      <c r="E720" s="1" t="s">
        <v>2428</v>
      </c>
      <c r="F720" s="1" t="s">
        <v>2429</v>
      </c>
      <c r="G720" s="1">
        <v>63.791828000000002</v>
      </c>
      <c r="H720" s="1">
        <v>20.282758000000001</v>
      </c>
      <c r="I720" s="1">
        <v>24</v>
      </c>
      <c r="J720" s="1">
        <v>1</v>
      </c>
      <c r="K720" s="1" t="s">
        <v>184</v>
      </c>
      <c r="L720" s="1" t="s">
        <v>2427</v>
      </c>
    </row>
    <row r="721" spans="1:12">
      <c r="A721" s="1">
        <v>729</v>
      </c>
      <c r="B721" s="1" t="s">
        <v>2430</v>
      </c>
      <c r="C721" s="1" t="s">
        <v>2430</v>
      </c>
      <c r="D721" s="1" t="s">
        <v>2297</v>
      </c>
      <c r="E721" s="1" t="s">
        <v>2431</v>
      </c>
      <c r="F721" s="1" t="s">
        <v>2432</v>
      </c>
      <c r="G721" s="1">
        <v>64.579082999999997</v>
      </c>
      <c r="H721" s="1">
        <v>16.833575</v>
      </c>
      <c r="I721" s="1">
        <v>1140</v>
      </c>
      <c r="J721" s="1">
        <v>1</v>
      </c>
      <c r="K721" s="1" t="s">
        <v>184</v>
      </c>
      <c r="L721" s="1" t="s">
        <v>2430</v>
      </c>
    </row>
    <row r="722" spans="1:12">
      <c r="A722" s="1">
        <v>730</v>
      </c>
      <c r="B722" s="1" t="s">
        <v>2433</v>
      </c>
      <c r="C722" s="1" t="s">
        <v>2433</v>
      </c>
      <c r="D722" s="1" t="s">
        <v>2297</v>
      </c>
      <c r="E722" s="1" t="s">
        <v>2434</v>
      </c>
      <c r="F722" s="1" t="s">
        <v>2435</v>
      </c>
      <c r="G722" s="1">
        <v>65.590277999999998</v>
      </c>
      <c r="H722" s="1">
        <v>19.281943999999999</v>
      </c>
      <c r="I722" s="1">
        <v>1245</v>
      </c>
      <c r="J722" s="1">
        <v>1</v>
      </c>
      <c r="K722" s="1" t="s">
        <v>184</v>
      </c>
      <c r="L722" s="1" t="s">
        <v>2433</v>
      </c>
    </row>
    <row r="723" spans="1:12">
      <c r="A723" s="1">
        <v>731</v>
      </c>
      <c r="B723" s="1" t="s">
        <v>2436</v>
      </c>
      <c r="C723" s="1" t="s">
        <v>2436</v>
      </c>
      <c r="D723" s="1" t="s">
        <v>2297</v>
      </c>
      <c r="E723" s="1" t="s">
        <v>2437</v>
      </c>
      <c r="F723" s="1" t="s">
        <v>2438</v>
      </c>
      <c r="G723" s="1">
        <v>59.223733000000003</v>
      </c>
      <c r="H723" s="1">
        <v>15.037955999999999</v>
      </c>
      <c r="I723" s="1">
        <v>188</v>
      </c>
      <c r="J723" s="1">
        <v>1</v>
      </c>
      <c r="K723" s="1" t="s">
        <v>184</v>
      </c>
      <c r="L723" s="1" t="s">
        <v>2436</v>
      </c>
    </row>
    <row r="724" spans="1:12">
      <c r="A724" s="1">
        <v>733</v>
      </c>
      <c r="B724" s="1" t="s">
        <v>2439</v>
      </c>
      <c r="C724" s="1" t="s">
        <v>2439</v>
      </c>
      <c r="D724" s="1" t="s">
        <v>2297</v>
      </c>
      <c r="E724" s="1" t="s">
        <v>2440</v>
      </c>
      <c r="F724" s="1" t="s">
        <v>2441</v>
      </c>
      <c r="G724" s="1">
        <v>59.589444</v>
      </c>
      <c r="H724" s="1">
        <v>16.633610999999998</v>
      </c>
      <c r="I724" s="1">
        <v>21</v>
      </c>
      <c r="J724" s="1">
        <v>1</v>
      </c>
      <c r="K724" s="1" t="s">
        <v>184</v>
      </c>
      <c r="L724" s="1" t="s">
        <v>2439</v>
      </c>
    </row>
    <row r="725" spans="1:12">
      <c r="A725" s="1">
        <v>734</v>
      </c>
      <c r="B725" s="1" t="s">
        <v>2442</v>
      </c>
      <c r="C725" s="1" t="s">
        <v>2443</v>
      </c>
      <c r="D725" s="1" t="s">
        <v>2297</v>
      </c>
      <c r="E725" s="1" t="s">
        <v>2444</v>
      </c>
      <c r="F725" s="1" t="s">
        <v>2445</v>
      </c>
      <c r="G725" s="1">
        <v>65.543757999999997</v>
      </c>
      <c r="H725" s="1">
        <v>22.121988999999999</v>
      </c>
      <c r="I725" s="1">
        <v>65</v>
      </c>
      <c r="J725" s="1">
        <v>1</v>
      </c>
      <c r="K725" s="1" t="s">
        <v>184</v>
      </c>
      <c r="L725" s="1" t="s">
        <v>2442</v>
      </c>
    </row>
    <row r="726" spans="1:12">
      <c r="A726" s="1">
        <v>735</v>
      </c>
      <c r="B726" s="1" t="s">
        <v>2446</v>
      </c>
      <c r="C726" s="1" t="s">
        <v>2446</v>
      </c>
      <c r="D726" s="1" t="s">
        <v>2297</v>
      </c>
      <c r="F726" s="1" t="s">
        <v>2447</v>
      </c>
      <c r="G726" s="1">
        <v>65.875325000000004</v>
      </c>
      <c r="H726" s="1">
        <v>20.149916999999999</v>
      </c>
      <c r="I726" s="1">
        <v>597</v>
      </c>
      <c r="J726" s="1">
        <v>1</v>
      </c>
      <c r="K726" s="1" t="s">
        <v>184</v>
      </c>
      <c r="L726" s="1" t="s">
        <v>2446</v>
      </c>
    </row>
    <row r="727" spans="1:12">
      <c r="A727" s="1">
        <v>736</v>
      </c>
      <c r="B727" s="1" t="s">
        <v>2448</v>
      </c>
      <c r="C727" s="1" t="s">
        <v>2448</v>
      </c>
      <c r="D727" s="1" t="s">
        <v>2297</v>
      </c>
      <c r="F727" s="1" t="s">
        <v>2449</v>
      </c>
      <c r="G727" s="1">
        <v>59.386584999999997</v>
      </c>
      <c r="H727" s="1">
        <v>15.924054999999999</v>
      </c>
      <c r="I727" s="1">
        <v>33</v>
      </c>
      <c r="J727" s="1">
        <v>1</v>
      </c>
      <c r="K727" s="1" t="s">
        <v>184</v>
      </c>
      <c r="L727" s="1" t="s">
        <v>2448</v>
      </c>
    </row>
    <row r="728" spans="1:12">
      <c r="A728" s="1">
        <v>737</v>
      </c>
      <c r="B728" s="1" t="s">
        <v>2450</v>
      </c>
      <c r="C728" s="1" t="s">
        <v>2337</v>
      </c>
      <c r="D728" s="1" t="s">
        <v>2297</v>
      </c>
      <c r="E728" s="1" t="s">
        <v>2451</v>
      </c>
      <c r="F728" s="1" t="s">
        <v>2452</v>
      </c>
      <c r="G728" s="1">
        <v>59.651944</v>
      </c>
      <c r="H728" s="1">
        <v>17.918610999999999</v>
      </c>
      <c r="I728" s="1">
        <v>137</v>
      </c>
      <c r="J728" s="1">
        <v>1</v>
      </c>
      <c r="K728" s="1" t="s">
        <v>184</v>
      </c>
      <c r="L728" s="1" t="s">
        <v>2450</v>
      </c>
    </row>
    <row r="729" spans="1:12">
      <c r="A729" s="1">
        <v>738</v>
      </c>
      <c r="B729" s="1" t="s">
        <v>2453</v>
      </c>
      <c r="C729" s="1" t="s">
        <v>2337</v>
      </c>
      <c r="D729" s="1" t="s">
        <v>2297</v>
      </c>
      <c r="E729" s="1" t="s">
        <v>2454</v>
      </c>
      <c r="F729" s="1" t="s">
        <v>2455</v>
      </c>
      <c r="G729" s="1">
        <v>59.354371999999998</v>
      </c>
      <c r="H729" s="1">
        <v>17.941649999999999</v>
      </c>
      <c r="I729" s="1">
        <v>47</v>
      </c>
      <c r="J729" s="1">
        <v>1</v>
      </c>
      <c r="K729" s="1" t="s">
        <v>184</v>
      </c>
      <c r="L729" s="1" t="s">
        <v>2453</v>
      </c>
    </row>
    <row r="730" spans="1:12">
      <c r="A730" s="1">
        <v>739</v>
      </c>
      <c r="B730" s="1" t="s">
        <v>2456</v>
      </c>
      <c r="C730" s="1" t="s">
        <v>2456</v>
      </c>
      <c r="D730" s="1" t="s">
        <v>2297</v>
      </c>
      <c r="E730" s="1" t="s">
        <v>2457</v>
      </c>
      <c r="F730" s="1" t="s">
        <v>2458</v>
      </c>
      <c r="G730" s="1">
        <v>60.422016999999997</v>
      </c>
      <c r="H730" s="1">
        <v>15.515211000000001</v>
      </c>
      <c r="I730" s="1">
        <v>503</v>
      </c>
      <c r="J730" s="1">
        <v>1</v>
      </c>
      <c r="K730" s="1" t="s">
        <v>184</v>
      </c>
      <c r="L730" s="1" t="s">
        <v>2456</v>
      </c>
    </row>
    <row r="731" spans="1:12">
      <c r="A731" s="1">
        <v>740</v>
      </c>
      <c r="B731" s="1" t="s">
        <v>2459</v>
      </c>
      <c r="C731" s="1" t="s">
        <v>2459</v>
      </c>
      <c r="D731" s="1" t="s">
        <v>2297</v>
      </c>
      <c r="E731" s="1" t="s">
        <v>2460</v>
      </c>
      <c r="F731" s="1" t="s">
        <v>2461</v>
      </c>
      <c r="G731" s="1">
        <v>57.525832999999999</v>
      </c>
      <c r="H731" s="1">
        <v>15.823333</v>
      </c>
      <c r="I731" s="1">
        <v>366</v>
      </c>
      <c r="J731" s="1">
        <v>1</v>
      </c>
      <c r="K731" s="1" t="s">
        <v>184</v>
      </c>
      <c r="L731" s="1" t="s">
        <v>2459</v>
      </c>
    </row>
    <row r="732" spans="1:12">
      <c r="A732" s="1">
        <v>741</v>
      </c>
      <c r="B732" s="1" t="s">
        <v>2462</v>
      </c>
      <c r="C732" s="1" t="s">
        <v>2462</v>
      </c>
      <c r="D732" s="1" t="s">
        <v>2297</v>
      </c>
      <c r="E732" s="1" t="s">
        <v>2463</v>
      </c>
      <c r="F732" s="1" t="s">
        <v>2464</v>
      </c>
      <c r="G732" s="1">
        <v>60.593333000000001</v>
      </c>
      <c r="H732" s="1">
        <v>16.951388999999999</v>
      </c>
      <c r="I732" s="1">
        <v>224</v>
      </c>
      <c r="J732" s="1">
        <v>1</v>
      </c>
      <c r="K732" s="1" t="s">
        <v>184</v>
      </c>
      <c r="L732" s="1" t="s">
        <v>2462</v>
      </c>
    </row>
    <row r="733" spans="1:12">
      <c r="A733" s="1">
        <v>742</v>
      </c>
      <c r="B733" s="1" t="s">
        <v>2465</v>
      </c>
      <c r="C733" s="1" t="s">
        <v>2296</v>
      </c>
      <c r="D733" s="1" t="s">
        <v>2297</v>
      </c>
      <c r="E733" s="1" t="s">
        <v>2466</v>
      </c>
      <c r="F733" s="1" t="s">
        <v>2467</v>
      </c>
      <c r="G733" s="1">
        <v>58.406149999999997</v>
      </c>
      <c r="H733" s="1">
        <v>15.680508</v>
      </c>
      <c r="I733" s="1">
        <v>172</v>
      </c>
      <c r="J733" s="1">
        <v>1</v>
      </c>
      <c r="K733" s="1" t="s">
        <v>184</v>
      </c>
      <c r="L733" s="1" t="s">
        <v>2465</v>
      </c>
    </row>
    <row r="734" spans="1:12">
      <c r="A734" s="1">
        <v>743</v>
      </c>
      <c r="B734" s="1" t="s">
        <v>2468</v>
      </c>
      <c r="C734" s="1" t="s">
        <v>2300</v>
      </c>
      <c r="D734" s="1" t="s">
        <v>2297</v>
      </c>
      <c r="E734" s="1" t="s">
        <v>2469</v>
      </c>
      <c r="F734" s="1" t="s">
        <v>2470</v>
      </c>
      <c r="G734" s="1">
        <v>58.586252999999999</v>
      </c>
      <c r="H734" s="1">
        <v>16.250622</v>
      </c>
      <c r="I734" s="1">
        <v>32</v>
      </c>
      <c r="J734" s="1">
        <v>1</v>
      </c>
      <c r="K734" s="1" t="s">
        <v>184</v>
      </c>
      <c r="L734" s="1" t="s">
        <v>2468</v>
      </c>
    </row>
    <row r="735" spans="1:12">
      <c r="A735" s="1">
        <v>745</v>
      </c>
      <c r="B735" s="1" t="s">
        <v>2471</v>
      </c>
      <c r="C735" s="1" t="s">
        <v>2471</v>
      </c>
      <c r="D735" s="1" t="s">
        <v>2297</v>
      </c>
      <c r="F735" s="1" t="s">
        <v>2472</v>
      </c>
      <c r="G735" s="1">
        <v>59.351078000000001</v>
      </c>
      <c r="H735" s="1">
        <v>16.708400000000001</v>
      </c>
      <c r="I735" s="1">
        <v>139</v>
      </c>
      <c r="J735" s="1">
        <v>1</v>
      </c>
      <c r="K735" s="1" t="s">
        <v>184</v>
      </c>
      <c r="L735" s="1" t="s">
        <v>2471</v>
      </c>
    </row>
    <row r="736" spans="1:12">
      <c r="A736" s="1">
        <v>746</v>
      </c>
      <c r="B736" s="1" t="s">
        <v>2473</v>
      </c>
      <c r="C736" s="1" t="s">
        <v>2473</v>
      </c>
      <c r="D736" s="1" t="s">
        <v>2297</v>
      </c>
      <c r="E736" s="1" t="s">
        <v>2474</v>
      </c>
      <c r="F736" s="1" t="s">
        <v>2475</v>
      </c>
      <c r="G736" s="1">
        <v>57.662796999999998</v>
      </c>
      <c r="H736" s="1">
        <v>18.346211</v>
      </c>
      <c r="I736" s="1">
        <v>164</v>
      </c>
      <c r="J736" s="1">
        <v>1</v>
      </c>
      <c r="K736" s="1" t="s">
        <v>184</v>
      </c>
      <c r="L736" s="1" t="s">
        <v>2473</v>
      </c>
    </row>
    <row r="737" spans="1:12">
      <c r="A737" s="1">
        <v>748</v>
      </c>
      <c r="B737" s="1" t="s">
        <v>2476</v>
      </c>
      <c r="C737" s="1" t="s">
        <v>2476</v>
      </c>
      <c r="D737" s="1" t="s">
        <v>2297</v>
      </c>
      <c r="F737" s="1" t="s">
        <v>2477</v>
      </c>
      <c r="G737" s="1">
        <v>67.764788999999993</v>
      </c>
      <c r="H737" s="1">
        <v>20.257228000000001</v>
      </c>
      <c r="I737" s="1">
        <v>1549</v>
      </c>
      <c r="J737" s="1">
        <v>1</v>
      </c>
      <c r="K737" s="1" t="s">
        <v>184</v>
      </c>
      <c r="L737" s="1" t="s">
        <v>2476</v>
      </c>
    </row>
    <row r="738" spans="1:12">
      <c r="A738" s="1">
        <v>750</v>
      </c>
      <c r="B738" s="1" t="s">
        <v>2478</v>
      </c>
      <c r="C738" s="1" t="s">
        <v>2479</v>
      </c>
      <c r="D738" s="1" t="s">
        <v>1196</v>
      </c>
      <c r="E738" s="1" t="s">
        <v>2480</v>
      </c>
      <c r="F738" s="1" t="s">
        <v>2481</v>
      </c>
      <c r="G738" s="1">
        <v>49.972667000000001</v>
      </c>
      <c r="H738" s="1">
        <v>6.6924999999999999</v>
      </c>
      <c r="I738" s="1">
        <v>1197</v>
      </c>
      <c r="J738" s="1">
        <v>1</v>
      </c>
      <c r="K738" s="1" t="s">
        <v>184</v>
      </c>
      <c r="L738" s="1" t="s">
        <v>2478</v>
      </c>
    </row>
    <row r="739" spans="1:12">
      <c r="A739" s="1">
        <v>751</v>
      </c>
      <c r="B739" s="1" t="s">
        <v>2482</v>
      </c>
      <c r="C739" s="1" t="s">
        <v>2483</v>
      </c>
      <c r="D739" s="1" t="s">
        <v>1196</v>
      </c>
      <c r="E739" s="1" t="s">
        <v>2484</v>
      </c>
      <c r="F739" s="1" t="s">
        <v>2485</v>
      </c>
      <c r="G739" s="1">
        <v>49.436911000000002</v>
      </c>
      <c r="H739" s="1">
        <v>7.6002830000000001</v>
      </c>
      <c r="I739" s="1">
        <v>776</v>
      </c>
      <c r="J739" s="1">
        <v>1</v>
      </c>
      <c r="K739" s="1" t="s">
        <v>184</v>
      </c>
      <c r="L739" s="1" t="s">
        <v>2482</v>
      </c>
    </row>
    <row r="740" spans="1:12">
      <c r="A740" s="1">
        <v>752</v>
      </c>
      <c r="B740" s="1" t="s">
        <v>2486</v>
      </c>
      <c r="C740" s="1" t="s">
        <v>2487</v>
      </c>
      <c r="D740" s="1" t="s">
        <v>1196</v>
      </c>
      <c r="F740" s="1" t="s">
        <v>2488</v>
      </c>
      <c r="G740" s="1">
        <v>49.920433000000003</v>
      </c>
      <c r="H740" s="1">
        <v>10.914232999999999</v>
      </c>
      <c r="I740" s="1">
        <v>823</v>
      </c>
      <c r="J740" s="1">
        <v>1</v>
      </c>
      <c r="K740" s="1" t="s">
        <v>184</v>
      </c>
      <c r="L740" s="1" t="s">
        <v>2486</v>
      </c>
    </row>
    <row r="741" spans="1:12">
      <c r="A741" s="1">
        <v>753</v>
      </c>
      <c r="B741" s="1" t="s">
        <v>2489</v>
      </c>
      <c r="C741" s="1" t="s">
        <v>2490</v>
      </c>
      <c r="D741" s="1" t="s">
        <v>1196</v>
      </c>
      <c r="E741" s="1" t="s">
        <v>2491</v>
      </c>
      <c r="F741" s="1" t="s">
        <v>2492</v>
      </c>
      <c r="G741" s="1">
        <v>49.648130999999999</v>
      </c>
      <c r="H741" s="1">
        <v>9.9664940000000009</v>
      </c>
      <c r="I741" s="1">
        <v>980</v>
      </c>
      <c r="J741" s="1">
        <v>1</v>
      </c>
      <c r="K741" s="1" t="s">
        <v>184</v>
      </c>
      <c r="L741" s="1" t="s">
        <v>2489</v>
      </c>
    </row>
    <row r="742" spans="1:12">
      <c r="A742" s="1">
        <v>754</v>
      </c>
      <c r="B742" s="1" t="s">
        <v>2493</v>
      </c>
      <c r="C742" s="1" t="s">
        <v>2494</v>
      </c>
      <c r="D742" s="1" t="s">
        <v>1196</v>
      </c>
      <c r="F742" s="1" t="s">
        <v>2495</v>
      </c>
      <c r="G742" s="1">
        <v>52.278500000000001</v>
      </c>
      <c r="H742" s="1">
        <v>9.0821670000000001</v>
      </c>
      <c r="I742" s="1">
        <v>230</v>
      </c>
      <c r="J742" s="1">
        <v>1</v>
      </c>
      <c r="K742" s="1" t="s">
        <v>184</v>
      </c>
      <c r="L742" s="1" t="s">
        <v>2493</v>
      </c>
    </row>
    <row r="743" spans="1:12">
      <c r="A743" s="1">
        <v>755</v>
      </c>
      <c r="B743" s="1" t="s">
        <v>2496</v>
      </c>
      <c r="C743" s="1" t="s">
        <v>2496</v>
      </c>
      <c r="D743" s="1" t="s">
        <v>1196</v>
      </c>
      <c r="E743" s="1" t="s">
        <v>2497</v>
      </c>
      <c r="F743" s="1" t="s">
        <v>2498</v>
      </c>
      <c r="G743" s="1">
        <v>52.591200000000001</v>
      </c>
      <c r="H743" s="1">
        <v>10.022133</v>
      </c>
      <c r="I743" s="1">
        <v>129</v>
      </c>
      <c r="J743" s="1">
        <v>1</v>
      </c>
      <c r="K743" s="1" t="s">
        <v>184</v>
      </c>
      <c r="L743" s="1" t="s">
        <v>2496</v>
      </c>
    </row>
    <row r="744" spans="1:12">
      <c r="A744" s="1">
        <v>756</v>
      </c>
      <c r="B744" s="1" t="s">
        <v>2499</v>
      </c>
      <c r="C744" s="1" t="s">
        <v>2500</v>
      </c>
      <c r="D744" s="1" t="s">
        <v>1196</v>
      </c>
      <c r="F744" s="1" t="s">
        <v>2501</v>
      </c>
      <c r="G744" s="1">
        <v>52.291167000000002</v>
      </c>
      <c r="H744" s="1">
        <v>7.3869999999999996</v>
      </c>
      <c r="I744" s="1">
        <v>129</v>
      </c>
      <c r="J744" s="1">
        <v>1</v>
      </c>
      <c r="K744" s="1" t="s">
        <v>184</v>
      </c>
      <c r="L744" s="1" t="s">
        <v>2499</v>
      </c>
    </row>
    <row r="745" spans="1:12">
      <c r="A745" s="1">
        <v>757</v>
      </c>
      <c r="B745" s="1" t="s">
        <v>2502</v>
      </c>
      <c r="C745" s="1" t="s">
        <v>2502</v>
      </c>
      <c r="D745" s="1" t="s">
        <v>1196</v>
      </c>
      <c r="F745" s="1" t="s">
        <v>2503</v>
      </c>
      <c r="G745" s="1">
        <v>51.1145</v>
      </c>
      <c r="H745" s="1">
        <v>9.2858330000000002</v>
      </c>
      <c r="I745" s="1">
        <v>566</v>
      </c>
      <c r="J745" s="1">
        <v>1</v>
      </c>
      <c r="K745" s="1" t="s">
        <v>184</v>
      </c>
      <c r="L745" s="1" t="s">
        <v>2502</v>
      </c>
    </row>
    <row r="746" spans="1:12">
      <c r="A746" s="1">
        <v>758</v>
      </c>
      <c r="B746" s="1" t="s">
        <v>2504</v>
      </c>
      <c r="C746" s="1" t="s">
        <v>2504</v>
      </c>
      <c r="D746" s="1" t="s">
        <v>1196</v>
      </c>
      <c r="F746" s="1" t="s">
        <v>2505</v>
      </c>
      <c r="G746" s="1">
        <v>48.220297000000002</v>
      </c>
      <c r="H746" s="1">
        <v>9.9100190000000001</v>
      </c>
      <c r="I746" s="1">
        <v>1766</v>
      </c>
      <c r="J746" s="1">
        <v>1</v>
      </c>
      <c r="K746" s="1" t="s">
        <v>184</v>
      </c>
      <c r="L746" s="1" t="s">
        <v>2504</v>
      </c>
    </row>
    <row r="747" spans="1:12">
      <c r="A747" s="1">
        <v>759</v>
      </c>
      <c r="B747" s="1" t="s">
        <v>2506</v>
      </c>
      <c r="C747" s="1" t="s">
        <v>2506</v>
      </c>
      <c r="D747" s="1" t="s">
        <v>1196</v>
      </c>
      <c r="F747" s="1" t="s">
        <v>2507</v>
      </c>
      <c r="G747" s="1">
        <v>50.366</v>
      </c>
      <c r="H747" s="1">
        <v>7.3153329999999999</v>
      </c>
      <c r="I747" s="1">
        <v>597</v>
      </c>
      <c r="J747" s="1">
        <v>1</v>
      </c>
      <c r="K747" s="1" t="s">
        <v>184</v>
      </c>
      <c r="L747" s="1" t="s">
        <v>2506</v>
      </c>
    </row>
    <row r="748" spans="1:12">
      <c r="A748" s="1">
        <v>760</v>
      </c>
      <c r="B748" s="1" t="s">
        <v>2508</v>
      </c>
      <c r="C748" s="1" t="s">
        <v>2508</v>
      </c>
      <c r="D748" s="1" t="s">
        <v>1196</v>
      </c>
      <c r="F748" s="1" t="s">
        <v>2509</v>
      </c>
      <c r="G748" s="1">
        <v>49.391832999999998</v>
      </c>
      <c r="H748" s="1">
        <v>9.9581669999999995</v>
      </c>
      <c r="I748" s="1">
        <v>1536</v>
      </c>
      <c r="J748" s="1">
        <v>1</v>
      </c>
      <c r="K748" s="1" t="s">
        <v>184</v>
      </c>
      <c r="L748" s="1" t="s">
        <v>2508</v>
      </c>
    </row>
    <row r="749" spans="1:12">
      <c r="A749" s="1">
        <v>761</v>
      </c>
      <c r="B749" s="1" t="s">
        <v>2510</v>
      </c>
      <c r="C749" s="1" t="s">
        <v>2510</v>
      </c>
      <c r="D749" s="1" t="s">
        <v>1196</v>
      </c>
      <c r="F749" s="1" t="s">
        <v>2511</v>
      </c>
      <c r="G749" s="1">
        <v>49.217500000000001</v>
      </c>
      <c r="H749" s="1">
        <v>11.100167000000001</v>
      </c>
      <c r="I749" s="1">
        <v>1268</v>
      </c>
      <c r="J749" s="1">
        <v>1</v>
      </c>
      <c r="K749" s="1" t="s">
        <v>184</v>
      </c>
      <c r="L749" s="1" t="s">
        <v>2510</v>
      </c>
    </row>
    <row r="750" spans="1:12">
      <c r="A750" s="1">
        <v>762</v>
      </c>
      <c r="B750" s="1" t="s">
        <v>2512</v>
      </c>
      <c r="C750" s="1" t="s">
        <v>2512</v>
      </c>
      <c r="D750" s="1" t="s">
        <v>1196</v>
      </c>
      <c r="F750" s="1" t="s">
        <v>2513</v>
      </c>
      <c r="G750" s="1">
        <v>52.919406000000002</v>
      </c>
      <c r="H750" s="1">
        <v>10.197528</v>
      </c>
      <c r="I750" s="1">
        <v>245</v>
      </c>
      <c r="J750" s="1">
        <v>1</v>
      </c>
      <c r="K750" s="1" t="s">
        <v>184</v>
      </c>
      <c r="L750" s="1" t="s">
        <v>2512</v>
      </c>
    </row>
    <row r="751" spans="1:12">
      <c r="A751" s="1">
        <v>763</v>
      </c>
      <c r="B751" s="1" t="s">
        <v>2514</v>
      </c>
      <c r="C751" s="1" t="s">
        <v>2515</v>
      </c>
      <c r="D751" s="1" t="s">
        <v>1196</v>
      </c>
      <c r="F751" s="1" t="s">
        <v>2516</v>
      </c>
      <c r="G751" s="1">
        <v>49.698686000000002</v>
      </c>
      <c r="H751" s="1">
        <v>11.940175</v>
      </c>
      <c r="I751" s="1">
        <v>1363</v>
      </c>
      <c r="J751" s="1">
        <v>1</v>
      </c>
      <c r="K751" s="1" t="s">
        <v>184</v>
      </c>
      <c r="L751" s="1" t="s">
        <v>2514</v>
      </c>
    </row>
    <row r="752" spans="1:12">
      <c r="A752" s="1">
        <v>764</v>
      </c>
      <c r="B752" s="1" t="s">
        <v>2517</v>
      </c>
      <c r="C752" s="1" t="s">
        <v>2518</v>
      </c>
      <c r="D752" s="1" t="s">
        <v>1196</v>
      </c>
      <c r="E752" s="1" t="s">
        <v>2519</v>
      </c>
      <c r="F752" s="1" t="s">
        <v>2520</v>
      </c>
      <c r="G752" s="1">
        <v>50.169189000000003</v>
      </c>
      <c r="H752" s="1">
        <v>8.9615860000000005</v>
      </c>
      <c r="I752" s="1">
        <v>368</v>
      </c>
      <c r="J752" s="1">
        <v>1</v>
      </c>
      <c r="K752" s="1" t="s">
        <v>184</v>
      </c>
      <c r="L752" s="1" t="s">
        <v>2517</v>
      </c>
    </row>
    <row r="753" spans="1:12">
      <c r="A753" s="1">
        <v>765</v>
      </c>
      <c r="B753" s="1" t="s">
        <v>2521</v>
      </c>
      <c r="C753" s="1" t="s">
        <v>2522</v>
      </c>
      <c r="D753" s="1" t="s">
        <v>1196</v>
      </c>
      <c r="F753" s="1" t="s">
        <v>2523</v>
      </c>
      <c r="G753" s="1">
        <v>49.218055999999997</v>
      </c>
      <c r="H753" s="1">
        <v>11.836111000000001</v>
      </c>
      <c r="I753" s="1">
        <v>1455</v>
      </c>
      <c r="J753" s="1">
        <v>1</v>
      </c>
      <c r="K753" s="1" t="s">
        <v>184</v>
      </c>
      <c r="L753" s="1" t="s">
        <v>2521</v>
      </c>
    </row>
    <row r="754" spans="1:12">
      <c r="A754" s="1">
        <v>766</v>
      </c>
      <c r="B754" s="1" t="s">
        <v>2524</v>
      </c>
      <c r="C754" s="1" t="s">
        <v>2525</v>
      </c>
      <c r="D754" s="1" t="s">
        <v>1196</v>
      </c>
      <c r="F754" s="1" t="s">
        <v>2526</v>
      </c>
      <c r="G754" s="1">
        <v>49.743057</v>
      </c>
      <c r="H754" s="1">
        <v>10.200556000000001</v>
      </c>
      <c r="I754" s="1">
        <v>689</v>
      </c>
      <c r="J754" s="1">
        <v>1</v>
      </c>
      <c r="K754" s="1" t="s">
        <v>184</v>
      </c>
      <c r="L754" s="1" t="s">
        <v>2524</v>
      </c>
    </row>
    <row r="755" spans="1:12">
      <c r="A755" s="1">
        <v>767</v>
      </c>
      <c r="B755" s="1" t="s">
        <v>2527</v>
      </c>
      <c r="C755" s="1" t="s">
        <v>2527</v>
      </c>
      <c r="D755" s="1" t="s">
        <v>1196</v>
      </c>
      <c r="F755" s="1" t="s">
        <v>2528</v>
      </c>
      <c r="G755" s="1">
        <v>53.767667000000003</v>
      </c>
      <c r="H755" s="1">
        <v>8.6585000000000001</v>
      </c>
      <c r="I755" s="1">
        <v>74</v>
      </c>
      <c r="J755" s="1">
        <v>1</v>
      </c>
      <c r="K755" s="1" t="s">
        <v>184</v>
      </c>
      <c r="L755" s="1" t="s">
        <v>2527</v>
      </c>
    </row>
    <row r="756" spans="1:12">
      <c r="A756" s="1">
        <v>768</v>
      </c>
      <c r="B756" s="1" t="s">
        <v>2529</v>
      </c>
      <c r="C756" s="1" t="s">
        <v>2529</v>
      </c>
      <c r="D756" s="1" t="s">
        <v>1196</v>
      </c>
      <c r="F756" s="1" t="s">
        <v>2530</v>
      </c>
      <c r="G756" s="1">
        <v>52.585514000000003</v>
      </c>
      <c r="H756" s="1">
        <v>8.3410139999999995</v>
      </c>
      <c r="I756" s="1">
        <v>127</v>
      </c>
      <c r="J756" s="1">
        <v>1</v>
      </c>
      <c r="K756" s="1" t="s">
        <v>184</v>
      </c>
      <c r="L756" s="1" t="s">
        <v>2529</v>
      </c>
    </row>
    <row r="757" spans="1:12">
      <c r="A757" s="1">
        <v>769</v>
      </c>
      <c r="B757" s="1" t="s">
        <v>2531</v>
      </c>
      <c r="C757" s="1" t="s">
        <v>2531</v>
      </c>
      <c r="D757" s="1" t="s">
        <v>1196</v>
      </c>
      <c r="E757" s="1" t="s">
        <v>2532</v>
      </c>
      <c r="F757" s="1" t="s">
        <v>2533</v>
      </c>
      <c r="G757" s="1">
        <v>50.960816999999999</v>
      </c>
      <c r="H757" s="1">
        <v>6.0424220000000002</v>
      </c>
      <c r="I757" s="1">
        <v>296</v>
      </c>
      <c r="J757" s="1">
        <v>1</v>
      </c>
      <c r="K757" s="1" t="s">
        <v>184</v>
      </c>
      <c r="L757" s="1" t="s">
        <v>2531</v>
      </c>
    </row>
    <row r="758" spans="1:12">
      <c r="A758" s="1">
        <v>770</v>
      </c>
      <c r="B758" s="1" t="s">
        <v>2534</v>
      </c>
      <c r="C758" s="1" t="s">
        <v>2534</v>
      </c>
      <c r="D758" s="1" t="s">
        <v>1196</v>
      </c>
      <c r="F758" s="1" t="s">
        <v>2535</v>
      </c>
      <c r="G758" s="1">
        <v>54.312167000000002</v>
      </c>
      <c r="H758" s="1">
        <v>9.5381669999999996</v>
      </c>
      <c r="I758" s="1">
        <v>39</v>
      </c>
      <c r="J758" s="1">
        <v>1</v>
      </c>
      <c r="K758" s="1" t="s">
        <v>184</v>
      </c>
      <c r="L758" s="1" t="s">
        <v>2534</v>
      </c>
    </row>
    <row r="759" spans="1:12">
      <c r="A759" s="1">
        <v>771</v>
      </c>
      <c r="B759" s="1" t="s">
        <v>2536</v>
      </c>
      <c r="C759" s="1" t="s">
        <v>2536</v>
      </c>
      <c r="D759" s="1" t="s">
        <v>1196</v>
      </c>
      <c r="F759" s="1" t="s">
        <v>2537</v>
      </c>
      <c r="G759" s="1">
        <v>53.533499999999997</v>
      </c>
      <c r="H759" s="1">
        <v>7.8886669999999999</v>
      </c>
      <c r="I759" s="1">
        <v>24</v>
      </c>
      <c r="J759" s="1">
        <v>1</v>
      </c>
      <c r="K759" s="1" t="s">
        <v>184</v>
      </c>
      <c r="L759" s="1" t="s">
        <v>2536</v>
      </c>
    </row>
    <row r="760" spans="1:12">
      <c r="A760" s="1">
        <v>772</v>
      </c>
      <c r="B760" s="1" t="s">
        <v>2538</v>
      </c>
      <c r="C760" s="1" t="s">
        <v>2538</v>
      </c>
      <c r="D760" s="1" t="s">
        <v>1196</v>
      </c>
      <c r="E760" s="1" t="s">
        <v>85</v>
      </c>
      <c r="F760" s="1" t="s">
        <v>2539</v>
      </c>
      <c r="G760" s="1">
        <v>53.918166999999997</v>
      </c>
      <c r="H760" s="1">
        <v>12.278333</v>
      </c>
      <c r="I760" s="1">
        <v>138</v>
      </c>
      <c r="J760" s="1">
        <v>1</v>
      </c>
      <c r="K760" s="1" t="s">
        <v>184</v>
      </c>
      <c r="L760" s="1" t="s">
        <v>2538</v>
      </c>
    </row>
    <row r="761" spans="1:12">
      <c r="A761" s="1">
        <v>773</v>
      </c>
      <c r="B761" s="1" t="s">
        <v>2540</v>
      </c>
      <c r="C761" s="1" t="s">
        <v>2541</v>
      </c>
      <c r="D761" s="1" t="s">
        <v>1196</v>
      </c>
      <c r="F761" s="1" t="s">
        <v>2542</v>
      </c>
      <c r="G761" s="1">
        <v>50.831167000000001</v>
      </c>
      <c r="H761" s="1">
        <v>6.6581669999999997</v>
      </c>
      <c r="I761" s="1">
        <v>386</v>
      </c>
      <c r="J761" s="1">
        <v>1</v>
      </c>
      <c r="K761" s="1" t="s">
        <v>184</v>
      </c>
      <c r="L761" s="1" t="s">
        <v>2540</v>
      </c>
    </row>
    <row r="762" spans="1:12">
      <c r="A762" s="1">
        <v>774</v>
      </c>
      <c r="B762" s="1" t="s">
        <v>2543</v>
      </c>
      <c r="C762" s="1" t="s">
        <v>2543</v>
      </c>
      <c r="D762" s="1" t="s">
        <v>1196</v>
      </c>
      <c r="F762" s="1" t="s">
        <v>2544</v>
      </c>
      <c r="G762" s="1">
        <v>54.459333000000001</v>
      </c>
      <c r="H762" s="1">
        <v>9.5163329999999995</v>
      </c>
      <c r="I762" s="1">
        <v>70</v>
      </c>
      <c r="J762" s="1">
        <v>1</v>
      </c>
      <c r="K762" s="1" t="s">
        <v>184</v>
      </c>
      <c r="L762" s="1" t="s">
        <v>2543</v>
      </c>
    </row>
    <row r="763" spans="1:12">
      <c r="A763" s="1">
        <v>775</v>
      </c>
      <c r="B763" s="1" t="s">
        <v>2545</v>
      </c>
      <c r="C763" s="1" t="s">
        <v>2545</v>
      </c>
      <c r="D763" s="1" t="s">
        <v>1196</v>
      </c>
      <c r="F763" s="1" t="s">
        <v>2546</v>
      </c>
      <c r="G763" s="1">
        <v>53.547832999999997</v>
      </c>
      <c r="H763" s="1">
        <v>7.6673330000000002</v>
      </c>
      <c r="I763" s="1">
        <v>26</v>
      </c>
      <c r="J763" s="1">
        <v>1</v>
      </c>
      <c r="K763" s="1" t="s">
        <v>184</v>
      </c>
      <c r="L763" s="1" t="s">
        <v>2545</v>
      </c>
    </row>
    <row r="764" spans="1:12">
      <c r="A764" s="1">
        <v>776</v>
      </c>
      <c r="B764" s="1" t="s">
        <v>2547</v>
      </c>
      <c r="C764" s="1" t="s">
        <v>2547</v>
      </c>
      <c r="D764" s="1" t="s">
        <v>1196</v>
      </c>
      <c r="F764" s="1" t="s">
        <v>2548</v>
      </c>
      <c r="G764" s="1">
        <v>53.602167000000001</v>
      </c>
      <c r="H764" s="1">
        <v>13.305999999999999</v>
      </c>
      <c r="I764" s="1">
        <v>228</v>
      </c>
      <c r="J764" s="1">
        <v>1</v>
      </c>
      <c r="K764" s="1" t="s">
        <v>184</v>
      </c>
      <c r="L764" s="1" t="s">
        <v>2547</v>
      </c>
    </row>
    <row r="765" spans="1:12">
      <c r="A765" s="1">
        <v>777</v>
      </c>
      <c r="B765" s="1" t="s">
        <v>2549</v>
      </c>
      <c r="C765" s="1" t="s">
        <v>2549</v>
      </c>
      <c r="D765" s="1" t="s">
        <v>1196</v>
      </c>
      <c r="F765" s="1" t="s">
        <v>2550</v>
      </c>
      <c r="G765" s="1">
        <v>52.457332999999998</v>
      </c>
      <c r="H765" s="1">
        <v>9.4271670000000007</v>
      </c>
      <c r="I765" s="1">
        <v>187</v>
      </c>
      <c r="J765" s="1">
        <v>1</v>
      </c>
      <c r="K765" s="1" t="s">
        <v>184</v>
      </c>
      <c r="L765" s="1" t="s">
        <v>2549</v>
      </c>
    </row>
    <row r="766" spans="1:12">
      <c r="A766" s="1">
        <v>778</v>
      </c>
      <c r="B766" s="1" t="s">
        <v>2551</v>
      </c>
      <c r="C766" s="1" t="s">
        <v>2552</v>
      </c>
      <c r="D766" s="1" t="s">
        <v>1196</v>
      </c>
      <c r="F766" s="1" t="s">
        <v>2553</v>
      </c>
      <c r="G766" s="1">
        <v>49.633609999999997</v>
      </c>
      <c r="H766" s="1">
        <v>11.767222</v>
      </c>
      <c r="I766" s="1">
        <v>1353</v>
      </c>
      <c r="J766" s="1">
        <v>1</v>
      </c>
      <c r="K766" s="1" t="s">
        <v>184</v>
      </c>
      <c r="L766" s="1" t="s">
        <v>2551</v>
      </c>
    </row>
    <row r="767" spans="1:12">
      <c r="A767" s="1">
        <v>779</v>
      </c>
      <c r="B767" s="1" t="s">
        <v>2554</v>
      </c>
      <c r="C767" s="1" t="s">
        <v>2555</v>
      </c>
      <c r="D767" s="1" t="s">
        <v>1196</v>
      </c>
      <c r="F767" s="1" t="s">
        <v>2556</v>
      </c>
      <c r="G767" s="1">
        <v>49.563569000000001</v>
      </c>
      <c r="H767" s="1">
        <v>8.4633920000000007</v>
      </c>
      <c r="I767" s="1">
        <v>309</v>
      </c>
      <c r="J767" s="1">
        <v>1</v>
      </c>
      <c r="K767" s="1" t="s">
        <v>184</v>
      </c>
      <c r="L767" s="1" t="s">
        <v>2554</v>
      </c>
    </row>
    <row r="768" spans="1:12">
      <c r="A768" s="1">
        <v>780</v>
      </c>
      <c r="B768" s="1" t="s">
        <v>2557</v>
      </c>
      <c r="C768" s="1" t="s">
        <v>2558</v>
      </c>
      <c r="D768" s="1" t="s">
        <v>1196</v>
      </c>
      <c r="F768" s="1" t="s">
        <v>2559</v>
      </c>
      <c r="G768" s="1">
        <v>50.049818999999999</v>
      </c>
      <c r="H768" s="1">
        <v>8.3253970000000006</v>
      </c>
      <c r="I768" s="1">
        <v>461</v>
      </c>
      <c r="J768" s="1">
        <v>1</v>
      </c>
      <c r="K768" s="1" t="s">
        <v>184</v>
      </c>
      <c r="L768" s="1" t="s">
        <v>2557</v>
      </c>
    </row>
    <row r="769" spans="1:12">
      <c r="A769" s="1">
        <v>781</v>
      </c>
      <c r="B769" s="1" t="s">
        <v>2560</v>
      </c>
      <c r="C769" s="1" t="s">
        <v>2561</v>
      </c>
      <c r="D769" s="1" t="s">
        <v>1196</v>
      </c>
      <c r="F769" s="1" t="s">
        <v>2562</v>
      </c>
      <c r="G769" s="1">
        <v>48.070500000000003</v>
      </c>
      <c r="H769" s="1">
        <v>10.906000000000001</v>
      </c>
      <c r="I769" s="1">
        <v>2044</v>
      </c>
      <c r="J769" s="1">
        <v>1</v>
      </c>
      <c r="K769" s="1" t="s">
        <v>184</v>
      </c>
      <c r="L769" s="1" t="s">
        <v>2560</v>
      </c>
    </row>
    <row r="770" spans="1:12">
      <c r="A770" s="1">
        <v>782</v>
      </c>
      <c r="B770" s="1" t="s">
        <v>2563</v>
      </c>
      <c r="C770" s="1" t="s">
        <v>2564</v>
      </c>
      <c r="D770" s="1" t="s">
        <v>1196</v>
      </c>
      <c r="F770" s="1" t="s">
        <v>2565</v>
      </c>
      <c r="G770" s="1">
        <v>50.173833000000002</v>
      </c>
      <c r="H770" s="1">
        <v>7.0633330000000001</v>
      </c>
      <c r="I770" s="1">
        <v>1568</v>
      </c>
      <c r="J770" s="1">
        <v>1</v>
      </c>
      <c r="K770" s="1" t="s">
        <v>184</v>
      </c>
      <c r="L770" s="1" t="s">
        <v>2563</v>
      </c>
    </row>
    <row r="771" spans="1:12">
      <c r="A771" s="1">
        <v>783</v>
      </c>
      <c r="B771" s="1" t="s">
        <v>2566</v>
      </c>
      <c r="C771" s="1" t="s">
        <v>2566</v>
      </c>
      <c r="D771" s="1" t="s">
        <v>1196</v>
      </c>
      <c r="F771" s="1" t="s">
        <v>2567</v>
      </c>
      <c r="G771" s="1">
        <v>48.322333</v>
      </c>
      <c r="H771" s="1">
        <v>11.948667</v>
      </c>
      <c r="I771" s="1">
        <v>1515</v>
      </c>
      <c r="J771" s="1">
        <v>1</v>
      </c>
      <c r="K771" s="1" t="s">
        <v>184</v>
      </c>
      <c r="L771" s="1" t="s">
        <v>2566</v>
      </c>
    </row>
    <row r="772" spans="1:12">
      <c r="A772" s="1">
        <v>784</v>
      </c>
      <c r="B772" s="1" t="s">
        <v>2568</v>
      </c>
      <c r="C772" s="1" t="s">
        <v>2569</v>
      </c>
      <c r="D772" s="1" t="s">
        <v>1196</v>
      </c>
      <c r="E772" s="1" t="s">
        <v>2570</v>
      </c>
      <c r="F772" s="1" t="s">
        <v>2571</v>
      </c>
      <c r="G772" s="1">
        <v>48.205666999999998</v>
      </c>
      <c r="H772" s="1">
        <v>11.266999999999999</v>
      </c>
      <c r="I772" s="1">
        <v>1703</v>
      </c>
      <c r="J772" s="1">
        <v>1</v>
      </c>
      <c r="K772" s="1" t="s">
        <v>184</v>
      </c>
      <c r="L772" s="1" t="s">
        <v>2568</v>
      </c>
    </row>
    <row r="773" spans="1:12">
      <c r="A773" s="1">
        <v>785</v>
      </c>
      <c r="B773" s="1" t="s">
        <v>2572</v>
      </c>
      <c r="C773" s="1" t="s">
        <v>2572</v>
      </c>
      <c r="D773" s="1" t="s">
        <v>1196</v>
      </c>
      <c r="F773" s="1" t="s">
        <v>2573</v>
      </c>
      <c r="G773" s="1">
        <v>51.767833000000003</v>
      </c>
      <c r="H773" s="1">
        <v>13.167667</v>
      </c>
      <c r="I773" s="1">
        <v>265</v>
      </c>
      <c r="J773" s="1">
        <v>1</v>
      </c>
      <c r="K773" s="1" t="s">
        <v>184</v>
      </c>
      <c r="L773" s="1" t="s">
        <v>2572</v>
      </c>
    </row>
    <row r="774" spans="1:12">
      <c r="A774" s="1">
        <v>786</v>
      </c>
      <c r="B774" s="1" t="s">
        <v>2574</v>
      </c>
      <c r="C774" s="1" t="s">
        <v>2575</v>
      </c>
      <c r="D774" s="1" t="s">
        <v>1196</v>
      </c>
      <c r="F774" s="1" t="s">
        <v>2576</v>
      </c>
      <c r="G774" s="1">
        <v>48.715667000000003</v>
      </c>
      <c r="H774" s="1">
        <v>11.534000000000001</v>
      </c>
      <c r="I774" s="1">
        <v>1202</v>
      </c>
      <c r="J774" s="1">
        <v>1</v>
      </c>
      <c r="K774" s="1" t="s">
        <v>184</v>
      </c>
      <c r="L774" s="1" t="s">
        <v>2574</v>
      </c>
    </row>
    <row r="775" spans="1:12">
      <c r="A775" s="1">
        <v>787</v>
      </c>
      <c r="B775" s="1" t="s">
        <v>2577</v>
      </c>
      <c r="C775" s="1" t="s">
        <v>2577</v>
      </c>
      <c r="D775" s="1" t="s">
        <v>1196</v>
      </c>
      <c r="F775" s="1" t="s">
        <v>2578</v>
      </c>
      <c r="G775" s="1">
        <v>48.185499999999998</v>
      </c>
      <c r="H775" s="1">
        <v>10.861167</v>
      </c>
      <c r="I775" s="1">
        <v>1822</v>
      </c>
      <c r="J775" s="1">
        <v>1</v>
      </c>
      <c r="K775" s="1" t="s">
        <v>184</v>
      </c>
      <c r="L775" s="1" t="s">
        <v>2577</v>
      </c>
    </row>
    <row r="776" spans="1:12">
      <c r="A776" s="1">
        <v>788</v>
      </c>
      <c r="B776" s="1" t="s">
        <v>2579</v>
      </c>
      <c r="C776" s="1" t="s">
        <v>2579</v>
      </c>
      <c r="D776" s="1" t="s">
        <v>1196</v>
      </c>
      <c r="F776" s="1" t="s">
        <v>2580</v>
      </c>
      <c r="G776" s="1">
        <v>48.710999999999999</v>
      </c>
      <c r="H776" s="1">
        <v>11.211499999999999</v>
      </c>
      <c r="I776" s="1">
        <v>1249</v>
      </c>
      <c r="J776" s="1">
        <v>1</v>
      </c>
      <c r="K776" s="1" t="s">
        <v>184</v>
      </c>
      <c r="L776" s="1" t="s">
        <v>2579</v>
      </c>
    </row>
    <row r="777" spans="1:12">
      <c r="A777" s="1">
        <v>789</v>
      </c>
      <c r="B777" s="1" t="s">
        <v>2581</v>
      </c>
      <c r="C777" s="1" t="s">
        <v>2582</v>
      </c>
      <c r="D777" s="1" t="s">
        <v>1196</v>
      </c>
      <c r="E777" s="1" t="s">
        <v>2583</v>
      </c>
      <c r="F777" s="1" t="s">
        <v>2584</v>
      </c>
      <c r="G777" s="1">
        <v>51.922832999999997</v>
      </c>
      <c r="H777" s="1">
        <v>8.3063330000000004</v>
      </c>
      <c r="I777" s="1">
        <v>236</v>
      </c>
      <c r="J777" s="1">
        <v>1</v>
      </c>
      <c r="K777" s="1" t="s">
        <v>184</v>
      </c>
      <c r="L777" s="1" t="s">
        <v>2581</v>
      </c>
    </row>
    <row r="778" spans="1:12">
      <c r="A778" s="1">
        <v>790</v>
      </c>
      <c r="B778" s="1" t="s">
        <v>2585</v>
      </c>
      <c r="C778" s="1" t="s">
        <v>2585</v>
      </c>
      <c r="D778" s="1" t="s">
        <v>2586</v>
      </c>
      <c r="E778" s="1" t="s">
        <v>2587</v>
      </c>
      <c r="F778" s="1" t="s">
        <v>2588</v>
      </c>
      <c r="G778" s="1">
        <v>-28.575001</v>
      </c>
      <c r="H778" s="1">
        <v>16.533332999999999</v>
      </c>
      <c r="I778" s="1">
        <v>98</v>
      </c>
      <c r="J778" s="1">
        <v>2</v>
      </c>
      <c r="K778" s="1" t="s">
        <v>161</v>
      </c>
      <c r="L778" s="1" t="s">
        <v>2585</v>
      </c>
    </row>
    <row r="779" spans="1:12">
      <c r="A779" s="1">
        <v>791</v>
      </c>
      <c r="B779" s="1" t="s">
        <v>2589</v>
      </c>
      <c r="C779" s="1" t="s">
        <v>2589</v>
      </c>
      <c r="D779" s="1" t="s">
        <v>2586</v>
      </c>
      <c r="E779" s="1" t="s">
        <v>2590</v>
      </c>
      <c r="F779" s="1" t="s">
        <v>2591</v>
      </c>
      <c r="G779" s="1">
        <v>-29.281766999999999</v>
      </c>
      <c r="H779" s="1">
        <v>18.813869</v>
      </c>
      <c r="I779" s="1">
        <v>2648</v>
      </c>
      <c r="J779" s="1">
        <v>2</v>
      </c>
      <c r="K779" s="1" t="s">
        <v>161</v>
      </c>
      <c r="L779" s="1" t="s">
        <v>2589</v>
      </c>
    </row>
    <row r="780" spans="1:12">
      <c r="A780" s="1">
        <v>792</v>
      </c>
      <c r="B780" s="1" t="s">
        <v>2592</v>
      </c>
      <c r="C780" s="1" t="s">
        <v>2592</v>
      </c>
      <c r="D780" s="1" t="s">
        <v>2586</v>
      </c>
      <c r="F780" s="1" t="s">
        <v>2593</v>
      </c>
      <c r="G780" s="1">
        <v>-26.23865</v>
      </c>
      <c r="H780" s="1">
        <v>28.301769</v>
      </c>
      <c r="I780" s="1">
        <v>5300</v>
      </c>
      <c r="J780" s="1">
        <v>2</v>
      </c>
      <c r="K780" s="1" t="s">
        <v>161</v>
      </c>
      <c r="L780" s="1" t="s">
        <v>2592</v>
      </c>
    </row>
    <row r="781" spans="1:12">
      <c r="A781" s="1">
        <v>793</v>
      </c>
      <c r="B781" s="1" t="s">
        <v>2594</v>
      </c>
      <c r="C781" s="1" t="s">
        <v>2595</v>
      </c>
      <c r="D781" s="1" t="s">
        <v>2586</v>
      </c>
      <c r="E781" s="1" t="s">
        <v>2596</v>
      </c>
      <c r="F781" s="1" t="s">
        <v>2597</v>
      </c>
      <c r="G781" s="1">
        <v>-32.897150000000003</v>
      </c>
      <c r="H781" s="1">
        <v>27.279111</v>
      </c>
      <c r="I781" s="1">
        <v>1950</v>
      </c>
      <c r="J781" s="1">
        <v>2</v>
      </c>
      <c r="K781" s="1" t="s">
        <v>161</v>
      </c>
      <c r="L781" s="1" t="s">
        <v>2594</v>
      </c>
    </row>
    <row r="782" spans="1:12">
      <c r="A782" s="1">
        <v>794</v>
      </c>
      <c r="B782" s="1" t="s">
        <v>2598</v>
      </c>
      <c r="C782" s="1" t="s">
        <v>2599</v>
      </c>
      <c r="D782" s="1" t="s">
        <v>2586</v>
      </c>
      <c r="E782" s="1" t="s">
        <v>2600</v>
      </c>
      <c r="F782" s="1" t="s">
        <v>2601</v>
      </c>
      <c r="G782" s="1">
        <v>-29.092721999999998</v>
      </c>
      <c r="H782" s="1">
        <v>26.302444000000001</v>
      </c>
      <c r="I782" s="1">
        <v>4458</v>
      </c>
      <c r="J782" s="1">
        <v>2</v>
      </c>
      <c r="K782" s="1" t="s">
        <v>161</v>
      </c>
      <c r="L782" s="1" t="s">
        <v>2598</v>
      </c>
    </row>
    <row r="783" spans="1:12">
      <c r="A783" s="1">
        <v>795</v>
      </c>
      <c r="B783" s="1" t="s">
        <v>2602</v>
      </c>
      <c r="C783" s="1" t="s">
        <v>2602</v>
      </c>
      <c r="D783" s="1" t="s">
        <v>2586</v>
      </c>
      <c r="F783" s="1" t="s">
        <v>2603</v>
      </c>
      <c r="G783" s="1">
        <v>-28.248391999999999</v>
      </c>
      <c r="H783" s="1">
        <v>28.336124999999999</v>
      </c>
      <c r="I783" s="1">
        <v>5561</v>
      </c>
      <c r="J783" s="1">
        <v>2</v>
      </c>
      <c r="K783" s="1" t="s">
        <v>161</v>
      </c>
      <c r="L783" s="1" t="s">
        <v>2602</v>
      </c>
    </row>
    <row r="784" spans="1:12">
      <c r="A784" s="1">
        <v>796</v>
      </c>
      <c r="B784" s="1" t="s">
        <v>2604</v>
      </c>
      <c r="C784" s="1" t="s">
        <v>2604</v>
      </c>
      <c r="D784" s="1" t="s">
        <v>2586</v>
      </c>
      <c r="F784" s="1" t="s">
        <v>2605</v>
      </c>
      <c r="G784" s="1">
        <v>-27.366769000000001</v>
      </c>
      <c r="H784" s="1">
        <v>26.629193999999998</v>
      </c>
      <c r="I784" s="1">
        <v>4236</v>
      </c>
      <c r="J784" s="1">
        <v>2</v>
      </c>
      <c r="K784" s="1" t="s">
        <v>161</v>
      </c>
      <c r="L784" s="1" t="s">
        <v>2604</v>
      </c>
    </row>
    <row r="785" spans="1:12">
      <c r="A785" s="1">
        <v>797</v>
      </c>
      <c r="B785" s="1" t="s">
        <v>2606</v>
      </c>
      <c r="C785" s="1" t="s">
        <v>2607</v>
      </c>
      <c r="D785" s="1" t="s">
        <v>2586</v>
      </c>
      <c r="E785" s="1" t="s">
        <v>2608</v>
      </c>
      <c r="F785" s="1" t="s">
        <v>2609</v>
      </c>
      <c r="G785" s="1">
        <v>-33.964806000000003</v>
      </c>
      <c r="H785" s="1">
        <v>18.601666999999999</v>
      </c>
      <c r="I785" s="1">
        <v>151</v>
      </c>
      <c r="J785" s="1">
        <v>2</v>
      </c>
      <c r="K785" s="1" t="s">
        <v>161</v>
      </c>
      <c r="L785" s="1" t="s">
        <v>2606</v>
      </c>
    </row>
    <row r="786" spans="1:12">
      <c r="A786" s="1">
        <v>798</v>
      </c>
      <c r="B786" s="1" t="s">
        <v>2610</v>
      </c>
      <c r="C786" s="1" t="s">
        <v>2610</v>
      </c>
      <c r="D786" s="1" t="s">
        <v>2586</v>
      </c>
      <c r="F786" s="1" t="s">
        <v>2611</v>
      </c>
      <c r="G786" s="1">
        <v>-31.500278000000002</v>
      </c>
      <c r="H786" s="1">
        <v>19.725897</v>
      </c>
      <c r="I786" s="1">
        <v>3250</v>
      </c>
      <c r="J786" s="1">
        <v>2</v>
      </c>
      <c r="K786" s="1" t="s">
        <v>161</v>
      </c>
      <c r="L786" s="1" t="s">
        <v>2610</v>
      </c>
    </row>
    <row r="787" spans="1:12">
      <c r="A787" s="1">
        <v>799</v>
      </c>
      <c r="B787" s="1" t="s">
        <v>2612</v>
      </c>
      <c r="C787" s="1" t="s">
        <v>2613</v>
      </c>
      <c r="D787" s="1" t="s">
        <v>2586</v>
      </c>
      <c r="E787" s="1" t="s">
        <v>2614</v>
      </c>
      <c r="F787" s="1" t="s">
        <v>2615</v>
      </c>
      <c r="G787" s="1">
        <v>-29.970089000000002</v>
      </c>
      <c r="H787" s="1">
        <v>30.950519</v>
      </c>
      <c r="I787" s="1">
        <v>33</v>
      </c>
      <c r="J787" s="1">
        <v>2</v>
      </c>
      <c r="K787" s="1" t="s">
        <v>161</v>
      </c>
      <c r="L787" s="1" t="s">
        <v>2612</v>
      </c>
    </row>
    <row r="788" spans="1:12">
      <c r="A788" s="1">
        <v>800</v>
      </c>
      <c r="B788" s="1" t="s">
        <v>2616</v>
      </c>
      <c r="C788" s="1" t="s">
        <v>2616</v>
      </c>
      <c r="D788" s="1" t="s">
        <v>2586</v>
      </c>
      <c r="E788" s="1" t="s">
        <v>2617</v>
      </c>
      <c r="F788" s="1" t="s">
        <v>2618</v>
      </c>
      <c r="G788" s="1">
        <v>-33.035569000000002</v>
      </c>
      <c r="H788" s="1">
        <v>27.825939000000002</v>
      </c>
      <c r="I788" s="1">
        <v>435</v>
      </c>
      <c r="J788" s="1">
        <v>2</v>
      </c>
      <c r="K788" s="1" t="s">
        <v>161</v>
      </c>
      <c r="L788" s="1" t="s">
        <v>2616</v>
      </c>
    </row>
    <row r="789" spans="1:12">
      <c r="A789" s="1">
        <v>801</v>
      </c>
      <c r="B789" s="1" t="s">
        <v>2619</v>
      </c>
      <c r="C789" s="1" t="s">
        <v>2619</v>
      </c>
      <c r="D789" s="1" t="s">
        <v>2586</v>
      </c>
      <c r="F789" s="1" t="s">
        <v>2620</v>
      </c>
      <c r="G789" s="1">
        <v>-26.495643999999999</v>
      </c>
      <c r="H789" s="1">
        <v>29.979763999999999</v>
      </c>
      <c r="I789" s="1">
        <v>5700</v>
      </c>
      <c r="J789" s="1">
        <v>2</v>
      </c>
      <c r="K789" s="1" t="s">
        <v>161</v>
      </c>
      <c r="L789" s="1" t="s">
        <v>2619</v>
      </c>
    </row>
    <row r="790" spans="1:12">
      <c r="A790" s="1">
        <v>802</v>
      </c>
      <c r="B790" s="1" t="s">
        <v>2621</v>
      </c>
      <c r="C790" s="1" t="s">
        <v>2622</v>
      </c>
      <c r="D790" s="1" t="s">
        <v>2586</v>
      </c>
      <c r="F790" s="1" t="s">
        <v>2623</v>
      </c>
      <c r="G790" s="1">
        <v>-28.823118999999998</v>
      </c>
      <c r="H790" s="1">
        <v>27.908899999999999</v>
      </c>
      <c r="I790" s="1">
        <v>5315</v>
      </c>
      <c r="J790" s="1">
        <v>2</v>
      </c>
      <c r="K790" s="1" t="s">
        <v>161</v>
      </c>
      <c r="L790" s="1" t="s">
        <v>2621</v>
      </c>
    </row>
    <row r="791" spans="1:12">
      <c r="A791" s="1">
        <v>803</v>
      </c>
      <c r="B791" s="1" t="s">
        <v>2624</v>
      </c>
      <c r="C791" s="1" t="s">
        <v>2625</v>
      </c>
      <c r="D791" s="1" t="s">
        <v>2586</v>
      </c>
      <c r="E791" s="1" t="s">
        <v>2626</v>
      </c>
      <c r="F791" s="1" t="s">
        <v>2627</v>
      </c>
      <c r="G791" s="1">
        <v>-25.986267000000002</v>
      </c>
      <c r="H791" s="1">
        <v>28.140060999999999</v>
      </c>
      <c r="I791" s="1">
        <v>5325</v>
      </c>
      <c r="J791" s="1">
        <v>2</v>
      </c>
      <c r="K791" s="1" t="s">
        <v>161</v>
      </c>
      <c r="L791" s="1" t="s">
        <v>2624</v>
      </c>
    </row>
    <row r="792" spans="1:12">
      <c r="A792" s="1">
        <v>804</v>
      </c>
      <c r="B792" s="1" t="s">
        <v>2628</v>
      </c>
      <c r="C792" s="1" t="s">
        <v>2628</v>
      </c>
      <c r="D792" s="1" t="s">
        <v>2586</v>
      </c>
      <c r="E792" s="1" t="s">
        <v>2629</v>
      </c>
      <c r="F792" s="1" t="s">
        <v>2630</v>
      </c>
      <c r="G792" s="1">
        <v>-34.005552999999999</v>
      </c>
      <c r="H792" s="1">
        <v>22.378889000000001</v>
      </c>
      <c r="I792" s="1">
        <v>648</v>
      </c>
      <c r="J792" s="1">
        <v>2</v>
      </c>
      <c r="K792" s="1" t="s">
        <v>161</v>
      </c>
      <c r="L792" s="1" t="s">
        <v>2628</v>
      </c>
    </row>
    <row r="793" spans="1:12">
      <c r="A793" s="1">
        <v>806</v>
      </c>
      <c r="B793" s="1" t="s">
        <v>2631</v>
      </c>
      <c r="C793" s="1" t="s">
        <v>2631</v>
      </c>
      <c r="D793" s="1" t="s">
        <v>2586</v>
      </c>
      <c r="F793" s="1" t="s">
        <v>2632</v>
      </c>
      <c r="G793" s="1">
        <v>-32.193610999999997</v>
      </c>
      <c r="H793" s="1">
        <v>24.541388999999999</v>
      </c>
      <c r="I793" s="1">
        <v>2604</v>
      </c>
      <c r="J793" s="1">
        <v>2</v>
      </c>
      <c r="K793" s="1" t="s">
        <v>161</v>
      </c>
      <c r="L793" s="1" t="s">
        <v>2631</v>
      </c>
    </row>
    <row r="794" spans="1:12">
      <c r="A794" s="1">
        <v>807</v>
      </c>
      <c r="B794" s="1" t="s">
        <v>2633</v>
      </c>
      <c r="C794" s="1" t="s">
        <v>2633</v>
      </c>
      <c r="D794" s="1" t="s">
        <v>2586</v>
      </c>
      <c r="F794" s="1" t="s">
        <v>2634</v>
      </c>
      <c r="G794" s="1">
        <v>-33.284720999999998</v>
      </c>
      <c r="H794" s="1">
        <v>26.498083000000001</v>
      </c>
      <c r="I794" s="1">
        <v>2135</v>
      </c>
      <c r="J794" s="1">
        <v>2</v>
      </c>
      <c r="K794" s="1" t="s">
        <v>161</v>
      </c>
      <c r="L794" s="1" t="s">
        <v>2633</v>
      </c>
    </row>
    <row r="795" spans="1:12">
      <c r="A795" s="1">
        <v>808</v>
      </c>
      <c r="B795" s="1" t="s">
        <v>2635</v>
      </c>
      <c r="C795" s="1" t="s">
        <v>2635</v>
      </c>
      <c r="D795" s="1" t="s">
        <v>2586</v>
      </c>
      <c r="F795" s="1" t="s">
        <v>2636</v>
      </c>
      <c r="G795" s="1">
        <v>-29.122011000000001</v>
      </c>
      <c r="H795" s="1">
        <v>30.586706</v>
      </c>
      <c r="I795" s="1">
        <v>3531</v>
      </c>
      <c r="J795" s="1">
        <v>2</v>
      </c>
      <c r="K795" s="1" t="s">
        <v>161</v>
      </c>
      <c r="L795" s="1" t="s">
        <v>2635</v>
      </c>
    </row>
    <row r="796" spans="1:12">
      <c r="A796" s="1">
        <v>809</v>
      </c>
      <c r="B796" s="1" t="s">
        <v>2637</v>
      </c>
      <c r="C796" s="1" t="s">
        <v>2637</v>
      </c>
      <c r="D796" s="1" t="s">
        <v>2586</v>
      </c>
      <c r="F796" s="1" t="s">
        <v>2638</v>
      </c>
      <c r="G796" s="1">
        <v>-28.078693999999999</v>
      </c>
      <c r="H796" s="1">
        <v>26.861177999999999</v>
      </c>
      <c r="I796" s="1">
        <v>4399</v>
      </c>
      <c r="J796" s="1">
        <v>2</v>
      </c>
      <c r="K796" s="1" t="s">
        <v>161</v>
      </c>
      <c r="L796" s="1" t="s">
        <v>2637</v>
      </c>
    </row>
    <row r="797" spans="1:12">
      <c r="A797" s="1">
        <v>810</v>
      </c>
      <c r="B797" s="1" t="s">
        <v>2639</v>
      </c>
      <c r="C797" s="1" t="s">
        <v>2639</v>
      </c>
      <c r="D797" s="1" t="s">
        <v>2586</v>
      </c>
      <c r="F797" s="1" t="s">
        <v>2640</v>
      </c>
      <c r="G797" s="1">
        <v>-28.235071999999999</v>
      </c>
      <c r="H797" s="1">
        <v>29.106206</v>
      </c>
      <c r="I797" s="1">
        <v>5585</v>
      </c>
      <c r="J797" s="1">
        <v>2</v>
      </c>
      <c r="K797" s="1" t="s">
        <v>161</v>
      </c>
      <c r="L797" s="1" t="s">
        <v>2639</v>
      </c>
    </row>
    <row r="798" spans="1:12">
      <c r="A798" s="1">
        <v>811</v>
      </c>
      <c r="B798" s="1" t="s">
        <v>2641</v>
      </c>
      <c r="C798" s="1" t="s">
        <v>2642</v>
      </c>
      <c r="D798" s="1" t="s">
        <v>2586</v>
      </c>
      <c r="E798" s="1" t="s">
        <v>2643</v>
      </c>
      <c r="F798" s="1" t="s">
        <v>2644</v>
      </c>
      <c r="G798" s="1">
        <v>-24.368642000000001</v>
      </c>
      <c r="H798" s="1">
        <v>31.048743999999999</v>
      </c>
      <c r="I798" s="1">
        <v>1743</v>
      </c>
      <c r="J798" s="1">
        <v>2</v>
      </c>
      <c r="K798" s="1" t="s">
        <v>161</v>
      </c>
      <c r="L798" s="1" t="s">
        <v>2641</v>
      </c>
    </row>
    <row r="799" spans="1:12">
      <c r="A799" s="1">
        <v>812</v>
      </c>
      <c r="B799" s="1" t="s">
        <v>2645</v>
      </c>
      <c r="C799" s="1" t="s">
        <v>2646</v>
      </c>
      <c r="D799" s="1" t="s">
        <v>2586</v>
      </c>
      <c r="F799" s="1" t="s">
        <v>2647</v>
      </c>
      <c r="G799" s="1">
        <v>-30.562163999999999</v>
      </c>
      <c r="H799" s="1">
        <v>25.528286000000001</v>
      </c>
      <c r="I799" s="1">
        <v>4176</v>
      </c>
      <c r="J799" s="1">
        <v>2</v>
      </c>
      <c r="K799" s="1" t="s">
        <v>161</v>
      </c>
      <c r="L799" s="1" t="s">
        <v>2645</v>
      </c>
    </row>
    <row r="800" spans="1:12">
      <c r="A800" s="1">
        <v>813</v>
      </c>
      <c r="B800" s="1" t="s">
        <v>2648</v>
      </c>
      <c r="C800" s="1" t="s">
        <v>2625</v>
      </c>
      <c r="D800" s="1" t="s">
        <v>2586</v>
      </c>
      <c r="E800" s="1" t="s">
        <v>2649</v>
      </c>
      <c r="F800" s="1" t="s">
        <v>2650</v>
      </c>
      <c r="G800" s="1">
        <v>-26.139165999999999</v>
      </c>
      <c r="H800" s="1">
        <v>28.245999999999999</v>
      </c>
      <c r="I800" s="1">
        <v>5558</v>
      </c>
      <c r="J800" s="1">
        <v>2</v>
      </c>
      <c r="K800" s="1" t="s">
        <v>161</v>
      </c>
      <c r="L800" s="1" t="s">
        <v>2648</v>
      </c>
    </row>
    <row r="801" spans="1:12">
      <c r="A801" s="1">
        <v>814</v>
      </c>
      <c r="B801" s="1" t="s">
        <v>2651</v>
      </c>
      <c r="C801" s="1" t="s">
        <v>2652</v>
      </c>
      <c r="D801" s="1" t="s">
        <v>2586</v>
      </c>
      <c r="F801" s="1" t="s">
        <v>2653</v>
      </c>
      <c r="G801" s="1">
        <v>-26.871064000000001</v>
      </c>
      <c r="H801" s="1">
        <v>26.718003</v>
      </c>
      <c r="I801" s="1">
        <v>4444</v>
      </c>
      <c r="J801" s="1">
        <v>2</v>
      </c>
      <c r="K801" s="1" t="s">
        <v>161</v>
      </c>
      <c r="L801" s="1" t="s">
        <v>2651</v>
      </c>
    </row>
    <row r="802" spans="1:12">
      <c r="A802" s="1">
        <v>815</v>
      </c>
      <c r="B802" s="1" t="s">
        <v>2654</v>
      </c>
      <c r="C802" s="1" t="s">
        <v>2654</v>
      </c>
      <c r="D802" s="1" t="s">
        <v>2586</v>
      </c>
      <c r="E802" s="1" t="s">
        <v>2655</v>
      </c>
      <c r="F802" s="1" t="s">
        <v>2656</v>
      </c>
      <c r="G802" s="1">
        <v>-28.802834000000001</v>
      </c>
      <c r="H802" s="1">
        <v>24.765167000000002</v>
      </c>
      <c r="I802" s="1">
        <v>3950</v>
      </c>
      <c r="J802" s="1">
        <v>2</v>
      </c>
      <c r="K802" s="1" t="s">
        <v>161</v>
      </c>
      <c r="L802" s="1" t="s">
        <v>2654</v>
      </c>
    </row>
    <row r="803" spans="1:12">
      <c r="A803" s="1">
        <v>816</v>
      </c>
      <c r="B803" s="1" t="s">
        <v>2657</v>
      </c>
      <c r="C803" s="1" t="s">
        <v>2657</v>
      </c>
      <c r="D803" s="1" t="s">
        <v>2586</v>
      </c>
      <c r="F803" s="1" t="s">
        <v>2658</v>
      </c>
      <c r="G803" s="1">
        <v>-26.080978000000002</v>
      </c>
      <c r="H803" s="1">
        <v>27.725667000000001</v>
      </c>
      <c r="I803" s="1">
        <v>5499</v>
      </c>
      <c r="J803" s="1">
        <v>2</v>
      </c>
      <c r="K803" s="1" t="s">
        <v>161</v>
      </c>
      <c r="L803" s="1" t="s">
        <v>2657</v>
      </c>
    </row>
    <row r="804" spans="1:12">
      <c r="A804" s="1">
        <v>817</v>
      </c>
      <c r="B804" s="1" t="s">
        <v>2659</v>
      </c>
      <c r="C804" s="1" t="s">
        <v>2659</v>
      </c>
      <c r="D804" s="1" t="s">
        <v>2586</v>
      </c>
      <c r="F804" s="1" t="s">
        <v>2660</v>
      </c>
      <c r="G804" s="1">
        <v>-27.660616999999998</v>
      </c>
      <c r="H804" s="1">
        <v>27.315760999999998</v>
      </c>
      <c r="I804" s="1">
        <v>4700</v>
      </c>
      <c r="J804" s="1">
        <v>2</v>
      </c>
      <c r="K804" s="1" t="s">
        <v>161</v>
      </c>
      <c r="L804" s="1" t="s">
        <v>2659</v>
      </c>
    </row>
    <row r="805" spans="1:12">
      <c r="A805" s="1">
        <v>818</v>
      </c>
      <c r="B805" s="1" t="s">
        <v>2661</v>
      </c>
      <c r="C805" s="1" t="s">
        <v>2662</v>
      </c>
      <c r="D805" s="1" t="s">
        <v>2586</v>
      </c>
      <c r="F805" s="1" t="s">
        <v>2663</v>
      </c>
      <c r="G805" s="1">
        <v>-27.456666999999999</v>
      </c>
      <c r="H805" s="1">
        <v>23.411387999999999</v>
      </c>
      <c r="I805" s="1">
        <v>4382</v>
      </c>
      <c r="J805" s="1">
        <v>2</v>
      </c>
      <c r="K805" s="1" t="s">
        <v>161</v>
      </c>
      <c r="L805" s="1" t="s">
        <v>2661</v>
      </c>
    </row>
    <row r="806" spans="1:12">
      <c r="A806" s="1">
        <v>819</v>
      </c>
      <c r="B806" s="1" t="s">
        <v>2664</v>
      </c>
      <c r="C806" s="1" t="s">
        <v>2664</v>
      </c>
      <c r="D806" s="1" t="s">
        <v>2586</v>
      </c>
      <c r="E806" s="1" t="s">
        <v>2665</v>
      </c>
      <c r="F806" s="1" t="s">
        <v>2666</v>
      </c>
      <c r="G806" s="1">
        <v>-29.688403000000001</v>
      </c>
      <c r="H806" s="1">
        <v>17.094006</v>
      </c>
      <c r="I806" s="1">
        <v>270</v>
      </c>
      <c r="J806" s="1">
        <v>2</v>
      </c>
      <c r="K806" s="1" t="s">
        <v>161</v>
      </c>
      <c r="L806" s="1" t="s">
        <v>2664</v>
      </c>
    </row>
    <row r="807" spans="1:12">
      <c r="A807" s="1">
        <v>820</v>
      </c>
      <c r="B807" s="1" t="s">
        <v>2667</v>
      </c>
      <c r="C807" s="1" t="s">
        <v>2625</v>
      </c>
      <c r="D807" s="1" t="s">
        <v>2586</v>
      </c>
      <c r="E807" s="1" t="s">
        <v>2668</v>
      </c>
      <c r="F807" s="1" t="s">
        <v>2669</v>
      </c>
      <c r="G807" s="1">
        <v>-25.938514000000001</v>
      </c>
      <c r="H807" s="1">
        <v>27.926133</v>
      </c>
      <c r="I807" s="1">
        <v>4517</v>
      </c>
      <c r="J807" s="1">
        <v>2</v>
      </c>
      <c r="K807" s="1" t="s">
        <v>161</v>
      </c>
      <c r="L807" s="1" t="s">
        <v>2667</v>
      </c>
    </row>
    <row r="808" spans="1:12">
      <c r="A808" s="1">
        <v>821</v>
      </c>
      <c r="B808" s="1" t="s">
        <v>2670</v>
      </c>
      <c r="C808" s="1" t="s">
        <v>2670</v>
      </c>
      <c r="D808" s="1" t="s">
        <v>2586</v>
      </c>
      <c r="F808" s="1" t="s">
        <v>2671</v>
      </c>
      <c r="G808" s="1">
        <v>-26.175671999999999</v>
      </c>
      <c r="H808" s="1">
        <v>26.184574999999999</v>
      </c>
      <c r="I808" s="1">
        <v>4875</v>
      </c>
      <c r="J808" s="1">
        <v>2</v>
      </c>
      <c r="K808" s="1" t="s">
        <v>161</v>
      </c>
      <c r="L808" s="1" t="s">
        <v>2670</v>
      </c>
    </row>
    <row r="809" spans="1:12">
      <c r="A809" s="1">
        <v>822</v>
      </c>
      <c r="B809" s="1" t="s">
        <v>2672</v>
      </c>
      <c r="C809" s="1" t="s">
        <v>2673</v>
      </c>
      <c r="D809" s="1" t="s">
        <v>2586</v>
      </c>
      <c r="F809" s="1" t="s">
        <v>2674</v>
      </c>
      <c r="G809" s="1">
        <v>-23.159911000000001</v>
      </c>
      <c r="H809" s="1">
        <v>29.696543999999999</v>
      </c>
      <c r="I809" s="1">
        <v>3069</v>
      </c>
      <c r="J809" s="1">
        <v>2</v>
      </c>
      <c r="K809" s="1" t="s">
        <v>161</v>
      </c>
      <c r="L809" s="1" t="s">
        <v>2672</v>
      </c>
    </row>
    <row r="810" spans="1:12">
      <c r="A810" s="1">
        <v>823</v>
      </c>
      <c r="B810" s="1" t="s">
        <v>2675</v>
      </c>
      <c r="C810" s="1" t="s">
        <v>2675</v>
      </c>
      <c r="D810" s="1" t="s">
        <v>2586</v>
      </c>
      <c r="F810" s="1" t="s">
        <v>2676</v>
      </c>
      <c r="G810" s="1">
        <v>-32.968888999999997</v>
      </c>
      <c r="H810" s="1">
        <v>18.160278000000002</v>
      </c>
      <c r="I810" s="1">
        <v>108</v>
      </c>
      <c r="J810" s="1">
        <v>2</v>
      </c>
      <c r="K810" s="1" t="s">
        <v>161</v>
      </c>
      <c r="L810" s="1" t="s">
        <v>2675</v>
      </c>
    </row>
    <row r="811" spans="1:12">
      <c r="A811" s="1">
        <v>824</v>
      </c>
      <c r="B811" s="1" t="s">
        <v>2677</v>
      </c>
      <c r="C811" s="1" t="s">
        <v>2677</v>
      </c>
      <c r="D811" s="1" t="s">
        <v>2586</v>
      </c>
      <c r="E811" s="1" t="s">
        <v>2678</v>
      </c>
      <c r="F811" s="1" t="s">
        <v>2679</v>
      </c>
      <c r="G811" s="1">
        <v>-28.581666999999999</v>
      </c>
      <c r="H811" s="1">
        <v>29.749721999999998</v>
      </c>
      <c r="I811" s="1">
        <v>3548</v>
      </c>
      <c r="J811" s="1">
        <v>2</v>
      </c>
      <c r="K811" s="1" t="s">
        <v>161</v>
      </c>
      <c r="L811" s="1" t="s">
        <v>2677</v>
      </c>
    </row>
    <row r="812" spans="1:12">
      <c r="A812" s="1">
        <v>825</v>
      </c>
      <c r="B812" s="1" t="s">
        <v>2680</v>
      </c>
      <c r="C812" s="1" t="s">
        <v>2680</v>
      </c>
      <c r="D812" s="1" t="s">
        <v>2586</v>
      </c>
      <c r="F812" s="1" t="s">
        <v>2681</v>
      </c>
      <c r="G812" s="1">
        <v>-25.684774999999998</v>
      </c>
      <c r="H812" s="1">
        <v>29.440158</v>
      </c>
      <c r="I812" s="1">
        <v>4886</v>
      </c>
      <c r="J812" s="1">
        <v>2</v>
      </c>
      <c r="K812" s="1" t="s">
        <v>161</v>
      </c>
      <c r="L812" s="1" t="s">
        <v>2680</v>
      </c>
    </row>
    <row r="813" spans="1:12">
      <c r="A813" s="1">
        <v>827</v>
      </c>
      <c r="B813" s="1" t="s">
        <v>2682</v>
      </c>
      <c r="C813" s="1" t="s">
        <v>2682</v>
      </c>
      <c r="D813" s="1" t="s">
        <v>2586</v>
      </c>
      <c r="E813" s="1" t="s">
        <v>2683</v>
      </c>
      <c r="F813" s="1" t="s">
        <v>2684</v>
      </c>
      <c r="G813" s="1">
        <v>-30.857408</v>
      </c>
      <c r="H813" s="1">
        <v>30.343019000000002</v>
      </c>
      <c r="I813" s="1">
        <v>495</v>
      </c>
      <c r="J813" s="1">
        <v>2</v>
      </c>
      <c r="K813" s="1" t="s">
        <v>161</v>
      </c>
      <c r="L813" s="1" t="s">
        <v>2682</v>
      </c>
    </row>
    <row r="814" spans="1:12">
      <c r="A814" s="1">
        <v>828</v>
      </c>
      <c r="B814" s="1" t="s">
        <v>2685</v>
      </c>
      <c r="C814" s="1" t="s">
        <v>2685</v>
      </c>
      <c r="D814" s="1" t="s">
        <v>2586</v>
      </c>
      <c r="F814" s="1" t="s">
        <v>2686</v>
      </c>
      <c r="G814" s="1">
        <v>-24.989114000000001</v>
      </c>
      <c r="H814" s="1">
        <v>29.283121999999999</v>
      </c>
      <c r="I814" s="1">
        <v>2980</v>
      </c>
      <c r="J814" s="1">
        <v>2</v>
      </c>
      <c r="K814" s="1" t="s">
        <v>161</v>
      </c>
      <c r="L814" s="1" t="s">
        <v>2685</v>
      </c>
    </row>
    <row r="815" spans="1:12">
      <c r="A815" s="1">
        <v>829</v>
      </c>
      <c r="B815" s="1" t="s">
        <v>2687</v>
      </c>
      <c r="C815" s="1" t="s">
        <v>2687</v>
      </c>
      <c r="D815" s="1" t="s">
        <v>2586</v>
      </c>
      <c r="F815" s="1" t="s">
        <v>2688</v>
      </c>
      <c r="G815" s="1">
        <v>-27.079253000000001</v>
      </c>
      <c r="H815" s="1">
        <v>29.778528000000001</v>
      </c>
      <c r="I815" s="1">
        <v>5600</v>
      </c>
      <c r="J815" s="1">
        <v>2</v>
      </c>
      <c r="K815" s="1" t="s">
        <v>161</v>
      </c>
      <c r="L815" s="1" t="s">
        <v>2687</v>
      </c>
    </row>
    <row r="816" spans="1:12">
      <c r="A816" s="1">
        <v>6813</v>
      </c>
      <c r="B816" s="1" t="s">
        <v>2689</v>
      </c>
      <c r="C816" s="1" t="s">
        <v>2690</v>
      </c>
      <c r="D816" s="1" t="s">
        <v>181</v>
      </c>
      <c r="F816" s="1" t="s">
        <v>1212</v>
      </c>
      <c r="G816" s="1">
        <v>69.222499999999997</v>
      </c>
      <c r="H816" s="1">
        <v>-49.938299999999998</v>
      </c>
      <c r="I816" s="1">
        <v>100</v>
      </c>
      <c r="J816" s="1">
        <v>-3</v>
      </c>
      <c r="K816" s="1" t="s">
        <v>161</v>
      </c>
      <c r="L816" s="1" t="s">
        <v>2689</v>
      </c>
    </row>
    <row r="817" spans="1:12">
      <c r="A817" s="1">
        <v>831</v>
      </c>
      <c r="B817" s="1" t="s">
        <v>2691</v>
      </c>
      <c r="C817" s="1" t="s">
        <v>2692</v>
      </c>
      <c r="D817" s="1" t="s">
        <v>2586</v>
      </c>
      <c r="F817" s="1" t="s">
        <v>2693</v>
      </c>
      <c r="G817" s="1">
        <v>-25.473603000000001</v>
      </c>
      <c r="H817" s="1">
        <v>31.565828</v>
      </c>
      <c r="I817" s="1">
        <v>1153</v>
      </c>
      <c r="J817" s="1">
        <v>2</v>
      </c>
      <c r="K817" s="1" t="s">
        <v>161</v>
      </c>
      <c r="L817" s="1" t="s">
        <v>2691</v>
      </c>
    </row>
    <row r="818" spans="1:12">
      <c r="A818" s="1">
        <v>832</v>
      </c>
      <c r="B818" s="1" t="s">
        <v>2694</v>
      </c>
      <c r="C818" s="1" t="s">
        <v>2695</v>
      </c>
      <c r="D818" s="1" t="s">
        <v>2586</v>
      </c>
      <c r="E818" s="1" t="s">
        <v>2696</v>
      </c>
      <c r="F818" s="1" t="s">
        <v>2697</v>
      </c>
      <c r="G818" s="1">
        <v>-25.704457999999999</v>
      </c>
      <c r="H818" s="1">
        <v>26.908978000000001</v>
      </c>
      <c r="I818" s="1">
        <v>4251</v>
      </c>
      <c r="J818" s="1">
        <v>2</v>
      </c>
      <c r="K818" s="1" t="s">
        <v>161</v>
      </c>
      <c r="L818" s="1" t="s">
        <v>2694</v>
      </c>
    </row>
    <row r="819" spans="1:12">
      <c r="A819" s="1">
        <v>833</v>
      </c>
      <c r="B819" s="1" t="s">
        <v>2698</v>
      </c>
      <c r="C819" s="1" t="s">
        <v>2699</v>
      </c>
      <c r="D819" s="1" t="s">
        <v>2586</v>
      </c>
      <c r="F819" s="1" t="s">
        <v>2700</v>
      </c>
      <c r="G819" s="1">
        <v>-27.626086000000001</v>
      </c>
      <c r="H819" s="1">
        <v>32.044274999999999</v>
      </c>
      <c r="I819" s="1">
        <v>400</v>
      </c>
      <c r="J819" s="1">
        <v>2</v>
      </c>
      <c r="K819" s="1" t="s">
        <v>161</v>
      </c>
      <c r="L819" s="1" t="s">
        <v>2698</v>
      </c>
    </row>
    <row r="820" spans="1:12">
      <c r="A820" s="1">
        <v>834</v>
      </c>
      <c r="B820" s="1" t="s">
        <v>1808</v>
      </c>
      <c r="C820" s="1" t="s">
        <v>1808</v>
      </c>
      <c r="D820" s="1" t="s">
        <v>2586</v>
      </c>
      <c r="E820" s="1" t="s">
        <v>2701</v>
      </c>
      <c r="F820" s="1" t="s">
        <v>2702</v>
      </c>
      <c r="G820" s="1">
        <v>-27.770586000000002</v>
      </c>
      <c r="H820" s="1">
        <v>29.976894000000001</v>
      </c>
      <c r="I820" s="1">
        <v>4074</v>
      </c>
      <c r="J820" s="1">
        <v>2</v>
      </c>
      <c r="K820" s="1" t="s">
        <v>161</v>
      </c>
      <c r="L820" s="1" t="s">
        <v>1808</v>
      </c>
    </row>
    <row r="821" spans="1:12">
      <c r="A821" s="1">
        <v>835</v>
      </c>
      <c r="B821" s="1" t="s">
        <v>2703</v>
      </c>
      <c r="C821" s="1" t="s">
        <v>2703</v>
      </c>
      <c r="D821" s="1" t="s">
        <v>2586</v>
      </c>
      <c r="F821" s="1" t="s">
        <v>2704</v>
      </c>
      <c r="G821" s="1">
        <v>-24.686056000000001</v>
      </c>
      <c r="H821" s="1">
        <v>28.434944000000002</v>
      </c>
      <c r="I821" s="1">
        <v>3900</v>
      </c>
      <c r="J821" s="1">
        <v>2</v>
      </c>
      <c r="K821" s="1" t="s">
        <v>161</v>
      </c>
      <c r="L821" s="1" t="s">
        <v>2703</v>
      </c>
    </row>
    <row r="822" spans="1:12">
      <c r="A822" s="1">
        <v>836</v>
      </c>
      <c r="B822" s="1" t="s">
        <v>2705</v>
      </c>
      <c r="C822" s="1" t="s">
        <v>2705</v>
      </c>
      <c r="D822" s="1" t="s">
        <v>2586</v>
      </c>
      <c r="F822" s="1" t="s">
        <v>2706</v>
      </c>
      <c r="G822" s="1">
        <v>-34.554861000000002</v>
      </c>
      <c r="H822" s="1">
        <v>20.250681</v>
      </c>
      <c r="I822" s="1">
        <v>52</v>
      </c>
      <c r="J822" s="1">
        <v>2</v>
      </c>
      <c r="K822" s="1" t="s">
        <v>161</v>
      </c>
      <c r="L822" s="1" t="s">
        <v>2705</v>
      </c>
    </row>
    <row r="823" spans="1:12">
      <c r="A823" s="1">
        <v>837</v>
      </c>
      <c r="B823" s="1" t="s">
        <v>2707</v>
      </c>
      <c r="C823" s="1" t="s">
        <v>2707</v>
      </c>
      <c r="D823" s="1" t="s">
        <v>2586</v>
      </c>
      <c r="E823" s="1" t="s">
        <v>2708</v>
      </c>
      <c r="F823" s="1" t="s">
        <v>2709</v>
      </c>
      <c r="G823" s="1">
        <v>-33.606966999999997</v>
      </c>
      <c r="H823" s="1">
        <v>22.188977999999999</v>
      </c>
      <c r="I823" s="1">
        <v>1063</v>
      </c>
      <c r="J823" s="1">
        <v>2</v>
      </c>
      <c r="K823" s="1" t="s">
        <v>161</v>
      </c>
      <c r="L823" s="1" t="s">
        <v>2707</v>
      </c>
    </row>
    <row r="824" spans="1:12">
      <c r="A824" s="1">
        <v>838</v>
      </c>
      <c r="B824" s="1" t="s">
        <v>2710</v>
      </c>
      <c r="C824" s="1" t="s">
        <v>2711</v>
      </c>
      <c r="D824" s="1" t="s">
        <v>2586</v>
      </c>
      <c r="E824" s="1" t="s">
        <v>2712</v>
      </c>
      <c r="F824" s="1" t="s">
        <v>2713</v>
      </c>
      <c r="G824" s="1">
        <v>-33.984918999999998</v>
      </c>
      <c r="H824" s="1">
        <v>25.617274999999999</v>
      </c>
      <c r="I824" s="1">
        <v>226</v>
      </c>
      <c r="J824" s="1">
        <v>2</v>
      </c>
      <c r="K824" s="1" t="s">
        <v>161</v>
      </c>
      <c r="L824" s="1" t="s">
        <v>2710</v>
      </c>
    </row>
    <row r="825" spans="1:12">
      <c r="A825" s="1">
        <v>839</v>
      </c>
      <c r="B825" s="1" t="s">
        <v>2714</v>
      </c>
      <c r="C825" s="1" t="s">
        <v>2714</v>
      </c>
      <c r="D825" s="1" t="s">
        <v>2586</v>
      </c>
      <c r="F825" s="1" t="s">
        <v>2715</v>
      </c>
      <c r="G825" s="1">
        <v>-34.090279000000002</v>
      </c>
      <c r="H825" s="1">
        <v>23.327777999999999</v>
      </c>
      <c r="I825" s="1">
        <v>465</v>
      </c>
      <c r="J825" s="1">
        <v>2</v>
      </c>
      <c r="K825" s="1" t="s">
        <v>161</v>
      </c>
      <c r="L825" s="1" t="s">
        <v>2714</v>
      </c>
    </row>
    <row r="826" spans="1:12">
      <c r="A826" s="1">
        <v>840</v>
      </c>
      <c r="B826" s="1" t="s">
        <v>2716</v>
      </c>
      <c r="C826" s="1" t="s">
        <v>2716</v>
      </c>
      <c r="D826" s="1" t="s">
        <v>2586</v>
      </c>
      <c r="E826" s="1" t="s">
        <v>2717</v>
      </c>
      <c r="F826" s="1" t="s">
        <v>2718</v>
      </c>
      <c r="G826" s="1">
        <v>-23.937166000000001</v>
      </c>
      <c r="H826" s="1">
        <v>31.155390000000001</v>
      </c>
      <c r="I826" s="1">
        <v>1432</v>
      </c>
      <c r="J826" s="1">
        <v>2</v>
      </c>
      <c r="K826" s="1" t="s">
        <v>161</v>
      </c>
      <c r="L826" s="1" t="s">
        <v>2716</v>
      </c>
    </row>
    <row r="827" spans="1:12">
      <c r="A827" s="1">
        <v>841</v>
      </c>
      <c r="B827" s="1" t="s">
        <v>2719</v>
      </c>
      <c r="C827" s="1" t="s">
        <v>2720</v>
      </c>
      <c r="D827" s="1" t="s">
        <v>2586</v>
      </c>
      <c r="E827" s="1" t="s">
        <v>2721</v>
      </c>
      <c r="F827" s="1" t="s">
        <v>2722</v>
      </c>
      <c r="G827" s="1">
        <v>-23.926089000000001</v>
      </c>
      <c r="H827" s="1">
        <v>29.484421999999999</v>
      </c>
      <c r="I827" s="1">
        <v>4354</v>
      </c>
      <c r="J827" s="1">
        <v>2</v>
      </c>
      <c r="K827" s="1" t="s">
        <v>161</v>
      </c>
      <c r="L827" s="1" t="s">
        <v>2719</v>
      </c>
    </row>
    <row r="828" spans="1:12">
      <c r="A828" s="1">
        <v>842</v>
      </c>
      <c r="B828" s="1" t="s">
        <v>2723</v>
      </c>
      <c r="C828" s="1" t="s">
        <v>2724</v>
      </c>
      <c r="D828" s="1" t="s">
        <v>2586</v>
      </c>
      <c r="F828" s="1" t="s">
        <v>2725</v>
      </c>
      <c r="G828" s="1">
        <v>-31.605886000000002</v>
      </c>
      <c r="H828" s="1">
        <v>29.519786</v>
      </c>
      <c r="I828" s="1">
        <v>1227</v>
      </c>
      <c r="J828" s="1">
        <v>2</v>
      </c>
      <c r="K828" s="1" t="s">
        <v>161</v>
      </c>
      <c r="L828" s="1" t="s">
        <v>2723</v>
      </c>
    </row>
    <row r="829" spans="1:12">
      <c r="A829" s="1">
        <v>843</v>
      </c>
      <c r="B829" s="1" t="s">
        <v>2726</v>
      </c>
      <c r="C829" s="1" t="s">
        <v>2726</v>
      </c>
      <c r="D829" s="1" t="s">
        <v>2586</v>
      </c>
      <c r="E829" s="1" t="s">
        <v>2727</v>
      </c>
      <c r="F829" s="1" t="s">
        <v>2728</v>
      </c>
      <c r="G829" s="1">
        <v>-29.648975</v>
      </c>
      <c r="H829" s="1">
        <v>30.398667</v>
      </c>
      <c r="I829" s="1">
        <v>2423</v>
      </c>
      <c r="J829" s="1">
        <v>2</v>
      </c>
      <c r="K829" s="1" t="s">
        <v>161</v>
      </c>
      <c r="L829" s="1" t="s">
        <v>2726</v>
      </c>
    </row>
    <row r="830" spans="1:12">
      <c r="A830" s="1">
        <v>844</v>
      </c>
      <c r="B830" s="1" t="s">
        <v>2729</v>
      </c>
      <c r="C830" s="1" t="s">
        <v>2730</v>
      </c>
      <c r="D830" s="1" t="s">
        <v>2586</v>
      </c>
      <c r="E830" s="1" t="s">
        <v>2731</v>
      </c>
      <c r="F830" s="1" t="s">
        <v>2732</v>
      </c>
      <c r="G830" s="1">
        <v>-25.333822000000001</v>
      </c>
      <c r="H830" s="1">
        <v>27.173358</v>
      </c>
      <c r="I830" s="1">
        <v>3412</v>
      </c>
      <c r="J830" s="1">
        <v>2</v>
      </c>
      <c r="K830" s="1" t="s">
        <v>161</v>
      </c>
      <c r="L830" s="1" t="s">
        <v>2729</v>
      </c>
    </row>
    <row r="831" spans="1:12">
      <c r="A831" s="1">
        <v>845</v>
      </c>
      <c r="B831" s="1" t="s">
        <v>2733</v>
      </c>
      <c r="C831" s="1" t="s">
        <v>2734</v>
      </c>
      <c r="D831" s="1" t="s">
        <v>2586</v>
      </c>
      <c r="F831" s="1" t="s">
        <v>2735</v>
      </c>
      <c r="G831" s="1">
        <v>-23.845306000000001</v>
      </c>
      <c r="H831" s="1">
        <v>29.458611000000001</v>
      </c>
      <c r="I831" s="1">
        <v>4076</v>
      </c>
      <c r="J831" s="1">
        <v>2</v>
      </c>
      <c r="K831" s="1" t="s">
        <v>161</v>
      </c>
      <c r="L831" s="1" t="s">
        <v>2733</v>
      </c>
    </row>
    <row r="832" spans="1:12">
      <c r="A832" s="1">
        <v>846</v>
      </c>
      <c r="B832" s="1" t="s">
        <v>2736</v>
      </c>
      <c r="C832" s="1" t="s">
        <v>2736</v>
      </c>
      <c r="D832" s="1" t="s">
        <v>2586</v>
      </c>
      <c r="F832" s="1" t="s">
        <v>2737</v>
      </c>
      <c r="G832" s="1">
        <v>-26.670994</v>
      </c>
      <c r="H832" s="1">
        <v>27.081900000000001</v>
      </c>
      <c r="I832" s="1">
        <v>4520</v>
      </c>
      <c r="J832" s="1">
        <v>2</v>
      </c>
      <c r="K832" s="1" t="s">
        <v>161</v>
      </c>
      <c r="L832" s="1" t="s">
        <v>2736</v>
      </c>
    </row>
    <row r="833" spans="1:12">
      <c r="A833" s="1">
        <v>847</v>
      </c>
      <c r="B833" s="1" t="s">
        <v>2738</v>
      </c>
      <c r="C833" s="1" t="s">
        <v>2738</v>
      </c>
      <c r="D833" s="1" t="s">
        <v>2586</v>
      </c>
      <c r="F833" s="1" t="s">
        <v>2739</v>
      </c>
      <c r="G833" s="1">
        <v>-26.889344000000001</v>
      </c>
      <c r="H833" s="1">
        <v>27.503416999999999</v>
      </c>
      <c r="I833" s="1">
        <v>4740</v>
      </c>
      <c r="J833" s="1">
        <v>2</v>
      </c>
      <c r="K833" s="1" t="s">
        <v>161</v>
      </c>
      <c r="L833" s="1" t="s">
        <v>2738</v>
      </c>
    </row>
    <row r="834" spans="1:12">
      <c r="A834" s="1">
        <v>848</v>
      </c>
      <c r="B834" s="1" t="s">
        <v>2740</v>
      </c>
      <c r="C834" s="1" t="s">
        <v>2740</v>
      </c>
      <c r="D834" s="1" t="s">
        <v>2586</v>
      </c>
      <c r="E834" s="1" t="s">
        <v>2741</v>
      </c>
      <c r="F834" s="1" t="s">
        <v>2742</v>
      </c>
      <c r="G834" s="1">
        <v>-31.920197000000002</v>
      </c>
      <c r="H834" s="1">
        <v>26.882206</v>
      </c>
      <c r="I834" s="1">
        <v>3637</v>
      </c>
      <c r="J834" s="1">
        <v>2</v>
      </c>
      <c r="K834" s="1" t="s">
        <v>161</v>
      </c>
      <c r="L834" s="1" t="s">
        <v>2740</v>
      </c>
    </row>
    <row r="835" spans="1:12">
      <c r="A835" s="1">
        <v>849</v>
      </c>
      <c r="B835" s="1" t="s">
        <v>2743</v>
      </c>
      <c r="C835" s="1" t="s">
        <v>2744</v>
      </c>
      <c r="D835" s="1" t="s">
        <v>2586</v>
      </c>
      <c r="E835" s="1" t="s">
        <v>2745</v>
      </c>
      <c r="F835" s="1" t="s">
        <v>2746</v>
      </c>
      <c r="G835" s="1">
        <v>-28.741039000000001</v>
      </c>
      <c r="H835" s="1">
        <v>32.092111000000003</v>
      </c>
      <c r="I835" s="1">
        <v>109</v>
      </c>
      <c r="J835" s="1">
        <v>2</v>
      </c>
      <c r="K835" s="1" t="s">
        <v>161</v>
      </c>
      <c r="L835" s="1" t="s">
        <v>2743</v>
      </c>
    </row>
    <row r="836" spans="1:12">
      <c r="A836" s="1">
        <v>850</v>
      </c>
      <c r="B836" s="1" t="s">
        <v>2747</v>
      </c>
      <c r="C836" s="1" t="s">
        <v>2747</v>
      </c>
      <c r="D836" s="1" t="s">
        <v>2586</v>
      </c>
      <c r="F836" s="1" t="s">
        <v>2748</v>
      </c>
      <c r="G836" s="1">
        <v>-25.644300000000001</v>
      </c>
      <c r="H836" s="1">
        <v>27.271118999999999</v>
      </c>
      <c r="I836" s="1">
        <v>3700</v>
      </c>
      <c r="J836" s="1">
        <v>2</v>
      </c>
      <c r="K836" s="1" t="s">
        <v>161</v>
      </c>
      <c r="L836" s="1" t="s">
        <v>2747</v>
      </c>
    </row>
    <row r="837" spans="1:12">
      <c r="A837" s="1">
        <v>851</v>
      </c>
      <c r="B837" s="1" t="s">
        <v>2749</v>
      </c>
      <c r="C837" s="1" t="s">
        <v>2749</v>
      </c>
      <c r="D837" s="1" t="s">
        <v>2586</v>
      </c>
      <c r="F837" s="1" t="s">
        <v>2750</v>
      </c>
      <c r="G837" s="1">
        <v>-33.812181000000002</v>
      </c>
      <c r="H837" s="1">
        <v>19.902828</v>
      </c>
      <c r="I837" s="1">
        <v>640</v>
      </c>
      <c r="J837" s="1">
        <v>2</v>
      </c>
      <c r="K837" s="1" t="s">
        <v>161</v>
      </c>
      <c r="L837" s="1" t="s">
        <v>2749</v>
      </c>
    </row>
    <row r="838" spans="1:12">
      <c r="A838" s="1">
        <v>852</v>
      </c>
      <c r="B838" s="1" t="s">
        <v>2751</v>
      </c>
      <c r="C838" s="1" t="s">
        <v>2751</v>
      </c>
      <c r="D838" s="1" t="s">
        <v>2586</v>
      </c>
      <c r="E838" s="1" t="s">
        <v>2752</v>
      </c>
      <c r="F838" s="1" t="s">
        <v>2753</v>
      </c>
      <c r="G838" s="1">
        <v>-29.689333000000001</v>
      </c>
      <c r="H838" s="1">
        <v>17.939610999999999</v>
      </c>
      <c r="I838" s="1">
        <v>2690</v>
      </c>
      <c r="J838" s="1">
        <v>2</v>
      </c>
      <c r="K838" s="1" t="s">
        <v>161</v>
      </c>
      <c r="L838" s="1" t="s">
        <v>2751</v>
      </c>
    </row>
    <row r="839" spans="1:12">
      <c r="A839" s="1">
        <v>853</v>
      </c>
      <c r="B839" s="1" t="s">
        <v>2754</v>
      </c>
      <c r="C839" s="1" t="s">
        <v>2754</v>
      </c>
      <c r="D839" s="1" t="s">
        <v>2586</v>
      </c>
      <c r="F839" s="1" t="s">
        <v>2755</v>
      </c>
      <c r="G839" s="1">
        <v>-26.524083000000001</v>
      </c>
      <c r="H839" s="1">
        <v>29.170144000000001</v>
      </c>
      <c r="I839" s="1">
        <v>5250</v>
      </c>
      <c r="J839" s="1">
        <v>2</v>
      </c>
      <c r="K839" s="1" t="s">
        <v>161</v>
      </c>
      <c r="L839" s="1" t="s">
        <v>2754</v>
      </c>
    </row>
    <row r="840" spans="1:12">
      <c r="A840" s="1">
        <v>854</v>
      </c>
      <c r="B840" s="1" t="s">
        <v>2756</v>
      </c>
      <c r="C840" s="1" t="s">
        <v>2757</v>
      </c>
      <c r="D840" s="1" t="s">
        <v>2586</v>
      </c>
      <c r="F840" s="1" t="s">
        <v>2758</v>
      </c>
      <c r="G840" s="1">
        <v>-32.964067</v>
      </c>
      <c r="H840" s="1">
        <v>17.969331</v>
      </c>
      <c r="I840" s="1">
        <v>50</v>
      </c>
      <c r="J840" s="1">
        <v>2</v>
      </c>
      <c r="K840" s="1" t="s">
        <v>161</v>
      </c>
      <c r="L840" s="1" t="s">
        <v>2756</v>
      </c>
    </row>
    <row r="841" spans="1:12">
      <c r="A841" s="1">
        <v>855</v>
      </c>
      <c r="B841" s="1" t="s">
        <v>2759</v>
      </c>
      <c r="C841" s="1" t="s">
        <v>2759</v>
      </c>
      <c r="D841" s="1" t="s">
        <v>2586</v>
      </c>
      <c r="F841" s="1" t="s">
        <v>2760</v>
      </c>
      <c r="G841" s="1">
        <v>-26.248411000000001</v>
      </c>
      <c r="H841" s="1">
        <v>28.397507999999998</v>
      </c>
      <c r="I841" s="1">
        <v>5340</v>
      </c>
      <c r="J841" s="1">
        <v>2</v>
      </c>
      <c r="K841" s="1" t="s">
        <v>161</v>
      </c>
      <c r="L841" s="1" t="s">
        <v>2759</v>
      </c>
    </row>
    <row r="842" spans="1:12">
      <c r="A842" s="1">
        <v>856</v>
      </c>
      <c r="B842" s="1" t="s">
        <v>2761</v>
      </c>
      <c r="C842" s="1" t="s">
        <v>2761</v>
      </c>
      <c r="D842" s="1" t="s">
        <v>2586</v>
      </c>
      <c r="F842" s="1" t="s">
        <v>2762</v>
      </c>
      <c r="G842" s="1">
        <v>-25.809716999999999</v>
      </c>
      <c r="H842" s="1">
        <v>28.164631</v>
      </c>
      <c r="I842" s="1">
        <v>4780</v>
      </c>
      <c r="J842" s="1">
        <v>2</v>
      </c>
      <c r="K842" s="1" t="s">
        <v>161</v>
      </c>
      <c r="L842" s="1" t="s">
        <v>2761</v>
      </c>
    </row>
    <row r="843" spans="1:12">
      <c r="A843" s="1">
        <v>857</v>
      </c>
      <c r="B843" s="1" t="s">
        <v>2763</v>
      </c>
      <c r="C843" s="1" t="s">
        <v>2763</v>
      </c>
      <c r="D843" s="1" t="s">
        <v>2586</v>
      </c>
      <c r="E843" s="1" t="s">
        <v>2764</v>
      </c>
      <c r="F843" s="1" t="s">
        <v>2765</v>
      </c>
      <c r="G843" s="1">
        <v>-27.648606000000001</v>
      </c>
      <c r="H843" s="1">
        <v>22.999278</v>
      </c>
      <c r="I843" s="1">
        <v>3848</v>
      </c>
      <c r="J843" s="1">
        <v>2</v>
      </c>
      <c r="K843" s="1" t="s">
        <v>161</v>
      </c>
      <c r="L843" s="1" t="s">
        <v>2763</v>
      </c>
    </row>
    <row r="844" spans="1:12">
      <c r="A844" s="1">
        <v>858</v>
      </c>
      <c r="B844" s="1" t="s">
        <v>2766</v>
      </c>
      <c r="C844" s="1" t="s">
        <v>2767</v>
      </c>
      <c r="D844" s="1" t="s">
        <v>2586</v>
      </c>
      <c r="F844" s="1" t="s">
        <v>2768</v>
      </c>
      <c r="G844" s="1">
        <v>-34.048222000000003</v>
      </c>
      <c r="H844" s="1">
        <v>20.474610999999999</v>
      </c>
      <c r="I844" s="1">
        <v>407</v>
      </c>
      <c r="J844" s="1">
        <v>2</v>
      </c>
      <c r="K844" s="1" t="s">
        <v>161</v>
      </c>
      <c r="L844" s="1" t="s">
        <v>2766</v>
      </c>
    </row>
    <row r="845" spans="1:12">
      <c r="A845" s="1">
        <v>859</v>
      </c>
      <c r="B845" s="1" t="s">
        <v>2769</v>
      </c>
      <c r="C845" s="1" t="s">
        <v>2769</v>
      </c>
      <c r="D845" s="1" t="s">
        <v>2586</v>
      </c>
      <c r="E845" s="1" t="s">
        <v>2770</v>
      </c>
      <c r="F845" s="1" t="s">
        <v>2771</v>
      </c>
      <c r="G845" s="1">
        <v>-24.960944000000001</v>
      </c>
      <c r="H845" s="1">
        <v>31.588730999999999</v>
      </c>
      <c r="I845" s="1">
        <v>1020</v>
      </c>
      <c r="J845" s="1">
        <v>2</v>
      </c>
      <c r="K845" s="1" t="s">
        <v>161</v>
      </c>
      <c r="L845" s="1" t="s">
        <v>2769</v>
      </c>
    </row>
    <row r="846" spans="1:12">
      <c r="A846" s="1">
        <v>860</v>
      </c>
      <c r="B846" s="1" t="s">
        <v>2772</v>
      </c>
      <c r="C846" s="1" t="s">
        <v>2773</v>
      </c>
      <c r="D846" s="1" t="s">
        <v>2586</v>
      </c>
      <c r="F846" s="1" t="s">
        <v>2774</v>
      </c>
      <c r="G846" s="1">
        <v>-28.260027999999998</v>
      </c>
      <c r="H846" s="1">
        <v>22.993178</v>
      </c>
      <c r="I846" s="1">
        <v>4360</v>
      </c>
      <c r="J846" s="1">
        <v>2</v>
      </c>
      <c r="K846" s="1" t="s">
        <v>161</v>
      </c>
      <c r="L846" s="1" t="s">
        <v>2772</v>
      </c>
    </row>
    <row r="847" spans="1:12">
      <c r="A847" s="1">
        <v>861</v>
      </c>
      <c r="B847" s="1" t="s">
        <v>2775</v>
      </c>
      <c r="C847" s="1" t="s">
        <v>2599</v>
      </c>
      <c r="D847" s="1" t="s">
        <v>2586</v>
      </c>
      <c r="F847" s="1" t="s">
        <v>2776</v>
      </c>
      <c r="G847" s="1">
        <v>-29.032927999999998</v>
      </c>
      <c r="H847" s="1">
        <v>26.157564000000001</v>
      </c>
      <c r="I847" s="1">
        <v>4547</v>
      </c>
      <c r="J847" s="1">
        <v>2</v>
      </c>
      <c r="K847" s="1" t="s">
        <v>161</v>
      </c>
      <c r="L847" s="1" t="s">
        <v>2775</v>
      </c>
    </row>
    <row r="848" spans="1:12">
      <c r="A848" s="1">
        <v>862</v>
      </c>
      <c r="B848" s="1" t="s">
        <v>2777</v>
      </c>
      <c r="C848" s="1" t="s">
        <v>2778</v>
      </c>
      <c r="D848" s="1" t="s">
        <v>2586</v>
      </c>
      <c r="F848" s="1" t="s">
        <v>2779</v>
      </c>
      <c r="G848" s="1">
        <v>-26.776555999999999</v>
      </c>
      <c r="H848" s="1">
        <v>29.338778000000001</v>
      </c>
      <c r="I848" s="1">
        <v>5313</v>
      </c>
      <c r="J848" s="1">
        <v>2</v>
      </c>
      <c r="K848" s="1" t="s">
        <v>161</v>
      </c>
      <c r="L848" s="1" t="s">
        <v>2777</v>
      </c>
    </row>
    <row r="849" spans="1:12">
      <c r="A849" s="1">
        <v>863</v>
      </c>
      <c r="B849" s="1" t="s">
        <v>2780</v>
      </c>
      <c r="C849" s="1" t="s">
        <v>2780</v>
      </c>
      <c r="D849" s="1" t="s">
        <v>2586</v>
      </c>
      <c r="E849" s="1" t="s">
        <v>2781</v>
      </c>
      <c r="F849" s="1" t="s">
        <v>2782</v>
      </c>
      <c r="G849" s="1">
        <v>-23.824417</v>
      </c>
      <c r="H849" s="1">
        <v>30.329305999999999</v>
      </c>
      <c r="I849" s="1">
        <v>1914</v>
      </c>
      <c r="J849" s="1">
        <v>2</v>
      </c>
      <c r="K849" s="1" t="s">
        <v>161</v>
      </c>
      <c r="L849" s="1" t="s">
        <v>2780</v>
      </c>
    </row>
    <row r="850" spans="1:12">
      <c r="A850" s="1">
        <v>864</v>
      </c>
      <c r="B850" s="1" t="s">
        <v>2783</v>
      </c>
      <c r="C850" s="1" t="s">
        <v>2784</v>
      </c>
      <c r="D850" s="1" t="s">
        <v>2586</v>
      </c>
      <c r="E850" s="1" t="s">
        <v>2785</v>
      </c>
      <c r="F850" s="1" t="s">
        <v>2786</v>
      </c>
      <c r="G850" s="1">
        <v>-28.320585999999999</v>
      </c>
      <c r="H850" s="1">
        <v>31.416519000000001</v>
      </c>
      <c r="I850" s="1">
        <v>1720</v>
      </c>
      <c r="J850" s="1">
        <v>2</v>
      </c>
      <c r="K850" s="1" t="s">
        <v>161</v>
      </c>
      <c r="L850" s="1" t="s">
        <v>2783</v>
      </c>
    </row>
    <row r="851" spans="1:12">
      <c r="A851" s="1">
        <v>865</v>
      </c>
      <c r="B851" s="1" t="s">
        <v>2787</v>
      </c>
      <c r="C851" s="1" t="s">
        <v>2787</v>
      </c>
      <c r="D851" s="1" t="s">
        <v>2586</v>
      </c>
      <c r="E851" s="1" t="s">
        <v>2788</v>
      </c>
      <c r="F851" s="1" t="s">
        <v>2789</v>
      </c>
      <c r="G851" s="1">
        <v>-28.399097000000001</v>
      </c>
      <c r="H851" s="1">
        <v>21.260238999999999</v>
      </c>
      <c r="I851" s="1">
        <v>2782</v>
      </c>
      <c r="J851" s="1">
        <v>2</v>
      </c>
      <c r="K851" s="1" t="s">
        <v>161</v>
      </c>
      <c r="L851" s="1" t="s">
        <v>2787</v>
      </c>
    </row>
    <row r="852" spans="1:12">
      <c r="A852" s="1">
        <v>866</v>
      </c>
      <c r="B852" s="1" t="s">
        <v>2790</v>
      </c>
      <c r="C852" s="1" t="s">
        <v>2791</v>
      </c>
      <c r="D852" s="1" t="s">
        <v>2586</v>
      </c>
      <c r="E852" s="1" t="s">
        <v>2792</v>
      </c>
      <c r="F852" s="1" t="s">
        <v>2793</v>
      </c>
      <c r="G852" s="1">
        <v>-31.547903000000002</v>
      </c>
      <c r="H852" s="1">
        <v>28.674289000000002</v>
      </c>
      <c r="I852" s="1">
        <v>2400</v>
      </c>
      <c r="J852" s="1">
        <v>2</v>
      </c>
      <c r="K852" s="1" t="s">
        <v>161</v>
      </c>
      <c r="L852" s="1" t="s">
        <v>2790</v>
      </c>
    </row>
    <row r="853" spans="1:12">
      <c r="A853" s="1">
        <v>867</v>
      </c>
      <c r="B853" s="1" t="s">
        <v>2794</v>
      </c>
      <c r="C853" s="1" t="s">
        <v>2794</v>
      </c>
      <c r="D853" s="1" t="s">
        <v>2586</v>
      </c>
      <c r="E853" s="1" t="s">
        <v>2795</v>
      </c>
      <c r="F853" s="1" t="s">
        <v>2796</v>
      </c>
      <c r="G853" s="1">
        <v>-26.982408</v>
      </c>
      <c r="H853" s="1">
        <v>24.728756000000001</v>
      </c>
      <c r="I853" s="1">
        <v>3920</v>
      </c>
      <c r="J853" s="1">
        <v>2</v>
      </c>
      <c r="K853" s="1" t="s">
        <v>161</v>
      </c>
      <c r="L853" s="1" t="s">
        <v>2794</v>
      </c>
    </row>
    <row r="854" spans="1:12">
      <c r="A854" s="1">
        <v>868</v>
      </c>
      <c r="B854" s="1" t="s">
        <v>2797</v>
      </c>
      <c r="C854" s="1" t="s">
        <v>2613</v>
      </c>
      <c r="D854" s="1" t="s">
        <v>2586</v>
      </c>
      <c r="E854" s="1" t="s">
        <v>2798</v>
      </c>
      <c r="F854" s="1" t="s">
        <v>2799</v>
      </c>
      <c r="G854" s="1">
        <v>-29.770606000000001</v>
      </c>
      <c r="H854" s="1">
        <v>31.058406000000002</v>
      </c>
      <c r="I854" s="1">
        <v>20</v>
      </c>
      <c r="J854" s="1">
        <v>2</v>
      </c>
      <c r="K854" s="1" t="s">
        <v>161</v>
      </c>
      <c r="L854" s="1" t="s">
        <v>2797</v>
      </c>
    </row>
    <row r="855" spans="1:12">
      <c r="A855" s="1">
        <v>869</v>
      </c>
      <c r="B855" s="1" t="s">
        <v>2800</v>
      </c>
      <c r="C855" s="1" t="s">
        <v>2800</v>
      </c>
      <c r="D855" s="1" t="s">
        <v>2586</v>
      </c>
      <c r="F855" s="1" t="s">
        <v>2801</v>
      </c>
      <c r="G855" s="1">
        <v>-31.640961000000001</v>
      </c>
      <c r="H855" s="1">
        <v>18.544789000000002</v>
      </c>
      <c r="I855" s="1">
        <v>330</v>
      </c>
      <c r="J855" s="1">
        <v>2</v>
      </c>
      <c r="K855" s="1" t="s">
        <v>161</v>
      </c>
      <c r="L855" s="1" t="s">
        <v>2800</v>
      </c>
    </row>
    <row r="856" spans="1:12">
      <c r="A856" s="1">
        <v>870</v>
      </c>
      <c r="B856" s="1" t="s">
        <v>2802</v>
      </c>
      <c r="C856" s="1" t="s">
        <v>2802</v>
      </c>
      <c r="D856" s="1" t="s">
        <v>2586</v>
      </c>
      <c r="F856" s="1" t="s">
        <v>2803</v>
      </c>
      <c r="G856" s="1">
        <v>-26.566372000000001</v>
      </c>
      <c r="H856" s="1">
        <v>27.960756</v>
      </c>
      <c r="I856" s="1">
        <v>4846</v>
      </c>
      <c r="J856" s="1">
        <v>2</v>
      </c>
      <c r="K856" s="1" t="s">
        <v>161</v>
      </c>
      <c r="L856" s="1" t="s">
        <v>2802</v>
      </c>
    </row>
    <row r="857" spans="1:12">
      <c r="A857" s="1">
        <v>871</v>
      </c>
      <c r="B857" s="1" t="s">
        <v>2804</v>
      </c>
      <c r="C857" s="1" t="s">
        <v>2805</v>
      </c>
      <c r="D857" s="1" t="s">
        <v>2586</v>
      </c>
      <c r="E857" s="1" t="s">
        <v>2806</v>
      </c>
      <c r="F857" s="1" t="s">
        <v>2807</v>
      </c>
      <c r="G857" s="1">
        <v>-25.653858</v>
      </c>
      <c r="H857" s="1">
        <v>28.224231</v>
      </c>
      <c r="I857" s="1">
        <v>4095</v>
      </c>
      <c r="J857" s="1">
        <v>2</v>
      </c>
      <c r="K857" s="1" t="s">
        <v>161</v>
      </c>
      <c r="L857" s="1" t="s">
        <v>2804</v>
      </c>
    </row>
    <row r="858" spans="1:12">
      <c r="A858" s="1">
        <v>872</v>
      </c>
      <c r="B858" s="1" t="s">
        <v>2808</v>
      </c>
      <c r="C858" s="1" t="s">
        <v>2808</v>
      </c>
      <c r="D858" s="1" t="s">
        <v>2586</v>
      </c>
      <c r="F858" s="1" t="s">
        <v>2809</v>
      </c>
      <c r="G858" s="1">
        <v>-25.832294000000001</v>
      </c>
      <c r="H858" s="1">
        <v>29.192018999999998</v>
      </c>
      <c r="I858" s="1">
        <v>5078</v>
      </c>
      <c r="J858" s="1">
        <v>2</v>
      </c>
      <c r="K858" s="1" t="s">
        <v>161</v>
      </c>
      <c r="L858" s="1" t="s">
        <v>2808</v>
      </c>
    </row>
    <row r="859" spans="1:12">
      <c r="A859" s="1">
        <v>873</v>
      </c>
      <c r="B859" s="1" t="s">
        <v>2810</v>
      </c>
      <c r="C859" s="1" t="s">
        <v>2811</v>
      </c>
      <c r="D859" s="1" t="s">
        <v>2586</v>
      </c>
      <c r="F859" s="1" t="s">
        <v>2812</v>
      </c>
      <c r="G859" s="1">
        <v>-25.83</v>
      </c>
      <c r="H859" s="1">
        <v>28.2225</v>
      </c>
      <c r="I859" s="1">
        <v>4940</v>
      </c>
      <c r="J859" s="1">
        <v>2</v>
      </c>
      <c r="K859" s="1" t="s">
        <v>161</v>
      </c>
      <c r="L859" s="1" t="s">
        <v>2810</v>
      </c>
    </row>
    <row r="860" spans="1:12">
      <c r="A860" s="1">
        <v>874</v>
      </c>
      <c r="B860" s="1" t="s">
        <v>2813</v>
      </c>
      <c r="C860" s="1" t="s">
        <v>2813</v>
      </c>
      <c r="D860" s="1" t="s">
        <v>2586</v>
      </c>
      <c r="E860" s="1" t="s">
        <v>2814</v>
      </c>
      <c r="F860" s="1" t="s">
        <v>2815</v>
      </c>
      <c r="G860" s="1">
        <v>-27.998000000000001</v>
      </c>
      <c r="H860" s="1">
        <v>26.669585999999999</v>
      </c>
      <c r="I860" s="1">
        <v>4399</v>
      </c>
      <c r="J860" s="1">
        <v>2</v>
      </c>
      <c r="K860" s="1" t="s">
        <v>161</v>
      </c>
      <c r="L860" s="1" t="s">
        <v>2813</v>
      </c>
    </row>
    <row r="861" spans="1:12">
      <c r="A861" s="1">
        <v>875</v>
      </c>
      <c r="B861" s="1" t="s">
        <v>2816</v>
      </c>
      <c r="C861" s="1" t="s">
        <v>2816</v>
      </c>
      <c r="D861" s="1" t="s">
        <v>2586</v>
      </c>
      <c r="F861" s="1" t="s">
        <v>2817</v>
      </c>
      <c r="G861" s="1">
        <v>-33.900244000000001</v>
      </c>
      <c r="H861" s="1">
        <v>18.498297000000001</v>
      </c>
      <c r="I861" s="1">
        <v>52</v>
      </c>
      <c r="J861" s="1">
        <v>2</v>
      </c>
      <c r="K861" s="1" t="s">
        <v>161</v>
      </c>
      <c r="L861" s="1" t="s">
        <v>2816</v>
      </c>
    </row>
    <row r="862" spans="1:12">
      <c r="A862" s="1">
        <v>876</v>
      </c>
      <c r="B862" s="1" t="s">
        <v>2818</v>
      </c>
      <c r="C862" s="1" t="s">
        <v>2818</v>
      </c>
      <c r="D862" s="1" t="s">
        <v>2586</v>
      </c>
      <c r="F862" s="1" t="s">
        <v>2819</v>
      </c>
      <c r="G862" s="1">
        <v>-25.598972</v>
      </c>
      <c r="H862" s="1">
        <v>26.042332999999999</v>
      </c>
      <c r="I862" s="1">
        <v>4258</v>
      </c>
      <c r="J862" s="1">
        <v>2</v>
      </c>
      <c r="K862" s="1" t="s">
        <v>161</v>
      </c>
      <c r="L862" s="1" t="s">
        <v>2818</v>
      </c>
    </row>
    <row r="863" spans="1:12">
      <c r="A863" s="1">
        <v>877</v>
      </c>
      <c r="B863" s="1" t="s">
        <v>2820</v>
      </c>
      <c r="C863" s="1" t="s">
        <v>2820</v>
      </c>
      <c r="D863" s="1" t="s">
        <v>2821</v>
      </c>
      <c r="E863" s="1" t="s">
        <v>2822</v>
      </c>
      <c r="F863" s="1" t="s">
        <v>2823</v>
      </c>
      <c r="G863" s="1">
        <v>-21.159597000000002</v>
      </c>
      <c r="H863" s="1">
        <v>27.474525</v>
      </c>
      <c r="I863" s="1">
        <v>3283</v>
      </c>
      <c r="J863" s="1">
        <v>2</v>
      </c>
      <c r="K863" s="1" t="s">
        <v>161</v>
      </c>
      <c r="L863" s="1" t="s">
        <v>2820</v>
      </c>
    </row>
    <row r="864" spans="1:12">
      <c r="A864" s="1">
        <v>878</v>
      </c>
      <c r="B864" s="1" t="s">
        <v>2824</v>
      </c>
      <c r="C864" s="1" t="s">
        <v>2824</v>
      </c>
      <c r="D864" s="1" t="s">
        <v>2821</v>
      </c>
      <c r="E864" s="1" t="s">
        <v>2825</v>
      </c>
      <c r="F864" s="1" t="s">
        <v>2826</v>
      </c>
      <c r="G864" s="1">
        <v>-24.602333000000002</v>
      </c>
      <c r="H864" s="1">
        <v>24.690971000000001</v>
      </c>
      <c r="I864" s="1">
        <v>3900</v>
      </c>
      <c r="J864" s="1">
        <v>2</v>
      </c>
      <c r="K864" s="1" t="s">
        <v>161</v>
      </c>
      <c r="L864" s="1" t="s">
        <v>2824</v>
      </c>
    </row>
    <row r="865" spans="1:12">
      <c r="A865" s="1">
        <v>879</v>
      </c>
      <c r="B865" s="1" t="s">
        <v>2827</v>
      </c>
      <c r="C865" s="1" t="s">
        <v>2827</v>
      </c>
      <c r="D865" s="1" t="s">
        <v>2821</v>
      </c>
      <c r="E865" s="1" t="s">
        <v>2828</v>
      </c>
      <c r="F865" s="1" t="s">
        <v>2829</v>
      </c>
      <c r="G865" s="1">
        <v>-17.832875000000001</v>
      </c>
      <c r="H865" s="1">
        <v>25.162400000000002</v>
      </c>
      <c r="I865" s="1">
        <v>3289</v>
      </c>
      <c r="J865" s="1">
        <v>2</v>
      </c>
      <c r="K865" s="1" t="s">
        <v>161</v>
      </c>
      <c r="L865" s="1" t="s">
        <v>2827</v>
      </c>
    </row>
    <row r="866" spans="1:12">
      <c r="A866" s="1">
        <v>880</v>
      </c>
      <c r="B866" s="1" t="s">
        <v>2830</v>
      </c>
      <c r="C866" s="1" t="s">
        <v>2830</v>
      </c>
      <c r="D866" s="1" t="s">
        <v>2821</v>
      </c>
      <c r="E866" s="1" t="s">
        <v>2831</v>
      </c>
      <c r="F866" s="1" t="s">
        <v>2832</v>
      </c>
      <c r="G866" s="1">
        <v>-19.972563999999998</v>
      </c>
      <c r="H866" s="1">
        <v>23.431086000000001</v>
      </c>
      <c r="I866" s="1">
        <v>3093</v>
      </c>
      <c r="J866" s="1">
        <v>2</v>
      </c>
      <c r="K866" s="1" t="s">
        <v>161</v>
      </c>
      <c r="L866" s="1" t="s">
        <v>2830</v>
      </c>
    </row>
    <row r="867" spans="1:12">
      <c r="A867" s="1">
        <v>881</v>
      </c>
      <c r="B867" s="1" t="s">
        <v>2833</v>
      </c>
      <c r="C867" s="1" t="s">
        <v>2834</v>
      </c>
      <c r="D867" s="1" t="s">
        <v>2821</v>
      </c>
      <c r="E867" s="1" t="s">
        <v>2835</v>
      </c>
      <c r="F867" s="1" t="s">
        <v>2836</v>
      </c>
      <c r="G867" s="1">
        <v>-24.555225</v>
      </c>
      <c r="H867" s="1">
        <v>25.918208</v>
      </c>
      <c r="I867" s="1">
        <v>3299</v>
      </c>
      <c r="J867" s="1">
        <v>2</v>
      </c>
      <c r="K867" s="1" t="s">
        <v>161</v>
      </c>
      <c r="L867" s="1" t="s">
        <v>2833</v>
      </c>
    </row>
    <row r="868" spans="1:12">
      <c r="A868" s="1">
        <v>882</v>
      </c>
      <c r="B868" s="1" t="s">
        <v>2837</v>
      </c>
      <c r="C868" s="1" t="s">
        <v>2838</v>
      </c>
      <c r="D868" s="1" t="s">
        <v>2821</v>
      </c>
      <c r="E868" s="1" t="s">
        <v>2839</v>
      </c>
      <c r="F868" s="1" t="s">
        <v>2840</v>
      </c>
      <c r="G868" s="1">
        <v>-22.058350000000001</v>
      </c>
      <c r="H868" s="1">
        <v>27.828766999999999</v>
      </c>
      <c r="I868" s="1">
        <v>2925</v>
      </c>
      <c r="J868" s="1">
        <v>2</v>
      </c>
      <c r="K868" s="1" t="s">
        <v>161</v>
      </c>
      <c r="L868" s="1" t="s">
        <v>2837</v>
      </c>
    </row>
    <row r="869" spans="1:12">
      <c r="A869" s="1">
        <v>883</v>
      </c>
      <c r="B869" s="1" t="s">
        <v>2841</v>
      </c>
      <c r="C869" s="1" t="s">
        <v>2842</v>
      </c>
      <c r="D869" s="1" t="s">
        <v>2843</v>
      </c>
      <c r="E869" s="1" t="s">
        <v>2844</v>
      </c>
      <c r="F869" s="1" t="s">
        <v>2845</v>
      </c>
      <c r="G869" s="1">
        <v>-4.2516999999999996</v>
      </c>
      <c r="H869" s="1">
        <v>15.253031</v>
      </c>
      <c r="I869" s="1">
        <v>1048</v>
      </c>
      <c r="J869" s="1">
        <v>1</v>
      </c>
      <c r="K869" s="1" t="s">
        <v>201</v>
      </c>
      <c r="L869" s="1" t="s">
        <v>2841</v>
      </c>
    </row>
    <row r="870" spans="1:12">
      <c r="A870" s="1">
        <v>884</v>
      </c>
      <c r="B870" s="1" t="s">
        <v>2846</v>
      </c>
      <c r="C870" s="1" t="s">
        <v>2846</v>
      </c>
      <c r="D870" s="1" t="s">
        <v>2847</v>
      </c>
      <c r="E870" s="1" t="s">
        <v>2848</v>
      </c>
      <c r="F870" s="1" t="s">
        <v>2849</v>
      </c>
      <c r="G870" s="1">
        <v>-0.53134999999999999</v>
      </c>
      <c r="H870" s="1">
        <v>15.950094</v>
      </c>
      <c r="I870" s="1">
        <v>1214</v>
      </c>
      <c r="J870" s="1">
        <v>1</v>
      </c>
      <c r="K870" s="1" t="s">
        <v>201</v>
      </c>
      <c r="L870" s="1" t="s">
        <v>2846</v>
      </c>
    </row>
    <row r="871" spans="1:12">
      <c r="A871" s="1">
        <v>885</v>
      </c>
      <c r="B871" s="1" t="s">
        <v>2850</v>
      </c>
      <c r="C871" s="1" t="s">
        <v>2850</v>
      </c>
      <c r="D871" s="1" t="s">
        <v>2847</v>
      </c>
      <c r="E871" s="1" t="s">
        <v>2851</v>
      </c>
      <c r="F871" s="1" t="s">
        <v>2852</v>
      </c>
      <c r="G871" s="1">
        <v>1.6159939999999999</v>
      </c>
      <c r="H871" s="1">
        <v>16.037917</v>
      </c>
      <c r="I871" s="1">
        <v>1158</v>
      </c>
      <c r="J871" s="1">
        <v>1</v>
      </c>
      <c r="K871" s="1" t="s">
        <v>201</v>
      </c>
      <c r="L871" s="1" t="s">
        <v>2850</v>
      </c>
    </row>
    <row r="872" spans="1:12">
      <c r="A872" s="1">
        <v>886</v>
      </c>
      <c r="B872" s="1" t="s">
        <v>2853</v>
      </c>
      <c r="C872" s="1" t="s">
        <v>2854</v>
      </c>
      <c r="D872" s="1" t="s">
        <v>2843</v>
      </c>
      <c r="E872" s="1" t="s">
        <v>2855</v>
      </c>
      <c r="F872" s="1" t="s">
        <v>2856</v>
      </c>
      <c r="G872" s="1">
        <v>-4.8160280000000002</v>
      </c>
      <c r="H872" s="1">
        <v>11.886597</v>
      </c>
      <c r="I872" s="1">
        <v>55</v>
      </c>
      <c r="J872" s="1">
        <v>1</v>
      </c>
      <c r="K872" s="1" t="s">
        <v>201</v>
      </c>
      <c r="L872" s="1" t="s">
        <v>2853</v>
      </c>
    </row>
    <row r="873" spans="1:12">
      <c r="A873" s="1">
        <v>887</v>
      </c>
      <c r="B873" s="1" t="s">
        <v>2857</v>
      </c>
      <c r="C873" s="1" t="s">
        <v>2858</v>
      </c>
      <c r="D873" s="1" t="s">
        <v>2859</v>
      </c>
      <c r="E873" s="1" t="s">
        <v>2860</v>
      </c>
      <c r="F873" s="1" t="s">
        <v>2861</v>
      </c>
      <c r="G873" s="1">
        <v>-26.529022000000001</v>
      </c>
      <c r="H873" s="1">
        <v>31.307518999999999</v>
      </c>
      <c r="I873" s="1">
        <v>2075</v>
      </c>
      <c r="J873" s="1">
        <v>2</v>
      </c>
      <c r="K873" s="1" t="s">
        <v>161</v>
      </c>
      <c r="L873" s="1" t="s">
        <v>2857</v>
      </c>
    </row>
    <row r="874" spans="1:12">
      <c r="A874" s="1">
        <v>888</v>
      </c>
      <c r="B874" s="1" t="s">
        <v>2862</v>
      </c>
      <c r="C874" s="1" t="s">
        <v>2863</v>
      </c>
      <c r="D874" s="1" t="s">
        <v>2864</v>
      </c>
      <c r="E874" s="1" t="s">
        <v>2865</v>
      </c>
      <c r="F874" s="1" t="s">
        <v>2866</v>
      </c>
      <c r="G874" s="1">
        <v>4.3984750000000004</v>
      </c>
      <c r="H874" s="1">
        <v>18.518785999999999</v>
      </c>
      <c r="I874" s="1">
        <v>1208</v>
      </c>
      <c r="J874" s="1">
        <v>1</v>
      </c>
      <c r="K874" s="1" t="s">
        <v>201</v>
      </c>
      <c r="L874" s="1" t="s">
        <v>2862</v>
      </c>
    </row>
    <row r="875" spans="1:12">
      <c r="A875" s="1">
        <v>889</v>
      </c>
      <c r="B875" s="1" t="s">
        <v>2867</v>
      </c>
      <c r="C875" s="1" t="s">
        <v>2867</v>
      </c>
      <c r="D875" s="1" t="s">
        <v>2864</v>
      </c>
      <c r="E875" s="1" t="s">
        <v>2868</v>
      </c>
      <c r="F875" s="1" t="s">
        <v>2869</v>
      </c>
      <c r="G875" s="1">
        <v>4.2215829999999999</v>
      </c>
      <c r="H875" s="1">
        <v>15.786369000000001</v>
      </c>
      <c r="I875" s="1">
        <v>1929</v>
      </c>
      <c r="J875" s="1">
        <v>1</v>
      </c>
      <c r="K875" s="1" t="s">
        <v>201</v>
      </c>
      <c r="L875" s="1" t="s">
        <v>2867</v>
      </c>
    </row>
    <row r="876" spans="1:12">
      <c r="A876" s="1">
        <v>890</v>
      </c>
      <c r="B876" s="1" t="s">
        <v>2870</v>
      </c>
      <c r="C876" s="1" t="s">
        <v>2870</v>
      </c>
      <c r="D876" s="1" t="s">
        <v>2871</v>
      </c>
      <c r="E876" s="1" t="s">
        <v>2872</v>
      </c>
      <c r="F876" s="1" t="s">
        <v>2873</v>
      </c>
      <c r="G876" s="1">
        <v>1.9054690000000001</v>
      </c>
      <c r="H876" s="1">
        <v>9.8056809999999999</v>
      </c>
      <c r="I876" s="1">
        <v>13</v>
      </c>
      <c r="J876" s="1">
        <v>1</v>
      </c>
      <c r="K876" s="1" t="s">
        <v>201</v>
      </c>
      <c r="L876" s="1" t="s">
        <v>2870</v>
      </c>
    </row>
    <row r="877" spans="1:12">
      <c r="A877" s="1">
        <v>891</v>
      </c>
      <c r="B877" s="1" t="s">
        <v>2874</v>
      </c>
      <c r="C877" s="1" t="s">
        <v>2874</v>
      </c>
      <c r="D877" s="1" t="s">
        <v>2871</v>
      </c>
      <c r="E877" s="1" t="s">
        <v>2875</v>
      </c>
      <c r="F877" s="1" t="s">
        <v>2876</v>
      </c>
      <c r="G877" s="1">
        <v>3.7552669999999999</v>
      </c>
      <c r="H877" s="1">
        <v>8.708717</v>
      </c>
      <c r="I877" s="1">
        <v>76</v>
      </c>
      <c r="J877" s="1">
        <v>1</v>
      </c>
      <c r="K877" s="1" t="s">
        <v>201</v>
      </c>
      <c r="L877" s="1" t="s">
        <v>2874</v>
      </c>
    </row>
    <row r="878" spans="1:12">
      <c r="A878" s="1">
        <v>892</v>
      </c>
      <c r="B878" s="1" t="s">
        <v>2877</v>
      </c>
      <c r="C878" s="1" t="s">
        <v>2878</v>
      </c>
      <c r="D878" s="1" t="s">
        <v>2879</v>
      </c>
      <c r="F878" s="1" t="s">
        <v>2880</v>
      </c>
      <c r="G878" s="1">
        <v>-7.9695970000000003</v>
      </c>
      <c r="H878" s="1">
        <v>-14.393663999999999</v>
      </c>
      <c r="I878" s="1">
        <v>278</v>
      </c>
      <c r="J878" s="1">
        <v>0</v>
      </c>
      <c r="K878" s="1" t="s">
        <v>201</v>
      </c>
      <c r="L878" s="1" t="s">
        <v>2877</v>
      </c>
    </row>
    <row r="879" spans="1:12">
      <c r="A879" s="1">
        <v>893</v>
      </c>
      <c r="B879" s="1" t="s">
        <v>2881</v>
      </c>
      <c r="C879" s="1" t="s">
        <v>2882</v>
      </c>
      <c r="D879" s="1" t="s">
        <v>2883</v>
      </c>
      <c r="E879" s="1" t="s">
        <v>2884</v>
      </c>
      <c r="F879" s="1" t="s">
        <v>2885</v>
      </c>
      <c r="G879" s="1">
        <v>-20.430235</v>
      </c>
      <c r="H879" s="1">
        <v>57.683599999999998</v>
      </c>
      <c r="I879" s="1">
        <v>186</v>
      </c>
      <c r="J879" s="1">
        <v>5</v>
      </c>
      <c r="K879" s="1" t="s">
        <v>201</v>
      </c>
      <c r="L879" s="1" t="s">
        <v>2881</v>
      </c>
    </row>
    <row r="880" spans="1:12">
      <c r="A880" s="1">
        <v>894</v>
      </c>
      <c r="B880" s="1" t="s">
        <v>2886</v>
      </c>
      <c r="C880" s="1" t="s">
        <v>2887</v>
      </c>
      <c r="D880" s="1" t="s">
        <v>2883</v>
      </c>
      <c r="E880" s="1" t="s">
        <v>2888</v>
      </c>
      <c r="F880" s="1" t="s">
        <v>2889</v>
      </c>
      <c r="G880" s="1">
        <v>-19.757657999999999</v>
      </c>
      <c r="H880" s="1">
        <v>63.360982999999997</v>
      </c>
      <c r="I880" s="1">
        <v>95</v>
      </c>
      <c r="J880" s="1">
        <v>4</v>
      </c>
      <c r="K880" s="1" t="s">
        <v>201</v>
      </c>
      <c r="L880" s="1" t="s">
        <v>2886</v>
      </c>
    </row>
    <row r="881" spans="1:12">
      <c r="A881" s="1">
        <v>895</v>
      </c>
      <c r="B881" s="1" t="s">
        <v>2890</v>
      </c>
      <c r="C881" s="1" t="s">
        <v>2891</v>
      </c>
      <c r="D881" s="1" t="s">
        <v>2892</v>
      </c>
      <c r="F881" s="1" t="s">
        <v>2893</v>
      </c>
      <c r="G881" s="1">
        <v>-7.3132669999999997</v>
      </c>
      <c r="H881" s="1">
        <v>72.411089000000004</v>
      </c>
      <c r="I881" s="1">
        <v>9</v>
      </c>
      <c r="J881" s="1">
        <v>6</v>
      </c>
      <c r="K881" s="1" t="s">
        <v>161</v>
      </c>
      <c r="L881" s="1" t="s">
        <v>2890</v>
      </c>
    </row>
    <row r="882" spans="1:12">
      <c r="A882" s="1">
        <v>896</v>
      </c>
      <c r="B882" s="1" t="s">
        <v>2894</v>
      </c>
      <c r="C882" s="1" t="s">
        <v>2894</v>
      </c>
      <c r="D882" s="1" t="s">
        <v>2895</v>
      </c>
      <c r="E882" s="1" t="s">
        <v>2896</v>
      </c>
      <c r="F882" s="1" t="s">
        <v>2897</v>
      </c>
      <c r="G882" s="1">
        <v>4.0891919999999997</v>
      </c>
      <c r="H882" s="1">
        <v>9.3605280000000004</v>
      </c>
      <c r="I882" s="1">
        <v>151</v>
      </c>
      <c r="J882" s="1">
        <v>1</v>
      </c>
      <c r="K882" s="1" t="s">
        <v>201</v>
      </c>
      <c r="L882" s="1" t="s">
        <v>2894</v>
      </c>
    </row>
    <row r="883" spans="1:12">
      <c r="A883" s="1">
        <v>897</v>
      </c>
      <c r="B883" s="1" t="s">
        <v>2898</v>
      </c>
      <c r="C883" s="1" t="s">
        <v>2898</v>
      </c>
      <c r="D883" s="1" t="s">
        <v>2895</v>
      </c>
      <c r="E883" s="1" t="s">
        <v>2899</v>
      </c>
      <c r="F883" s="1" t="s">
        <v>2900</v>
      </c>
      <c r="G883" s="1">
        <v>4.006081</v>
      </c>
      <c r="H883" s="1">
        <v>9.719481</v>
      </c>
      <c r="I883" s="1">
        <v>33</v>
      </c>
      <c r="J883" s="1">
        <v>1</v>
      </c>
      <c r="K883" s="1" t="s">
        <v>201</v>
      </c>
      <c r="L883" s="1" t="s">
        <v>2898</v>
      </c>
    </row>
    <row r="884" spans="1:12">
      <c r="A884" s="1">
        <v>898</v>
      </c>
      <c r="B884" s="1" t="s">
        <v>2901</v>
      </c>
      <c r="C884" s="1" t="s">
        <v>2902</v>
      </c>
      <c r="D884" s="1" t="s">
        <v>2895</v>
      </c>
      <c r="E884" s="1" t="s">
        <v>2903</v>
      </c>
      <c r="F884" s="1" t="s">
        <v>2904</v>
      </c>
      <c r="G884" s="1">
        <v>10.451392</v>
      </c>
      <c r="H884" s="1">
        <v>14.257361</v>
      </c>
      <c r="I884" s="1">
        <v>1390</v>
      </c>
      <c r="J884" s="1">
        <v>1</v>
      </c>
      <c r="K884" s="1" t="s">
        <v>201</v>
      </c>
      <c r="L884" s="1" t="s">
        <v>2901</v>
      </c>
    </row>
    <row r="885" spans="1:12">
      <c r="A885" s="1">
        <v>899</v>
      </c>
      <c r="B885" s="1" t="s">
        <v>2905</v>
      </c>
      <c r="C885" s="1" t="s">
        <v>2906</v>
      </c>
      <c r="D885" s="1" t="s">
        <v>2895</v>
      </c>
      <c r="E885" s="1" t="s">
        <v>2907</v>
      </c>
      <c r="F885" s="1" t="s">
        <v>2908</v>
      </c>
      <c r="G885" s="1">
        <v>5.6369189999999998</v>
      </c>
      <c r="H885" s="1">
        <v>10.750817</v>
      </c>
      <c r="I885" s="1">
        <v>3963</v>
      </c>
      <c r="J885" s="1">
        <v>1</v>
      </c>
      <c r="K885" s="1" t="s">
        <v>201</v>
      </c>
      <c r="L885" s="1" t="s">
        <v>2905</v>
      </c>
    </row>
    <row r="886" spans="1:12">
      <c r="A886" s="1">
        <v>900</v>
      </c>
      <c r="B886" s="1" t="s">
        <v>2909</v>
      </c>
      <c r="C886" s="1" t="s">
        <v>2910</v>
      </c>
      <c r="D886" s="1" t="s">
        <v>2895</v>
      </c>
      <c r="E886" s="1" t="s">
        <v>2911</v>
      </c>
      <c r="F886" s="1" t="s">
        <v>2912</v>
      </c>
      <c r="G886" s="1">
        <v>7.357011</v>
      </c>
      <c r="H886" s="1">
        <v>13.559241999999999</v>
      </c>
      <c r="I886" s="1">
        <v>3655</v>
      </c>
      <c r="J886" s="1">
        <v>1</v>
      </c>
      <c r="K886" s="1" t="s">
        <v>201</v>
      </c>
      <c r="L886" s="1" t="s">
        <v>2909</v>
      </c>
    </row>
    <row r="887" spans="1:12">
      <c r="A887" s="1">
        <v>901</v>
      </c>
      <c r="B887" s="1" t="s">
        <v>2913</v>
      </c>
      <c r="C887" s="1" t="s">
        <v>2913</v>
      </c>
      <c r="D887" s="1" t="s">
        <v>2895</v>
      </c>
      <c r="E887" s="1" t="s">
        <v>2914</v>
      </c>
      <c r="F887" s="1" t="s">
        <v>2915</v>
      </c>
      <c r="G887" s="1">
        <v>9.3358919999999994</v>
      </c>
      <c r="H887" s="1">
        <v>13.370103</v>
      </c>
      <c r="I887" s="1">
        <v>794</v>
      </c>
      <c r="J887" s="1">
        <v>1</v>
      </c>
      <c r="K887" s="1" t="s">
        <v>201</v>
      </c>
      <c r="L887" s="1" t="s">
        <v>2913</v>
      </c>
    </row>
    <row r="888" spans="1:12">
      <c r="A888" s="1">
        <v>902</v>
      </c>
      <c r="B888" s="1" t="s">
        <v>2916</v>
      </c>
      <c r="C888" s="1" t="s">
        <v>2916</v>
      </c>
      <c r="D888" s="1" t="s">
        <v>2895</v>
      </c>
      <c r="E888" s="1" t="s">
        <v>2917</v>
      </c>
      <c r="F888" s="1" t="s">
        <v>2918</v>
      </c>
      <c r="G888" s="1">
        <v>5.5369190000000001</v>
      </c>
      <c r="H888" s="1">
        <v>10.354583</v>
      </c>
      <c r="I888" s="1">
        <v>4347</v>
      </c>
      <c r="J888" s="1">
        <v>1</v>
      </c>
      <c r="K888" s="1" t="s">
        <v>201</v>
      </c>
      <c r="L888" s="1" t="s">
        <v>2916</v>
      </c>
    </row>
    <row r="889" spans="1:12">
      <c r="A889" s="1">
        <v>903</v>
      </c>
      <c r="B889" s="1" t="s">
        <v>2919</v>
      </c>
      <c r="C889" s="1" t="s">
        <v>2919</v>
      </c>
      <c r="D889" s="1" t="s">
        <v>2895</v>
      </c>
      <c r="E889" s="1" t="s">
        <v>2920</v>
      </c>
      <c r="F889" s="1" t="s">
        <v>2921</v>
      </c>
      <c r="G889" s="1">
        <v>6.0392390000000002</v>
      </c>
      <c r="H889" s="1">
        <v>10.122638999999999</v>
      </c>
      <c r="I889" s="1">
        <v>4065</v>
      </c>
      <c r="J889" s="1">
        <v>1</v>
      </c>
      <c r="K889" s="1" t="s">
        <v>201</v>
      </c>
      <c r="L889" s="1" t="s">
        <v>2919</v>
      </c>
    </row>
    <row r="890" spans="1:12">
      <c r="A890" s="1">
        <v>904</v>
      </c>
      <c r="B890" s="1" t="s">
        <v>2922</v>
      </c>
      <c r="C890" s="1" t="s">
        <v>2923</v>
      </c>
      <c r="D890" s="1" t="s">
        <v>2895</v>
      </c>
      <c r="E890" s="1" t="s">
        <v>2924</v>
      </c>
      <c r="F890" s="1" t="s">
        <v>2925</v>
      </c>
      <c r="G890" s="1">
        <v>3.836039</v>
      </c>
      <c r="H890" s="1">
        <v>11.523460999999999</v>
      </c>
      <c r="I890" s="1">
        <v>2464</v>
      </c>
      <c r="J890" s="1">
        <v>1</v>
      </c>
      <c r="K890" s="1" t="s">
        <v>201</v>
      </c>
      <c r="L890" s="1" t="s">
        <v>2922</v>
      </c>
    </row>
    <row r="891" spans="1:12">
      <c r="A891" s="1">
        <v>905</v>
      </c>
      <c r="B891" s="1" t="s">
        <v>2926</v>
      </c>
      <c r="C891" s="1" t="s">
        <v>2926</v>
      </c>
      <c r="D891" s="1" t="s">
        <v>2927</v>
      </c>
      <c r="F891" s="1" t="s">
        <v>2928</v>
      </c>
      <c r="G891" s="1">
        <v>-12.572778</v>
      </c>
      <c r="H891" s="1">
        <v>27.89395</v>
      </c>
      <c r="I891" s="1">
        <v>4636</v>
      </c>
      <c r="J891" s="1">
        <v>2</v>
      </c>
      <c r="K891" s="1" t="s">
        <v>161</v>
      </c>
      <c r="L891" s="1" t="s">
        <v>2926</v>
      </c>
    </row>
    <row r="892" spans="1:12">
      <c r="A892" s="1">
        <v>906</v>
      </c>
      <c r="B892" s="1" t="s">
        <v>2929</v>
      </c>
      <c r="C892" s="1" t="s">
        <v>2929</v>
      </c>
      <c r="D892" s="1" t="s">
        <v>2927</v>
      </c>
      <c r="E892" s="1" t="s">
        <v>2930</v>
      </c>
      <c r="F892" s="1" t="s">
        <v>2931</v>
      </c>
      <c r="G892" s="1">
        <v>-17.821756000000001</v>
      </c>
      <c r="H892" s="1">
        <v>25.822692</v>
      </c>
      <c r="I892" s="1">
        <v>3302</v>
      </c>
      <c r="J892" s="1">
        <v>2</v>
      </c>
      <c r="K892" s="1" t="s">
        <v>161</v>
      </c>
      <c r="L892" s="1" t="s">
        <v>2929</v>
      </c>
    </row>
    <row r="893" spans="1:12">
      <c r="A893" s="1">
        <v>907</v>
      </c>
      <c r="B893" s="1" t="s">
        <v>2932</v>
      </c>
      <c r="C893" s="1" t="s">
        <v>2933</v>
      </c>
      <c r="D893" s="1" t="s">
        <v>2927</v>
      </c>
      <c r="E893" s="1" t="s">
        <v>2934</v>
      </c>
      <c r="F893" s="1" t="s">
        <v>2935</v>
      </c>
      <c r="G893" s="1">
        <v>-15.330817</v>
      </c>
      <c r="H893" s="1">
        <v>28.452628000000001</v>
      </c>
      <c r="I893" s="1">
        <v>3779</v>
      </c>
      <c r="J893" s="1">
        <v>2</v>
      </c>
      <c r="K893" s="1" t="s">
        <v>161</v>
      </c>
      <c r="L893" s="1" t="s">
        <v>2932</v>
      </c>
    </row>
    <row r="894" spans="1:12">
      <c r="A894" s="1">
        <v>908</v>
      </c>
      <c r="B894" s="1" t="s">
        <v>2936</v>
      </c>
      <c r="C894" s="1" t="s">
        <v>2936</v>
      </c>
      <c r="D894" s="1" t="s">
        <v>2927</v>
      </c>
      <c r="E894" s="1" t="s">
        <v>2937</v>
      </c>
      <c r="F894" s="1" t="s">
        <v>2938</v>
      </c>
      <c r="G894" s="1">
        <v>-13.258877999999999</v>
      </c>
      <c r="H894" s="1">
        <v>31.936581</v>
      </c>
      <c r="I894" s="1">
        <v>1853</v>
      </c>
      <c r="J894" s="1">
        <v>2</v>
      </c>
      <c r="K894" s="1" t="s">
        <v>161</v>
      </c>
      <c r="L894" s="1" t="s">
        <v>2936</v>
      </c>
    </row>
    <row r="895" spans="1:12">
      <c r="A895" s="1">
        <v>909</v>
      </c>
      <c r="B895" s="1" t="s">
        <v>2939</v>
      </c>
      <c r="C895" s="1" t="s">
        <v>2939</v>
      </c>
      <c r="D895" s="1" t="s">
        <v>2927</v>
      </c>
      <c r="F895" s="1" t="s">
        <v>2940</v>
      </c>
      <c r="G895" s="1">
        <v>-15.254542000000001</v>
      </c>
      <c r="H895" s="1">
        <v>23.162306000000001</v>
      </c>
      <c r="I895" s="1">
        <v>3488</v>
      </c>
      <c r="J895" s="1">
        <v>2</v>
      </c>
      <c r="K895" s="1" t="s">
        <v>161</v>
      </c>
      <c r="L895" s="1" t="s">
        <v>2939</v>
      </c>
    </row>
    <row r="896" spans="1:12">
      <c r="A896" s="1">
        <v>910</v>
      </c>
      <c r="B896" s="1" t="s">
        <v>2941</v>
      </c>
      <c r="C896" s="1" t="s">
        <v>2941</v>
      </c>
      <c r="D896" s="1" t="s">
        <v>2927</v>
      </c>
      <c r="E896" s="1" t="s">
        <v>2942</v>
      </c>
      <c r="F896" s="1" t="s">
        <v>2943</v>
      </c>
      <c r="G896" s="1">
        <v>-12.998139</v>
      </c>
      <c r="H896" s="1">
        <v>28.664943999999998</v>
      </c>
      <c r="I896" s="1">
        <v>4167</v>
      </c>
      <c r="J896" s="1">
        <v>2</v>
      </c>
      <c r="K896" s="1" t="s">
        <v>161</v>
      </c>
      <c r="L896" s="1" t="s">
        <v>2941</v>
      </c>
    </row>
    <row r="897" spans="1:12">
      <c r="A897" s="1">
        <v>911</v>
      </c>
      <c r="B897" s="1" t="s">
        <v>2944</v>
      </c>
      <c r="C897" s="1" t="s">
        <v>2944</v>
      </c>
      <c r="D897" s="1" t="s">
        <v>2927</v>
      </c>
      <c r="E897" s="1" t="s">
        <v>2945</v>
      </c>
      <c r="F897" s="1" t="s">
        <v>2946</v>
      </c>
      <c r="G897" s="1">
        <v>-12.900468999999999</v>
      </c>
      <c r="H897" s="1">
        <v>28.149857999999998</v>
      </c>
      <c r="I897" s="1">
        <v>4145</v>
      </c>
      <c r="J897" s="1">
        <v>2</v>
      </c>
      <c r="K897" s="1" t="s">
        <v>161</v>
      </c>
      <c r="L897" s="1" t="s">
        <v>2944</v>
      </c>
    </row>
    <row r="898" spans="1:12">
      <c r="A898" s="1">
        <v>912</v>
      </c>
      <c r="B898" s="1" t="s">
        <v>2947</v>
      </c>
      <c r="C898" s="1" t="s">
        <v>2948</v>
      </c>
      <c r="D898" s="1" t="s">
        <v>2949</v>
      </c>
      <c r="E898" s="1" t="s">
        <v>2950</v>
      </c>
      <c r="F898" s="1" t="s">
        <v>2951</v>
      </c>
      <c r="G898" s="1">
        <v>-11.533661</v>
      </c>
      <c r="H898" s="1">
        <v>43.271850000000001</v>
      </c>
      <c r="I898" s="1">
        <v>93</v>
      </c>
      <c r="J898" s="1">
        <v>3</v>
      </c>
      <c r="K898" s="1" t="s">
        <v>161</v>
      </c>
      <c r="L898" s="1" t="s">
        <v>2947</v>
      </c>
    </row>
    <row r="899" spans="1:12">
      <c r="A899" s="1">
        <v>913</v>
      </c>
      <c r="B899" s="1" t="s">
        <v>2952</v>
      </c>
      <c r="C899" s="1" t="s">
        <v>2953</v>
      </c>
      <c r="D899" s="1" t="s">
        <v>2949</v>
      </c>
      <c r="E899" s="1" t="s">
        <v>2954</v>
      </c>
      <c r="F899" s="1" t="s">
        <v>2955</v>
      </c>
      <c r="G899" s="1">
        <v>-12.298107999999999</v>
      </c>
      <c r="H899" s="1">
        <v>43.766399999999997</v>
      </c>
      <c r="I899" s="1">
        <v>46</v>
      </c>
      <c r="J899" s="1">
        <v>3</v>
      </c>
      <c r="K899" s="1" t="s">
        <v>161</v>
      </c>
      <c r="L899" s="1" t="s">
        <v>2952</v>
      </c>
    </row>
    <row r="900" spans="1:12">
      <c r="A900" s="1">
        <v>914</v>
      </c>
      <c r="B900" s="1" t="s">
        <v>2956</v>
      </c>
      <c r="C900" s="1" t="s">
        <v>2957</v>
      </c>
      <c r="D900" s="1" t="s">
        <v>2949</v>
      </c>
      <c r="E900" s="1" t="s">
        <v>2958</v>
      </c>
      <c r="F900" s="1" t="s">
        <v>2959</v>
      </c>
      <c r="G900" s="1">
        <v>-12.131667</v>
      </c>
      <c r="H900" s="1">
        <v>44.430278999999999</v>
      </c>
      <c r="I900" s="1">
        <v>62</v>
      </c>
      <c r="J900" s="1">
        <v>3</v>
      </c>
      <c r="K900" s="1" t="s">
        <v>161</v>
      </c>
      <c r="L900" s="1" t="s">
        <v>2956</v>
      </c>
    </row>
    <row r="901" spans="1:12">
      <c r="A901" s="1">
        <v>915</v>
      </c>
      <c r="B901" s="1" t="s">
        <v>2960</v>
      </c>
      <c r="C901" s="1" t="s">
        <v>2961</v>
      </c>
      <c r="D901" s="1" t="s">
        <v>2962</v>
      </c>
      <c r="E901" s="1" t="s">
        <v>2963</v>
      </c>
      <c r="F901" s="1" t="s">
        <v>2964</v>
      </c>
      <c r="G901" s="1">
        <v>-12.804722</v>
      </c>
      <c r="H901" s="1">
        <v>45.281112999999998</v>
      </c>
      <c r="I901" s="1">
        <v>23</v>
      </c>
      <c r="J901" s="1">
        <v>3</v>
      </c>
      <c r="K901" s="1" t="s">
        <v>161</v>
      </c>
      <c r="L901" s="1" t="s">
        <v>2960</v>
      </c>
    </row>
    <row r="902" spans="1:12">
      <c r="A902" s="1">
        <v>916</v>
      </c>
      <c r="B902" s="1" t="s">
        <v>2965</v>
      </c>
      <c r="C902" s="1" t="s">
        <v>2966</v>
      </c>
      <c r="D902" s="1" t="s">
        <v>2967</v>
      </c>
      <c r="E902" s="1" t="s">
        <v>2968</v>
      </c>
      <c r="F902" s="1" t="s">
        <v>2969</v>
      </c>
      <c r="G902" s="1">
        <v>-20.8871</v>
      </c>
      <c r="H902" s="1">
        <v>55.510308000000002</v>
      </c>
      <c r="I902" s="1">
        <v>66</v>
      </c>
      <c r="J902" s="1">
        <v>5</v>
      </c>
      <c r="K902" s="1" t="s">
        <v>161</v>
      </c>
      <c r="L902" s="1" t="s">
        <v>2965</v>
      </c>
    </row>
    <row r="903" spans="1:12">
      <c r="A903" s="1">
        <v>917</v>
      </c>
      <c r="B903" s="1" t="s">
        <v>2970</v>
      </c>
      <c r="C903" s="1" t="s">
        <v>2971</v>
      </c>
      <c r="D903" s="1" t="s">
        <v>2967</v>
      </c>
      <c r="E903" s="1" t="s">
        <v>2972</v>
      </c>
      <c r="F903" s="1" t="s">
        <v>2973</v>
      </c>
      <c r="G903" s="1">
        <v>-21.320039000000001</v>
      </c>
      <c r="H903" s="1">
        <v>55.423580999999999</v>
      </c>
      <c r="I903" s="1">
        <v>56</v>
      </c>
      <c r="J903" s="1">
        <v>5</v>
      </c>
      <c r="K903" s="1" t="s">
        <v>161</v>
      </c>
      <c r="L903" s="1" t="s">
        <v>2970</v>
      </c>
    </row>
    <row r="904" spans="1:12">
      <c r="A904" s="1">
        <v>918</v>
      </c>
      <c r="B904" s="1" t="s">
        <v>2974</v>
      </c>
      <c r="C904" s="1" t="s">
        <v>2975</v>
      </c>
      <c r="D904" s="1" t="s">
        <v>2976</v>
      </c>
      <c r="E904" s="1" t="s">
        <v>2977</v>
      </c>
      <c r="F904" s="1" t="s">
        <v>2978</v>
      </c>
      <c r="G904" s="1">
        <v>-18.796949999999999</v>
      </c>
      <c r="H904" s="1">
        <v>47.478805999999999</v>
      </c>
      <c r="I904" s="1">
        <v>4198</v>
      </c>
      <c r="J904" s="1">
        <v>3</v>
      </c>
      <c r="K904" s="1" t="s">
        <v>161</v>
      </c>
      <c r="L904" s="1" t="s">
        <v>2974</v>
      </c>
    </row>
    <row r="905" spans="1:12">
      <c r="A905" s="1">
        <v>919</v>
      </c>
      <c r="B905" s="1" t="s">
        <v>2979</v>
      </c>
      <c r="C905" s="1" t="s">
        <v>2979</v>
      </c>
      <c r="D905" s="1" t="s">
        <v>2976</v>
      </c>
      <c r="E905" s="1" t="s">
        <v>2980</v>
      </c>
      <c r="F905" s="1" t="s">
        <v>2981</v>
      </c>
      <c r="G905" s="1">
        <v>-19.562778000000002</v>
      </c>
      <c r="H905" s="1">
        <v>45.450831999999998</v>
      </c>
      <c r="I905" s="1">
        <v>203</v>
      </c>
      <c r="J905" s="1">
        <v>3</v>
      </c>
      <c r="K905" s="1" t="s">
        <v>161</v>
      </c>
      <c r="L905" s="1" t="s">
        <v>2979</v>
      </c>
    </row>
    <row r="906" spans="1:12">
      <c r="A906" s="1">
        <v>920</v>
      </c>
      <c r="B906" s="1" t="s">
        <v>2982</v>
      </c>
      <c r="C906" s="1" t="s">
        <v>2982</v>
      </c>
      <c r="D906" s="1" t="s">
        <v>2976</v>
      </c>
      <c r="E906" s="1" t="s">
        <v>2983</v>
      </c>
      <c r="F906" s="1" t="s">
        <v>2984</v>
      </c>
      <c r="G906" s="1">
        <v>-17.093889000000001</v>
      </c>
      <c r="H906" s="1">
        <v>49.815834000000002</v>
      </c>
      <c r="I906" s="1">
        <v>7</v>
      </c>
      <c r="J906" s="1">
        <v>3</v>
      </c>
      <c r="K906" s="1" t="s">
        <v>161</v>
      </c>
      <c r="L906" s="1" t="s">
        <v>2982</v>
      </c>
    </row>
    <row r="907" spans="1:12">
      <c r="A907" s="1">
        <v>921</v>
      </c>
      <c r="B907" s="1" t="s">
        <v>2985</v>
      </c>
      <c r="C907" s="1" t="s">
        <v>2985</v>
      </c>
      <c r="D907" s="1" t="s">
        <v>2976</v>
      </c>
      <c r="E907" s="1" t="s">
        <v>2986</v>
      </c>
      <c r="F907" s="1" t="s">
        <v>2987</v>
      </c>
      <c r="G907" s="1">
        <v>-18.109517</v>
      </c>
      <c r="H907" s="1">
        <v>49.392536</v>
      </c>
      <c r="I907" s="1">
        <v>22</v>
      </c>
      <c r="J907" s="1">
        <v>3</v>
      </c>
      <c r="K907" s="1" t="s">
        <v>161</v>
      </c>
      <c r="L907" s="1" t="s">
        <v>2985</v>
      </c>
    </row>
    <row r="908" spans="1:12">
      <c r="A908" s="1">
        <v>922</v>
      </c>
      <c r="B908" s="1" t="s">
        <v>2988</v>
      </c>
      <c r="C908" s="1" t="s">
        <v>2988</v>
      </c>
      <c r="D908" s="1" t="s">
        <v>2976</v>
      </c>
      <c r="E908" s="1" t="s">
        <v>2989</v>
      </c>
      <c r="F908" s="1" t="s">
        <v>2990</v>
      </c>
      <c r="G908" s="1">
        <v>-20.284749999999999</v>
      </c>
      <c r="H908" s="1">
        <v>44.317613999999999</v>
      </c>
      <c r="I908" s="1">
        <v>30</v>
      </c>
      <c r="J908" s="1">
        <v>3</v>
      </c>
      <c r="K908" s="1" t="s">
        <v>161</v>
      </c>
      <c r="L908" s="1" t="s">
        <v>2988</v>
      </c>
    </row>
    <row r="909" spans="1:12">
      <c r="A909" s="1">
        <v>923</v>
      </c>
      <c r="B909" s="1" t="s">
        <v>2991</v>
      </c>
      <c r="C909" s="1" t="s">
        <v>2992</v>
      </c>
      <c r="D909" s="1" t="s">
        <v>2976</v>
      </c>
      <c r="E909" s="1" t="s">
        <v>2993</v>
      </c>
      <c r="F909" s="1" t="s">
        <v>2994</v>
      </c>
      <c r="G909" s="1">
        <v>-12.349399999999999</v>
      </c>
      <c r="H909" s="1">
        <v>49.291747000000001</v>
      </c>
      <c r="I909" s="1">
        <v>374</v>
      </c>
      <c r="J909" s="1">
        <v>3</v>
      </c>
      <c r="K909" s="1" t="s">
        <v>161</v>
      </c>
      <c r="L909" s="1" t="s">
        <v>2991</v>
      </c>
    </row>
    <row r="910" spans="1:12">
      <c r="A910" s="1">
        <v>924</v>
      </c>
      <c r="B910" s="1" t="s">
        <v>2995</v>
      </c>
      <c r="C910" s="1" t="s">
        <v>2996</v>
      </c>
      <c r="D910" s="1" t="s">
        <v>2976</v>
      </c>
      <c r="E910" s="1" t="s">
        <v>2997</v>
      </c>
      <c r="F910" s="1" t="s">
        <v>2998</v>
      </c>
      <c r="G910" s="1">
        <v>-16.163900000000002</v>
      </c>
      <c r="H910" s="1">
        <v>49.773752999999999</v>
      </c>
      <c r="I910" s="1">
        <v>9</v>
      </c>
      <c r="J910" s="1">
        <v>3</v>
      </c>
      <c r="K910" s="1" t="s">
        <v>161</v>
      </c>
      <c r="L910" s="1" t="s">
        <v>2995</v>
      </c>
    </row>
    <row r="911" spans="1:12">
      <c r="A911" s="1">
        <v>925</v>
      </c>
      <c r="B911" s="1" t="s">
        <v>2999</v>
      </c>
      <c r="C911" s="1" t="s">
        <v>2999</v>
      </c>
      <c r="D911" s="1" t="s">
        <v>2976</v>
      </c>
      <c r="E911" s="1" t="s">
        <v>3000</v>
      </c>
      <c r="F911" s="1" t="s">
        <v>3001</v>
      </c>
      <c r="G911" s="1">
        <v>-14.651667</v>
      </c>
      <c r="H911" s="1">
        <v>49.620556000000001</v>
      </c>
      <c r="I911" s="1">
        <v>1552</v>
      </c>
      <c r="J911" s="1">
        <v>3</v>
      </c>
      <c r="K911" s="1" t="s">
        <v>161</v>
      </c>
      <c r="L911" s="1" t="s">
        <v>2999</v>
      </c>
    </row>
    <row r="912" spans="1:12">
      <c r="A912" s="1">
        <v>926</v>
      </c>
      <c r="B912" s="1" t="s">
        <v>3002</v>
      </c>
      <c r="C912" s="1" t="s">
        <v>3002</v>
      </c>
      <c r="D912" s="1" t="s">
        <v>2976</v>
      </c>
      <c r="E912" s="1" t="s">
        <v>3003</v>
      </c>
      <c r="F912" s="1" t="s">
        <v>3004</v>
      </c>
      <c r="G912" s="1">
        <v>-13.188431</v>
      </c>
      <c r="H912" s="1">
        <v>48.987977999999998</v>
      </c>
      <c r="I912" s="1">
        <v>72</v>
      </c>
      <c r="J912" s="1">
        <v>3</v>
      </c>
      <c r="K912" s="1" t="s">
        <v>161</v>
      </c>
      <c r="L912" s="1" t="s">
        <v>3002</v>
      </c>
    </row>
    <row r="913" spans="1:12">
      <c r="A913" s="1">
        <v>927</v>
      </c>
      <c r="B913" s="1" t="s">
        <v>3005</v>
      </c>
      <c r="C913" s="1" t="s">
        <v>3006</v>
      </c>
      <c r="D913" s="1" t="s">
        <v>2976</v>
      </c>
      <c r="E913" s="1" t="s">
        <v>3007</v>
      </c>
      <c r="F913" s="1" t="s">
        <v>3008</v>
      </c>
      <c r="G913" s="1">
        <v>-14.999411</v>
      </c>
      <c r="H913" s="1">
        <v>50.320233000000002</v>
      </c>
      <c r="I913" s="1">
        <v>20</v>
      </c>
      <c r="J913" s="1">
        <v>3</v>
      </c>
      <c r="K913" s="1" t="s">
        <v>161</v>
      </c>
      <c r="L913" s="1" t="s">
        <v>3005</v>
      </c>
    </row>
    <row r="914" spans="1:12">
      <c r="A914" s="1">
        <v>928</v>
      </c>
      <c r="B914" s="1" t="s">
        <v>3009</v>
      </c>
      <c r="C914" s="1" t="s">
        <v>3009</v>
      </c>
      <c r="D914" s="1" t="s">
        <v>2976</v>
      </c>
      <c r="E914" s="1" t="s">
        <v>3010</v>
      </c>
      <c r="F914" s="1" t="s">
        <v>3011</v>
      </c>
      <c r="G914" s="1">
        <v>-14.629694000000001</v>
      </c>
      <c r="H914" s="1">
        <v>47.763782999999997</v>
      </c>
      <c r="I914" s="1">
        <v>345</v>
      </c>
      <c r="J914" s="1">
        <v>3</v>
      </c>
      <c r="K914" s="1" t="s">
        <v>161</v>
      </c>
      <c r="L914" s="1" t="s">
        <v>3009</v>
      </c>
    </row>
    <row r="915" spans="1:12">
      <c r="A915" s="1">
        <v>929</v>
      </c>
      <c r="B915" s="1" t="s">
        <v>3012</v>
      </c>
      <c r="C915" s="1" t="s">
        <v>3013</v>
      </c>
      <c r="D915" s="1" t="s">
        <v>2976</v>
      </c>
      <c r="E915" s="1" t="s">
        <v>3014</v>
      </c>
      <c r="F915" s="1" t="s">
        <v>3015</v>
      </c>
      <c r="G915" s="1">
        <v>-15.667144</v>
      </c>
      <c r="H915" s="1">
        <v>46.351827999999998</v>
      </c>
      <c r="I915" s="1">
        <v>87</v>
      </c>
      <c r="J915" s="1">
        <v>3</v>
      </c>
      <c r="K915" s="1" t="s">
        <v>161</v>
      </c>
      <c r="L915" s="1" t="s">
        <v>3012</v>
      </c>
    </row>
    <row r="916" spans="1:12">
      <c r="A916" s="1">
        <v>930</v>
      </c>
      <c r="B916" s="1" t="s">
        <v>3016</v>
      </c>
      <c r="C916" s="1" t="s">
        <v>3017</v>
      </c>
      <c r="D916" s="1" t="s">
        <v>2976</v>
      </c>
      <c r="E916" s="1" t="s">
        <v>3018</v>
      </c>
      <c r="F916" s="1" t="s">
        <v>3019</v>
      </c>
      <c r="G916" s="1">
        <v>-13.312067000000001</v>
      </c>
      <c r="H916" s="1">
        <v>48.314821999999999</v>
      </c>
      <c r="I916" s="1">
        <v>36</v>
      </c>
      <c r="J916" s="1">
        <v>3</v>
      </c>
      <c r="K916" s="1" t="s">
        <v>161</v>
      </c>
      <c r="L916" s="1" t="s">
        <v>3016</v>
      </c>
    </row>
    <row r="917" spans="1:12">
      <c r="A917" s="1">
        <v>931</v>
      </c>
      <c r="B917" s="1" t="s">
        <v>3020</v>
      </c>
      <c r="C917" s="1" t="s">
        <v>3020</v>
      </c>
      <c r="D917" s="1" t="s">
        <v>2976</v>
      </c>
      <c r="E917" s="1" t="s">
        <v>3021</v>
      </c>
      <c r="F917" s="1" t="s">
        <v>3022</v>
      </c>
      <c r="G917" s="1">
        <v>-16.741945000000001</v>
      </c>
      <c r="H917" s="1">
        <v>44.481388000000003</v>
      </c>
      <c r="I917" s="1">
        <v>125</v>
      </c>
      <c r="J917" s="1">
        <v>3</v>
      </c>
      <c r="K917" s="1" t="s">
        <v>161</v>
      </c>
      <c r="L917" s="1" t="s">
        <v>3020</v>
      </c>
    </row>
    <row r="918" spans="1:12">
      <c r="A918" s="1">
        <v>932</v>
      </c>
      <c r="B918" s="1" t="s">
        <v>3023</v>
      </c>
      <c r="C918" s="1" t="s">
        <v>3023</v>
      </c>
      <c r="D918" s="1" t="s">
        <v>2976</v>
      </c>
      <c r="E918" s="1" t="s">
        <v>3024</v>
      </c>
      <c r="F918" s="1" t="s">
        <v>3025</v>
      </c>
      <c r="G918" s="1">
        <v>-15.436666000000001</v>
      </c>
      <c r="H918" s="1">
        <v>49.688332000000003</v>
      </c>
      <c r="I918" s="1">
        <v>13</v>
      </c>
      <c r="J918" s="1">
        <v>3</v>
      </c>
      <c r="K918" s="1" t="s">
        <v>161</v>
      </c>
      <c r="L918" s="1" t="s">
        <v>3023</v>
      </c>
    </row>
    <row r="919" spans="1:12">
      <c r="A919" s="1">
        <v>933</v>
      </c>
      <c r="B919" s="1" t="s">
        <v>3026</v>
      </c>
      <c r="C919" s="1" t="s">
        <v>3026</v>
      </c>
      <c r="D919" s="1" t="s">
        <v>2976</v>
      </c>
      <c r="E919" s="1" t="s">
        <v>3027</v>
      </c>
      <c r="F919" s="1" t="s">
        <v>3028</v>
      </c>
      <c r="G919" s="1">
        <v>-14.278611</v>
      </c>
      <c r="H919" s="1">
        <v>50.174720999999998</v>
      </c>
      <c r="I919" s="1">
        <v>20</v>
      </c>
      <c r="J919" s="1">
        <v>3</v>
      </c>
      <c r="K919" s="1" t="s">
        <v>161</v>
      </c>
      <c r="L919" s="1" t="s">
        <v>3026</v>
      </c>
    </row>
    <row r="920" spans="1:12">
      <c r="A920" s="1">
        <v>934</v>
      </c>
      <c r="B920" s="1" t="s">
        <v>3029</v>
      </c>
      <c r="C920" s="1" t="s">
        <v>3030</v>
      </c>
      <c r="D920" s="1" t="s">
        <v>2976</v>
      </c>
      <c r="E920" s="1" t="s">
        <v>3031</v>
      </c>
      <c r="F920" s="1" t="s">
        <v>3032</v>
      </c>
      <c r="G920" s="1">
        <v>-13.375833999999999</v>
      </c>
      <c r="H920" s="1">
        <v>50.002777000000002</v>
      </c>
      <c r="I920" s="1">
        <v>19</v>
      </c>
      <c r="J920" s="1">
        <v>3</v>
      </c>
      <c r="K920" s="1" t="s">
        <v>161</v>
      </c>
      <c r="L920" s="1" t="s">
        <v>3029</v>
      </c>
    </row>
    <row r="921" spans="1:12">
      <c r="A921" s="1">
        <v>935</v>
      </c>
      <c r="B921" s="1" t="s">
        <v>3033</v>
      </c>
      <c r="C921" s="1" t="s">
        <v>3034</v>
      </c>
      <c r="D921" s="1" t="s">
        <v>2976</v>
      </c>
      <c r="E921" s="1" t="s">
        <v>3035</v>
      </c>
      <c r="F921" s="1" t="s">
        <v>3036</v>
      </c>
      <c r="G921" s="1">
        <v>-14.89875</v>
      </c>
      <c r="H921" s="1">
        <v>47.993893999999997</v>
      </c>
      <c r="I921" s="1">
        <v>92</v>
      </c>
      <c r="J921" s="1">
        <v>3</v>
      </c>
      <c r="K921" s="1" t="s">
        <v>161</v>
      </c>
      <c r="L921" s="1" t="s">
        <v>3033</v>
      </c>
    </row>
    <row r="922" spans="1:12">
      <c r="A922" s="1">
        <v>936</v>
      </c>
      <c r="B922" s="1" t="s">
        <v>3037</v>
      </c>
      <c r="C922" s="1" t="s">
        <v>3037</v>
      </c>
      <c r="D922" s="1" t="s">
        <v>2976</v>
      </c>
      <c r="F922" s="1" t="s">
        <v>3038</v>
      </c>
      <c r="G922" s="1">
        <v>-13.484814</v>
      </c>
      <c r="H922" s="1">
        <v>48.632739000000001</v>
      </c>
      <c r="I922" s="1">
        <v>49</v>
      </c>
      <c r="J922" s="1">
        <v>3</v>
      </c>
      <c r="K922" s="1" t="s">
        <v>161</v>
      </c>
      <c r="L922" s="1" t="s">
        <v>3037</v>
      </c>
    </row>
    <row r="923" spans="1:12">
      <c r="A923" s="1">
        <v>937</v>
      </c>
      <c r="B923" s="1" t="s">
        <v>3039</v>
      </c>
      <c r="C923" s="1" t="s">
        <v>3039</v>
      </c>
      <c r="D923" s="1" t="s">
        <v>2976</v>
      </c>
      <c r="E923" s="1" t="s">
        <v>3040</v>
      </c>
      <c r="F923" s="1" t="s">
        <v>3041</v>
      </c>
      <c r="G923" s="1">
        <v>-25.038056000000001</v>
      </c>
      <c r="H923" s="1">
        <v>46.956111</v>
      </c>
      <c r="I923" s="1">
        <v>29</v>
      </c>
      <c r="J923" s="1">
        <v>3</v>
      </c>
      <c r="K923" s="1" t="s">
        <v>161</v>
      </c>
      <c r="L923" s="1" t="s">
        <v>3039</v>
      </c>
    </row>
    <row r="924" spans="1:12">
      <c r="A924" s="1">
        <v>938</v>
      </c>
      <c r="B924" s="1" t="s">
        <v>3042</v>
      </c>
      <c r="C924" s="1" t="s">
        <v>3042</v>
      </c>
      <c r="D924" s="1" t="s">
        <v>2976</v>
      </c>
      <c r="E924" s="1" t="s">
        <v>3043</v>
      </c>
      <c r="F924" s="1" t="s">
        <v>3044</v>
      </c>
      <c r="G924" s="1">
        <v>-21.441558000000001</v>
      </c>
      <c r="H924" s="1">
        <v>47.111736000000001</v>
      </c>
      <c r="I924" s="1">
        <v>3658</v>
      </c>
      <c r="J924" s="1">
        <v>3</v>
      </c>
      <c r="K924" s="1" t="s">
        <v>161</v>
      </c>
      <c r="L924" s="1" t="s">
        <v>3042</v>
      </c>
    </row>
    <row r="925" spans="1:12">
      <c r="A925" s="1">
        <v>939</v>
      </c>
      <c r="B925" s="1" t="s">
        <v>3045</v>
      </c>
      <c r="C925" s="1" t="s">
        <v>3045</v>
      </c>
      <c r="D925" s="1" t="s">
        <v>2976</v>
      </c>
      <c r="E925" s="1" t="s">
        <v>3046</v>
      </c>
      <c r="F925" s="1" t="s">
        <v>3047</v>
      </c>
      <c r="G925" s="1">
        <v>-22.805285999999999</v>
      </c>
      <c r="H925" s="1">
        <v>47.820613999999999</v>
      </c>
      <c r="I925" s="1">
        <v>26</v>
      </c>
      <c r="J925" s="1">
        <v>3</v>
      </c>
      <c r="K925" s="1" t="s">
        <v>161</v>
      </c>
      <c r="L925" s="1" t="s">
        <v>3045</v>
      </c>
    </row>
    <row r="926" spans="1:12">
      <c r="A926" s="1">
        <v>940</v>
      </c>
      <c r="B926" s="1" t="s">
        <v>3048</v>
      </c>
      <c r="C926" s="1" t="s">
        <v>3048</v>
      </c>
      <c r="D926" s="1" t="s">
        <v>2976</v>
      </c>
      <c r="E926" s="1" t="s">
        <v>3049</v>
      </c>
      <c r="F926" s="1" t="s">
        <v>3050</v>
      </c>
      <c r="G926" s="1">
        <v>-22.119721999999999</v>
      </c>
      <c r="H926" s="1">
        <v>48.021667000000001</v>
      </c>
      <c r="I926" s="1">
        <v>33</v>
      </c>
      <c r="J926" s="1">
        <v>3</v>
      </c>
      <c r="K926" s="1" t="s">
        <v>161</v>
      </c>
      <c r="L926" s="1" t="s">
        <v>3048</v>
      </c>
    </row>
    <row r="927" spans="1:12">
      <c r="A927" s="1">
        <v>941</v>
      </c>
      <c r="B927" s="1" t="s">
        <v>3051</v>
      </c>
      <c r="C927" s="1" t="s">
        <v>3051</v>
      </c>
      <c r="D927" s="1" t="s">
        <v>2976</v>
      </c>
      <c r="E927" s="1" t="s">
        <v>3052</v>
      </c>
      <c r="F927" s="1" t="s">
        <v>3053</v>
      </c>
      <c r="G927" s="1">
        <v>-21.201771999999998</v>
      </c>
      <c r="H927" s="1">
        <v>48.358317</v>
      </c>
      <c r="I927" s="1">
        <v>20</v>
      </c>
      <c r="J927" s="1">
        <v>3</v>
      </c>
      <c r="K927" s="1" t="s">
        <v>161</v>
      </c>
      <c r="L927" s="1" t="s">
        <v>3051</v>
      </c>
    </row>
    <row r="928" spans="1:12">
      <c r="A928" s="1">
        <v>942</v>
      </c>
      <c r="B928" s="1" t="s">
        <v>3054</v>
      </c>
      <c r="C928" s="1" t="s">
        <v>3054</v>
      </c>
      <c r="D928" s="1" t="s">
        <v>2976</v>
      </c>
      <c r="E928" s="1" t="s">
        <v>3055</v>
      </c>
      <c r="F928" s="1" t="s">
        <v>3056</v>
      </c>
      <c r="G928" s="1">
        <v>-21.753867</v>
      </c>
      <c r="H928" s="1">
        <v>43.375532999999997</v>
      </c>
      <c r="I928" s="1">
        <v>16</v>
      </c>
      <c r="J928" s="1">
        <v>3</v>
      </c>
      <c r="K928" s="1" t="s">
        <v>161</v>
      </c>
      <c r="L928" s="1" t="s">
        <v>3054</v>
      </c>
    </row>
    <row r="929" spans="1:12">
      <c r="A929" s="1">
        <v>943</v>
      </c>
      <c r="B929" s="1" t="s">
        <v>3057</v>
      </c>
      <c r="C929" s="1" t="s">
        <v>3057</v>
      </c>
      <c r="D929" s="1" t="s">
        <v>2976</v>
      </c>
      <c r="E929" s="1" t="s">
        <v>3058</v>
      </c>
      <c r="F929" s="1" t="s">
        <v>3059</v>
      </c>
      <c r="G929" s="1">
        <v>-23.383368999999998</v>
      </c>
      <c r="H929" s="1">
        <v>43.728453000000002</v>
      </c>
      <c r="I929" s="1">
        <v>29</v>
      </c>
      <c r="J929" s="1">
        <v>3</v>
      </c>
      <c r="K929" s="1" t="s">
        <v>161</v>
      </c>
      <c r="L929" s="1" t="s">
        <v>3057</v>
      </c>
    </row>
    <row r="930" spans="1:12">
      <c r="A930" s="1">
        <v>944</v>
      </c>
      <c r="B930" s="1" t="s">
        <v>3060</v>
      </c>
      <c r="C930" s="1" t="s">
        <v>3061</v>
      </c>
      <c r="D930" s="1" t="s">
        <v>3062</v>
      </c>
      <c r="E930" s="1" t="s">
        <v>3063</v>
      </c>
      <c r="F930" s="1" t="s">
        <v>3064</v>
      </c>
      <c r="G930" s="1">
        <v>-6.2698970000000003</v>
      </c>
      <c r="H930" s="1">
        <v>14.247025000000001</v>
      </c>
      <c r="I930" s="1">
        <v>1860</v>
      </c>
      <c r="J930" s="1">
        <v>1</v>
      </c>
      <c r="K930" s="1" t="s">
        <v>201</v>
      </c>
      <c r="L930" s="1" t="s">
        <v>3060</v>
      </c>
    </row>
    <row r="931" spans="1:12">
      <c r="A931" s="1">
        <v>945</v>
      </c>
      <c r="B931" s="1" t="s">
        <v>3065</v>
      </c>
      <c r="C931" s="1" t="s">
        <v>3065</v>
      </c>
      <c r="D931" s="1" t="s">
        <v>3062</v>
      </c>
      <c r="E931" s="1" t="s">
        <v>3066</v>
      </c>
      <c r="F931" s="1" t="s">
        <v>3067</v>
      </c>
      <c r="G931" s="1">
        <v>-12.609025000000001</v>
      </c>
      <c r="H931" s="1">
        <v>13.403710999999999</v>
      </c>
      <c r="I931" s="1">
        <v>118</v>
      </c>
      <c r="J931" s="1">
        <v>1</v>
      </c>
      <c r="K931" s="1" t="s">
        <v>201</v>
      </c>
      <c r="L931" s="1" t="s">
        <v>3065</v>
      </c>
    </row>
    <row r="932" spans="1:12">
      <c r="A932" s="1">
        <v>946</v>
      </c>
      <c r="B932" s="1" t="s">
        <v>3068</v>
      </c>
      <c r="C932" s="1" t="s">
        <v>3068</v>
      </c>
      <c r="D932" s="1" t="s">
        <v>3062</v>
      </c>
      <c r="E932" s="1" t="s">
        <v>3069</v>
      </c>
      <c r="F932" s="1" t="s">
        <v>3070</v>
      </c>
      <c r="G932" s="1">
        <v>-5.5969920000000002</v>
      </c>
      <c r="H932" s="1">
        <v>12.188352999999999</v>
      </c>
      <c r="I932" s="1">
        <v>66</v>
      </c>
      <c r="J932" s="1">
        <v>1</v>
      </c>
      <c r="K932" s="1" t="s">
        <v>201</v>
      </c>
      <c r="L932" s="1" t="s">
        <v>3068</v>
      </c>
    </row>
    <row r="933" spans="1:12">
      <c r="A933" s="1">
        <v>6814</v>
      </c>
      <c r="B933" s="1" t="s">
        <v>3071</v>
      </c>
      <c r="C933" s="1" t="s">
        <v>3072</v>
      </c>
      <c r="D933" s="1" t="s">
        <v>3073</v>
      </c>
      <c r="E933" s="1" t="s">
        <v>3074</v>
      </c>
      <c r="F933" s="1" t="s">
        <v>3075</v>
      </c>
      <c r="G933" s="1">
        <v>18.3127</v>
      </c>
      <c r="H933" s="1">
        <v>-65.303399999999996</v>
      </c>
      <c r="I933" s="1">
        <v>12</v>
      </c>
      <c r="J933" s="1">
        <v>-4</v>
      </c>
      <c r="K933" s="1" t="s">
        <v>161</v>
      </c>
      <c r="L933" s="1" t="s">
        <v>3071</v>
      </c>
    </row>
    <row r="934" spans="1:12">
      <c r="A934" s="1">
        <v>948</v>
      </c>
      <c r="B934" s="1" t="s">
        <v>3076</v>
      </c>
      <c r="C934" s="1" t="s">
        <v>3076</v>
      </c>
      <c r="D934" s="1" t="s">
        <v>3062</v>
      </c>
      <c r="E934" s="1" t="s">
        <v>3077</v>
      </c>
      <c r="F934" s="1" t="s">
        <v>3078</v>
      </c>
      <c r="G934" s="1">
        <v>-12.808878</v>
      </c>
      <c r="H934" s="1">
        <v>15.760547000000001</v>
      </c>
      <c r="I934" s="1">
        <v>5587</v>
      </c>
      <c r="J934" s="1">
        <v>1</v>
      </c>
      <c r="K934" s="1" t="s">
        <v>201</v>
      </c>
      <c r="L934" s="1" t="s">
        <v>3076</v>
      </c>
    </row>
    <row r="935" spans="1:12">
      <c r="A935" s="1">
        <v>949</v>
      </c>
      <c r="B935" s="1" t="s">
        <v>3079</v>
      </c>
      <c r="C935" s="1" t="s">
        <v>3079</v>
      </c>
      <c r="D935" s="1" t="s">
        <v>3062</v>
      </c>
      <c r="E935" s="1" t="s">
        <v>3080</v>
      </c>
      <c r="F935" s="1" t="s">
        <v>3081</v>
      </c>
      <c r="G935" s="1">
        <v>-12.404633</v>
      </c>
      <c r="H935" s="1">
        <v>16.947413999999998</v>
      </c>
      <c r="I935" s="1">
        <v>5618</v>
      </c>
      <c r="J935" s="1">
        <v>1</v>
      </c>
      <c r="K935" s="1" t="s">
        <v>201</v>
      </c>
      <c r="L935" s="1" t="s">
        <v>3079</v>
      </c>
    </row>
    <row r="936" spans="1:12">
      <c r="A936" s="1">
        <v>950</v>
      </c>
      <c r="B936" s="1" t="s">
        <v>3082</v>
      </c>
      <c r="C936" s="1" t="s">
        <v>3082</v>
      </c>
      <c r="D936" s="1" t="s">
        <v>3062</v>
      </c>
      <c r="F936" s="1" t="s">
        <v>3083</v>
      </c>
      <c r="G936" s="1">
        <v>-12.371233</v>
      </c>
      <c r="H936" s="1">
        <v>13.536625000000001</v>
      </c>
      <c r="I936" s="1">
        <v>10</v>
      </c>
      <c r="J936" s="1">
        <v>1</v>
      </c>
      <c r="K936" s="1" t="s">
        <v>201</v>
      </c>
      <c r="L936" s="1" t="s">
        <v>3082</v>
      </c>
    </row>
    <row r="937" spans="1:12">
      <c r="A937" s="1">
        <v>951</v>
      </c>
      <c r="B937" s="1" t="s">
        <v>3084</v>
      </c>
      <c r="C937" s="1" t="s">
        <v>3085</v>
      </c>
      <c r="D937" s="1" t="s">
        <v>3062</v>
      </c>
      <c r="E937" s="1" t="s">
        <v>3086</v>
      </c>
      <c r="F937" s="1" t="s">
        <v>3087</v>
      </c>
      <c r="G937" s="1">
        <v>-8.8583750000000006</v>
      </c>
      <c r="H937" s="1">
        <v>13.231178</v>
      </c>
      <c r="I937" s="1">
        <v>243</v>
      </c>
      <c r="J937" s="1">
        <v>1</v>
      </c>
      <c r="K937" s="1" t="s">
        <v>201</v>
      </c>
      <c r="L937" s="1" t="s">
        <v>3084</v>
      </c>
    </row>
    <row r="938" spans="1:12">
      <c r="A938" s="1">
        <v>952</v>
      </c>
      <c r="B938" s="1" t="s">
        <v>3088</v>
      </c>
      <c r="C938" s="1" t="s">
        <v>3088</v>
      </c>
      <c r="D938" s="1" t="s">
        <v>3062</v>
      </c>
      <c r="E938" s="1" t="s">
        <v>3089</v>
      </c>
      <c r="F938" s="1" t="s">
        <v>3090</v>
      </c>
      <c r="G938" s="1">
        <v>-9.5250859999999999</v>
      </c>
      <c r="H938" s="1">
        <v>16.312405999999999</v>
      </c>
      <c r="I938" s="1">
        <v>3868</v>
      </c>
      <c r="J938" s="1">
        <v>1</v>
      </c>
      <c r="K938" s="1" t="s">
        <v>201</v>
      </c>
      <c r="L938" s="1" t="s">
        <v>3088</v>
      </c>
    </row>
    <row r="939" spans="1:12">
      <c r="A939" s="1">
        <v>953</v>
      </c>
      <c r="B939" s="1" t="s">
        <v>3091</v>
      </c>
      <c r="C939" s="1" t="s">
        <v>3091</v>
      </c>
      <c r="D939" s="1" t="s">
        <v>3062</v>
      </c>
      <c r="E939" s="1" t="s">
        <v>3092</v>
      </c>
      <c r="F939" s="1" t="s">
        <v>3093</v>
      </c>
      <c r="G939" s="1">
        <v>-14.657583000000001</v>
      </c>
      <c r="H939" s="1">
        <v>17.719833000000001</v>
      </c>
      <c r="I939" s="1">
        <v>4469</v>
      </c>
      <c r="J939" s="1">
        <v>1</v>
      </c>
      <c r="K939" s="1" t="s">
        <v>201</v>
      </c>
      <c r="L939" s="1" t="s">
        <v>3091</v>
      </c>
    </row>
    <row r="940" spans="1:12">
      <c r="A940" s="1">
        <v>955</v>
      </c>
      <c r="B940" s="1" t="s">
        <v>3094</v>
      </c>
      <c r="C940" s="1" t="s">
        <v>3094</v>
      </c>
      <c r="D940" s="1" t="s">
        <v>3062</v>
      </c>
      <c r="E940" s="1" t="s">
        <v>3095</v>
      </c>
      <c r="F940" s="1" t="s">
        <v>3096</v>
      </c>
      <c r="G940" s="1">
        <v>-7.7545060000000001</v>
      </c>
      <c r="H940" s="1">
        <v>15.287728</v>
      </c>
      <c r="I940" s="1">
        <v>4105</v>
      </c>
      <c r="J940" s="1">
        <v>1</v>
      </c>
      <c r="K940" s="1" t="s">
        <v>201</v>
      </c>
      <c r="L940" s="1" t="s">
        <v>3094</v>
      </c>
    </row>
    <row r="941" spans="1:12">
      <c r="A941" s="1">
        <v>956</v>
      </c>
      <c r="B941" s="1" t="s">
        <v>3097</v>
      </c>
      <c r="C941" s="1" t="s">
        <v>3097</v>
      </c>
      <c r="D941" s="1" t="s">
        <v>3062</v>
      </c>
      <c r="E941" s="1" t="s">
        <v>3098</v>
      </c>
      <c r="F941" s="1" t="s">
        <v>3099</v>
      </c>
      <c r="G941" s="1">
        <v>-10.721956</v>
      </c>
      <c r="H941" s="1">
        <v>13.765528</v>
      </c>
      <c r="I941" s="1">
        <v>16</v>
      </c>
      <c r="J941" s="1">
        <v>1</v>
      </c>
      <c r="K941" s="1" t="s">
        <v>201</v>
      </c>
      <c r="L941" s="1" t="s">
        <v>3097</v>
      </c>
    </row>
    <row r="942" spans="1:12">
      <c r="A942" s="1">
        <v>957</v>
      </c>
      <c r="B942" s="1" t="s">
        <v>3100</v>
      </c>
      <c r="C942" s="1" t="s">
        <v>3100</v>
      </c>
      <c r="D942" s="1" t="s">
        <v>3062</v>
      </c>
      <c r="E942" s="1" t="s">
        <v>3101</v>
      </c>
      <c r="F942" s="1" t="s">
        <v>3102</v>
      </c>
      <c r="G942" s="1">
        <v>-9.6890669999999997</v>
      </c>
      <c r="H942" s="1">
        <v>20.431875000000002</v>
      </c>
      <c r="I942" s="1">
        <v>3584</v>
      </c>
      <c r="J942" s="1">
        <v>1</v>
      </c>
      <c r="K942" s="1" t="s">
        <v>201</v>
      </c>
      <c r="L942" s="1" t="s">
        <v>3100</v>
      </c>
    </row>
    <row r="943" spans="1:12">
      <c r="A943" s="1">
        <v>958</v>
      </c>
      <c r="B943" s="1" t="s">
        <v>3103</v>
      </c>
      <c r="C943" s="1" t="s">
        <v>3103</v>
      </c>
      <c r="D943" s="1" t="s">
        <v>3062</v>
      </c>
      <c r="E943" s="1" t="s">
        <v>3104</v>
      </c>
      <c r="F943" s="1" t="s">
        <v>3105</v>
      </c>
      <c r="G943" s="1">
        <v>-6.1410859999999996</v>
      </c>
      <c r="H943" s="1">
        <v>12.371764000000001</v>
      </c>
      <c r="I943" s="1">
        <v>15</v>
      </c>
      <c r="J943" s="1">
        <v>1</v>
      </c>
      <c r="K943" s="1" t="s">
        <v>201</v>
      </c>
      <c r="L943" s="1" t="s">
        <v>3103</v>
      </c>
    </row>
    <row r="944" spans="1:12">
      <c r="A944" s="1">
        <v>959</v>
      </c>
      <c r="B944" s="1" t="s">
        <v>3106</v>
      </c>
      <c r="C944" s="1" t="s">
        <v>3106</v>
      </c>
      <c r="D944" s="1" t="s">
        <v>3062</v>
      </c>
      <c r="E944" s="1" t="s">
        <v>3107</v>
      </c>
      <c r="F944" s="1" t="s">
        <v>3108</v>
      </c>
      <c r="G944" s="1">
        <v>-14.924733</v>
      </c>
      <c r="H944" s="1">
        <v>13.575022000000001</v>
      </c>
      <c r="I944" s="1">
        <v>5778</v>
      </c>
      <c r="J944" s="1">
        <v>1</v>
      </c>
      <c r="K944" s="1" t="s">
        <v>201</v>
      </c>
      <c r="L944" s="1" t="s">
        <v>3106</v>
      </c>
    </row>
    <row r="945" spans="1:12">
      <c r="A945" s="1">
        <v>960</v>
      </c>
      <c r="B945" s="1" t="s">
        <v>3109</v>
      </c>
      <c r="C945" s="1" t="s">
        <v>3109</v>
      </c>
      <c r="D945" s="1" t="s">
        <v>3062</v>
      </c>
      <c r="E945" s="1" t="s">
        <v>3110</v>
      </c>
      <c r="F945" s="1" t="s">
        <v>3111</v>
      </c>
      <c r="G945" s="1">
        <v>-11.768086</v>
      </c>
      <c r="H945" s="1">
        <v>19.897672</v>
      </c>
      <c r="I945" s="1">
        <v>4360</v>
      </c>
      <c r="J945" s="1">
        <v>1</v>
      </c>
      <c r="K945" s="1" t="s">
        <v>201</v>
      </c>
      <c r="L945" s="1" t="s">
        <v>3109</v>
      </c>
    </row>
    <row r="946" spans="1:12">
      <c r="A946" s="1">
        <v>961</v>
      </c>
      <c r="B946" s="1" t="s">
        <v>3112</v>
      </c>
      <c r="C946" s="1" t="s">
        <v>3112</v>
      </c>
      <c r="D946" s="1" t="s">
        <v>3062</v>
      </c>
      <c r="E946" s="1" t="s">
        <v>3113</v>
      </c>
      <c r="F946" s="1" t="s">
        <v>3114</v>
      </c>
      <c r="G946" s="1">
        <v>-7.6030670000000002</v>
      </c>
      <c r="H946" s="1">
        <v>15.027822</v>
      </c>
      <c r="I946" s="1">
        <v>2720</v>
      </c>
      <c r="J946" s="1">
        <v>1</v>
      </c>
      <c r="K946" s="1" t="s">
        <v>201</v>
      </c>
      <c r="L946" s="1" t="s">
        <v>3112</v>
      </c>
    </row>
    <row r="947" spans="1:12">
      <c r="A947" s="1">
        <v>962</v>
      </c>
      <c r="B947" s="1" t="s">
        <v>3115</v>
      </c>
      <c r="C947" s="1" t="s">
        <v>3115</v>
      </c>
      <c r="D947" s="1" t="s">
        <v>3062</v>
      </c>
      <c r="E947" s="1" t="s">
        <v>3116</v>
      </c>
      <c r="F947" s="1" t="s">
        <v>3117</v>
      </c>
      <c r="G947" s="1">
        <v>-16.755417000000001</v>
      </c>
      <c r="H947" s="1">
        <v>14.965344</v>
      </c>
      <c r="I947" s="1">
        <v>3635</v>
      </c>
      <c r="J947" s="1">
        <v>1</v>
      </c>
      <c r="K947" s="1" t="s">
        <v>201</v>
      </c>
      <c r="L947" s="1" t="s">
        <v>3115</v>
      </c>
    </row>
    <row r="948" spans="1:12">
      <c r="A948" s="1">
        <v>963</v>
      </c>
      <c r="B948" s="1" t="s">
        <v>3118</v>
      </c>
      <c r="C948" s="1" t="s">
        <v>3118</v>
      </c>
      <c r="D948" s="1" t="s">
        <v>3119</v>
      </c>
      <c r="E948" s="1" t="s">
        <v>3120</v>
      </c>
      <c r="F948" s="1" t="s">
        <v>3121</v>
      </c>
      <c r="G948" s="1">
        <v>1.5431079999999999</v>
      </c>
      <c r="H948" s="1">
        <v>11.581360999999999</v>
      </c>
      <c r="I948" s="1">
        <v>2158</v>
      </c>
      <c r="J948" s="1">
        <v>1</v>
      </c>
      <c r="K948" s="1" t="s">
        <v>201</v>
      </c>
      <c r="L948" s="1" t="s">
        <v>3118</v>
      </c>
    </row>
    <row r="949" spans="1:12">
      <c r="A949" s="1">
        <v>964</v>
      </c>
      <c r="B949" s="1" t="s">
        <v>3122</v>
      </c>
      <c r="C949" s="1" t="s">
        <v>3122</v>
      </c>
      <c r="D949" s="1" t="s">
        <v>3119</v>
      </c>
      <c r="E949" s="1" t="s">
        <v>3123</v>
      </c>
      <c r="F949" s="1" t="s">
        <v>3124</v>
      </c>
      <c r="G949" s="1">
        <v>-0.66521399999999997</v>
      </c>
      <c r="H949" s="1">
        <v>13.673133</v>
      </c>
      <c r="I949" s="1">
        <v>1325</v>
      </c>
      <c r="J949" s="1">
        <v>1</v>
      </c>
      <c r="K949" s="1" t="s">
        <v>201</v>
      </c>
      <c r="L949" s="1" t="s">
        <v>3122</v>
      </c>
    </row>
    <row r="950" spans="1:12">
      <c r="A950" s="1">
        <v>965</v>
      </c>
      <c r="B950" s="1" t="s">
        <v>3125</v>
      </c>
      <c r="C950" s="1" t="s">
        <v>3125</v>
      </c>
      <c r="D950" s="1" t="s">
        <v>3119</v>
      </c>
      <c r="E950" s="1" t="s">
        <v>3126</v>
      </c>
      <c r="F950" s="1" t="s">
        <v>3127</v>
      </c>
      <c r="G950" s="1">
        <v>-0.70438900000000004</v>
      </c>
      <c r="H950" s="1">
        <v>10.245722000000001</v>
      </c>
      <c r="I950" s="1">
        <v>82</v>
      </c>
      <c r="J950" s="1">
        <v>1</v>
      </c>
      <c r="K950" s="1" t="s">
        <v>201</v>
      </c>
      <c r="L950" s="1" t="s">
        <v>3125</v>
      </c>
    </row>
    <row r="951" spans="1:12">
      <c r="A951" s="1">
        <v>966</v>
      </c>
      <c r="B951" s="1" t="s">
        <v>3128</v>
      </c>
      <c r="C951" s="1" t="s">
        <v>3128</v>
      </c>
      <c r="D951" s="1" t="s">
        <v>3119</v>
      </c>
      <c r="E951" s="1" t="s">
        <v>3129</v>
      </c>
      <c r="F951" s="1" t="s">
        <v>3130</v>
      </c>
      <c r="G951" s="1">
        <v>2.0756389999999998</v>
      </c>
      <c r="H951" s="1">
        <v>11.493195</v>
      </c>
      <c r="I951" s="1">
        <v>1969</v>
      </c>
      <c r="J951" s="1">
        <v>1</v>
      </c>
      <c r="K951" s="1" t="s">
        <v>201</v>
      </c>
      <c r="L951" s="1" t="s">
        <v>3128</v>
      </c>
    </row>
    <row r="952" spans="1:12">
      <c r="A952" s="1">
        <v>967</v>
      </c>
      <c r="B952" s="1" t="s">
        <v>3131</v>
      </c>
      <c r="C952" s="1" t="s">
        <v>3131</v>
      </c>
      <c r="D952" s="1" t="s">
        <v>3119</v>
      </c>
      <c r="E952" s="1" t="s">
        <v>3132</v>
      </c>
      <c r="F952" s="1" t="s">
        <v>3133</v>
      </c>
      <c r="G952" s="1">
        <v>-0.71173900000000001</v>
      </c>
      <c r="H952" s="1">
        <v>8.7543830000000007</v>
      </c>
      <c r="I952" s="1">
        <v>13</v>
      </c>
      <c r="J952" s="1">
        <v>1</v>
      </c>
      <c r="K952" s="1" t="s">
        <v>201</v>
      </c>
      <c r="L952" s="1" t="s">
        <v>3131</v>
      </c>
    </row>
    <row r="953" spans="1:12">
      <c r="A953" s="1">
        <v>968</v>
      </c>
      <c r="B953" s="1" t="s">
        <v>3134</v>
      </c>
      <c r="C953" s="1" t="s">
        <v>3135</v>
      </c>
      <c r="D953" s="1" t="s">
        <v>3119</v>
      </c>
      <c r="E953" s="1" t="s">
        <v>3136</v>
      </c>
      <c r="F953" s="1" t="s">
        <v>3137</v>
      </c>
      <c r="G953" s="1">
        <v>-1.5747329999999999</v>
      </c>
      <c r="H953" s="1">
        <v>9.2626939999999998</v>
      </c>
      <c r="I953" s="1">
        <v>33</v>
      </c>
      <c r="J953" s="1">
        <v>1</v>
      </c>
      <c r="K953" s="1" t="s">
        <v>201</v>
      </c>
      <c r="L953" s="1" t="s">
        <v>3134</v>
      </c>
    </row>
    <row r="954" spans="1:12">
      <c r="A954" s="1">
        <v>969</v>
      </c>
      <c r="B954" s="1" t="s">
        <v>3138</v>
      </c>
      <c r="C954" s="1" t="s">
        <v>3138</v>
      </c>
      <c r="D954" s="1" t="s">
        <v>3119</v>
      </c>
      <c r="E954" s="1" t="s">
        <v>3139</v>
      </c>
      <c r="F954" s="1" t="s">
        <v>3140</v>
      </c>
      <c r="G954" s="1">
        <v>0.57921100000000003</v>
      </c>
      <c r="H954" s="1">
        <v>12.890908</v>
      </c>
      <c r="I954" s="1">
        <v>1726</v>
      </c>
      <c r="J954" s="1">
        <v>1</v>
      </c>
      <c r="K954" s="1" t="s">
        <v>201</v>
      </c>
      <c r="L954" s="1" t="s">
        <v>3138</v>
      </c>
    </row>
    <row r="955" spans="1:12">
      <c r="A955" s="1">
        <v>970</v>
      </c>
      <c r="B955" s="1" t="s">
        <v>3141</v>
      </c>
      <c r="C955" s="1" t="s">
        <v>3142</v>
      </c>
      <c r="D955" s="1" t="s">
        <v>3119</v>
      </c>
      <c r="E955" s="1" t="s">
        <v>3143</v>
      </c>
      <c r="F955" s="1" t="s">
        <v>3144</v>
      </c>
      <c r="G955" s="1">
        <v>0.45860000000000001</v>
      </c>
      <c r="H955" s="1">
        <v>9.4122830000000004</v>
      </c>
      <c r="I955" s="1">
        <v>39</v>
      </c>
      <c r="J955" s="1">
        <v>1</v>
      </c>
      <c r="K955" s="1" t="s">
        <v>201</v>
      </c>
      <c r="L955" s="1" t="s">
        <v>3141</v>
      </c>
    </row>
    <row r="956" spans="1:12">
      <c r="A956" s="1">
        <v>971</v>
      </c>
      <c r="B956" s="1" t="s">
        <v>3145</v>
      </c>
      <c r="C956" s="1" t="s">
        <v>3146</v>
      </c>
      <c r="D956" s="1" t="s">
        <v>3119</v>
      </c>
      <c r="E956" s="1" t="s">
        <v>3147</v>
      </c>
      <c r="F956" s="1" t="s">
        <v>3148</v>
      </c>
      <c r="G956" s="1">
        <v>-1.656156</v>
      </c>
      <c r="H956" s="1">
        <v>13.438036</v>
      </c>
      <c r="I956" s="1">
        <v>1450</v>
      </c>
      <c r="J956" s="1">
        <v>1</v>
      </c>
      <c r="K956" s="1" t="s">
        <v>201</v>
      </c>
      <c r="L956" s="1" t="s">
        <v>3145</v>
      </c>
    </row>
    <row r="957" spans="1:12">
      <c r="A957" s="1">
        <v>972</v>
      </c>
      <c r="B957" s="1" t="s">
        <v>3149</v>
      </c>
      <c r="C957" s="1" t="s">
        <v>3149</v>
      </c>
      <c r="D957" s="1" t="s">
        <v>3150</v>
      </c>
      <c r="E957" s="1" t="s">
        <v>3151</v>
      </c>
      <c r="F957" s="1" t="s">
        <v>3152</v>
      </c>
      <c r="G957" s="1">
        <v>1.662936</v>
      </c>
      <c r="H957" s="1">
        <v>7.4117420000000003</v>
      </c>
      <c r="I957" s="1">
        <v>591</v>
      </c>
      <c r="J957" s="1">
        <v>0</v>
      </c>
      <c r="K957" s="1" t="s">
        <v>201</v>
      </c>
      <c r="L957" s="1" t="s">
        <v>3149</v>
      </c>
    </row>
    <row r="958" spans="1:12">
      <c r="A958" s="1">
        <v>973</v>
      </c>
      <c r="B958" s="1" t="s">
        <v>3153</v>
      </c>
      <c r="C958" s="1" t="s">
        <v>3154</v>
      </c>
      <c r="D958" s="1" t="s">
        <v>3150</v>
      </c>
      <c r="E958" s="1" t="s">
        <v>3155</v>
      </c>
      <c r="F958" s="1" t="s">
        <v>3156</v>
      </c>
      <c r="G958" s="1">
        <v>0.37817499999999998</v>
      </c>
      <c r="H958" s="1">
        <v>6.7121529999999998</v>
      </c>
      <c r="I958" s="1">
        <v>33</v>
      </c>
      <c r="J958" s="1">
        <v>0</v>
      </c>
      <c r="K958" s="1" t="s">
        <v>201</v>
      </c>
      <c r="L958" s="1" t="s">
        <v>3153</v>
      </c>
    </row>
    <row r="959" spans="1:12">
      <c r="A959" s="1">
        <v>974</v>
      </c>
      <c r="B959" s="1" t="s">
        <v>3157</v>
      </c>
      <c r="C959" s="1" t="s">
        <v>3157</v>
      </c>
      <c r="D959" s="1" t="s">
        <v>3158</v>
      </c>
      <c r="E959" s="1" t="s">
        <v>3159</v>
      </c>
      <c r="F959" s="1" t="s">
        <v>3160</v>
      </c>
      <c r="G959" s="1">
        <v>-19.796419</v>
      </c>
      <c r="H959" s="1">
        <v>34.907556</v>
      </c>
      <c r="I959" s="1">
        <v>33</v>
      </c>
      <c r="J959" s="1">
        <v>2</v>
      </c>
      <c r="K959" s="1" t="s">
        <v>161</v>
      </c>
      <c r="L959" s="1" t="s">
        <v>3157</v>
      </c>
    </row>
    <row r="960" spans="1:12">
      <c r="A960" s="1">
        <v>976</v>
      </c>
      <c r="B960" s="1" t="s">
        <v>3161</v>
      </c>
      <c r="C960" s="1" t="s">
        <v>3161</v>
      </c>
      <c r="D960" s="1" t="s">
        <v>3158</v>
      </c>
      <c r="E960" s="1" t="s">
        <v>3162</v>
      </c>
      <c r="F960" s="1" t="s">
        <v>3163</v>
      </c>
      <c r="G960" s="1">
        <v>-23.876431</v>
      </c>
      <c r="H960" s="1">
        <v>35.408543999999999</v>
      </c>
      <c r="I960" s="1">
        <v>30</v>
      </c>
      <c r="J960" s="1">
        <v>2</v>
      </c>
      <c r="K960" s="1" t="s">
        <v>161</v>
      </c>
      <c r="L960" s="1" t="s">
        <v>3161</v>
      </c>
    </row>
    <row r="961" spans="1:12">
      <c r="A961" s="1">
        <v>977</v>
      </c>
      <c r="B961" s="1" t="s">
        <v>3164</v>
      </c>
      <c r="C961" s="1" t="s">
        <v>3164</v>
      </c>
      <c r="D961" s="1" t="s">
        <v>3158</v>
      </c>
      <c r="E961" s="1" t="s">
        <v>3165</v>
      </c>
      <c r="F961" s="1" t="s">
        <v>3166</v>
      </c>
      <c r="G961" s="1">
        <v>-13.273986000000001</v>
      </c>
      <c r="H961" s="1">
        <v>35.266261999999998</v>
      </c>
      <c r="I961" s="1">
        <v>4505</v>
      </c>
      <c r="J961" s="1">
        <v>2</v>
      </c>
      <c r="K961" s="1" t="s">
        <v>161</v>
      </c>
      <c r="L961" s="1" t="s">
        <v>3164</v>
      </c>
    </row>
    <row r="962" spans="1:12">
      <c r="A962" s="1">
        <v>978</v>
      </c>
      <c r="B962" s="1" t="s">
        <v>3167</v>
      </c>
      <c r="C962" s="1" t="s">
        <v>3167</v>
      </c>
      <c r="D962" s="1" t="s">
        <v>3158</v>
      </c>
      <c r="F962" s="1" t="s">
        <v>3168</v>
      </c>
      <c r="G962" s="1">
        <v>-15.033058</v>
      </c>
      <c r="H962" s="1">
        <v>40.671728000000002</v>
      </c>
      <c r="I962" s="1">
        <v>33</v>
      </c>
      <c r="J962" s="1">
        <v>2</v>
      </c>
      <c r="K962" s="1" t="s">
        <v>161</v>
      </c>
      <c r="L962" s="1" t="s">
        <v>3167</v>
      </c>
    </row>
    <row r="963" spans="1:12">
      <c r="A963" s="1">
        <v>979</v>
      </c>
      <c r="B963" s="1" t="s">
        <v>3169</v>
      </c>
      <c r="C963" s="1" t="s">
        <v>3169</v>
      </c>
      <c r="D963" s="1" t="s">
        <v>3158</v>
      </c>
      <c r="E963" s="1" t="s">
        <v>3170</v>
      </c>
      <c r="F963" s="1" t="s">
        <v>3171</v>
      </c>
      <c r="G963" s="1">
        <v>-25.920836000000001</v>
      </c>
      <c r="H963" s="1">
        <v>32.572606</v>
      </c>
      <c r="I963" s="1">
        <v>145</v>
      </c>
      <c r="J963" s="1">
        <v>2</v>
      </c>
      <c r="K963" s="1" t="s">
        <v>161</v>
      </c>
      <c r="L963" s="1" t="s">
        <v>3169</v>
      </c>
    </row>
    <row r="964" spans="1:12">
      <c r="A964" s="1">
        <v>980</v>
      </c>
      <c r="B964" s="1" t="s">
        <v>3172</v>
      </c>
      <c r="C964" s="1" t="s">
        <v>3172</v>
      </c>
      <c r="D964" s="1" t="s">
        <v>3158</v>
      </c>
      <c r="F964" s="1" t="s">
        <v>3173</v>
      </c>
      <c r="G964" s="1">
        <v>-11.672922</v>
      </c>
      <c r="H964" s="1">
        <v>39.563141999999999</v>
      </c>
      <c r="I964" s="1">
        <v>2789</v>
      </c>
      <c r="J964" s="1">
        <v>2</v>
      </c>
      <c r="K964" s="1" t="s">
        <v>161</v>
      </c>
      <c r="L964" s="1" t="s">
        <v>3172</v>
      </c>
    </row>
    <row r="965" spans="1:12">
      <c r="A965" s="1">
        <v>981</v>
      </c>
      <c r="B965" s="1" t="s">
        <v>3174</v>
      </c>
      <c r="C965" s="1" t="s">
        <v>3174</v>
      </c>
      <c r="D965" s="1" t="s">
        <v>3158</v>
      </c>
      <c r="E965" s="1" t="s">
        <v>3175</v>
      </c>
      <c r="F965" s="1" t="s">
        <v>3176</v>
      </c>
      <c r="G965" s="1">
        <v>-11.361789</v>
      </c>
      <c r="H965" s="1">
        <v>40.354875</v>
      </c>
      <c r="I965" s="1">
        <v>89</v>
      </c>
      <c r="J965" s="1">
        <v>2</v>
      </c>
      <c r="K965" s="1" t="s">
        <v>161</v>
      </c>
      <c r="L965" s="1" t="s">
        <v>3174</v>
      </c>
    </row>
    <row r="966" spans="1:12">
      <c r="A966" s="1">
        <v>982</v>
      </c>
      <c r="B966" s="1" t="s">
        <v>3177</v>
      </c>
      <c r="C966" s="1" t="s">
        <v>3177</v>
      </c>
      <c r="D966" s="1" t="s">
        <v>3158</v>
      </c>
      <c r="F966" s="1" t="s">
        <v>3178</v>
      </c>
      <c r="G966" s="1">
        <v>-13.225053000000001</v>
      </c>
      <c r="H966" s="1">
        <v>37.552067000000001</v>
      </c>
      <c r="I966" s="1">
        <v>2480</v>
      </c>
      <c r="J966" s="1">
        <v>2</v>
      </c>
      <c r="K966" s="1" t="s">
        <v>161</v>
      </c>
      <c r="L966" s="1" t="s">
        <v>3177</v>
      </c>
    </row>
    <row r="967" spans="1:12">
      <c r="A967" s="1">
        <v>983</v>
      </c>
      <c r="B967" s="1" t="s">
        <v>3179</v>
      </c>
      <c r="C967" s="1" t="s">
        <v>3179</v>
      </c>
      <c r="D967" s="1" t="s">
        <v>3158</v>
      </c>
      <c r="E967" s="1" t="s">
        <v>3180</v>
      </c>
      <c r="F967" s="1" t="s">
        <v>3181</v>
      </c>
      <c r="G967" s="1">
        <v>-14.488232999999999</v>
      </c>
      <c r="H967" s="1">
        <v>40.712249999999997</v>
      </c>
      <c r="I967" s="1">
        <v>410</v>
      </c>
      <c r="J967" s="1">
        <v>2</v>
      </c>
      <c r="K967" s="1" t="s">
        <v>161</v>
      </c>
      <c r="L967" s="1" t="s">
        <v>3179</v>
      </c>
    </row>
    <row r="968" spans="1:12">
      <c r="A968" s="1">
        <v>984</v>
      </c>
      <c r="B968" s="1" t="s">
        <v>3182</v>
      </c>
      <c r="C968" s="1" t="s">
        <v>3182</v>
      </c>
      <c r="D968" s="1" t="s">
        <v>3158</v>
      </c>
      <c r="E968" s="1" t="s">
        <v>3183</v>
      </c>
      <c r="F968" s="1" t="s">
        <v>3184</v>
      </c>
      <c r="G968" s="1">
        <v>-15.105611</v>
      </c>
      <c r="H968" s="1">
        <v>39.281799999999997</v>
      </c>
      <c r="I968" s="1">
        <v>1444</v>
      </c>
      <c r="J968" s="1">
        <v>2</v>
      </c>
      <c r="K968" s="1" t="s">
        <v>161</v>
      </c>
      <c r="L968" s="1" t="s">
        <v>3182</v>
      </c>
    </row>
    <row r="969" spans="1:12">
      <c r="A969" s="1">
        <v>985</v>
      </c>
      <c r="B969" s="1" t="s">
        <v>3185</v>
      </c>
      <c r="C969" s="1" t="s">
        <v>3185</v>
      </c>
      <c r="D969" s="1" t="s">
        <v>3158</v>
      </c>
      <c r="E969" s="1" t="s">
        <v>3186</v>
      </c>
      <c r="F969" s="1" t="s">
        <v>3187</v>
      </c>
      <c r="G969" s="1">
        <v>-12.986753</v>
      </c>
      <c r="H969" s="1">
        <v>40.522492</v>
      </c>
      <c r="I969" s="1">
        <v>331</v>
      </c>
      <c r="J969" s="1">
        <v>2</v>
      </c>
      <c r="K969" s="1" t="s">
        <v>161</v>
      </c>
      <c r="L969" s="1" t="s">
        <v>3185</v>
      </c>
    </row>
    <row r="970" spans="1:12">
      <c r="A970" s="1">
        <v>986</v>
      </c>
      <c r="B970" s="1" t="s">
        <v>3188</v>
      </c>
      <c r="C970" s="1" t="s">
        <v>3188</v>
      </c>
      <c r="D970" s="1" t="s">
        <v>3158</v>
      </c>
      <c r="E970" s="1" t="s">
        <v>3189</v>
      </c>
      <c r="F970" s="1" t="s">
        <v>3190</v>
      </c>
      <c r="G970" s="1">
        <v>-17.855499999999999</v>
      </c>
      <c r="H970" s="1">
        <v>36.869106000000002</v>
      </c>
      <c r="I970" s="1">
        <v>36</v>
      </c>
      <c r="J970" s="1">
        <v>2</v>
      </c>
      <c r="K970" s="1" t="s">
        <v>161</v>
      </c>
      <c r="L970" s="1" t="s">
        <v>3188</v>
      </c>
    </row>
    <row r="971" spans="1:12">
      <c r="A971" s="1">
        <v>987</v>
      </c>
      <c r="B971" s="1" t="s">
        <v>3191</v>
      </c>
      <c r="C971" s="1" t="s">
        <v>3191</v>
      </c>
      <c r="D971" s="1" t="s">
        <v>3158</v>
      </c>
      <c r="F971" s="1" t="s">
        <v>3192</v>
      </c>
      <c r="G971" s="1">
        <v>-15.602694</v>
      </c>
      <c r="H971" s="1">
        <v>32.773189000000002</v>
      </c>
      <c r="I971" s="1">
        <v>2904</v>
      </c>
      <c r="J971" s="1">
        <v>2</v>
      </c>
      <c r="K971" s="1" t="s">
        <v>161</v>
      </c>
      <c r="L971" s="1" t="s">
        <v>3191</v>
      </c>
    </row>
    <row r="972" spans="1:12">
      <c r="A972" s="1">
        <v>988</v>
      </c>
      <c r="B972" s="1" t="s">
        <v>3193</v>
      </c>
      <c r="C972" s="1" t="s">
        <v>3194</v>
      </c>
      <c r="D972" s="1" t="s">
        <v>3158</v>
      </c>
      <c r="E972" s="1" t="s">
        <v>3195</v>
      </c>
      <c r="F972" s="1" t="s">
        <v>3196</v>
      </c>
      <c r="G972" s="1">
        <v>-16.104817000000001</v>
      </c>
      <c r="H972" s="1">
        <v>33.640180999999998</v>
      </c>
      <c r="I972" s="1">
        <v>525</v>
      </c>
      <c r="J972" s="1">
        <v>2</v>
      </c>
      <c r="K972" s="1" t="s">
        <v>161</v>
      </c>
      <c r="L972" s="1" t="s">
        <v>3193</v>
      </c>
    </row>
    <row r="973" spans="1:12">
      <c r="A973" s="1">
        <v>989</v>
      </c>
      <c r="B973" s="1" t="s">
        <v>3197</v>
      </c>
      <c r="C973" s="1" t="s">
        <v>3197</v>
      </c>
      <c r="D973" s="1" t="s">
        <v>3158</v>
      </c>
      <c r="F973" s="1" t="s">
        <v>3198</v>
      </c>
      <c r="G973" s="1">
        <v>-14.704617000000001</v>
      </c>
      <c r="H973" s="1">
        <v>34.352369000000003</v>
      </c>
      <c r="I973" s="1">
        <v>4265</v>
      </c>
      <c r="J973" s="1">
        <v>2</v>
      </c>
      <c r="K973" s="1" t="s">
        <v>161</v>
      </c>
      <c r="L973" s="1" t="s">
        <v>3197</v>
      </c>
    </row>
    <row r="974" spans="1:12">
      <c r="A974" s="1">
        <v>990</v>
      </c>
      <c r="B974" s="1" t="s">
        <v>3199</v>
      </c>
      <c r="C974" s="1" t="s">
        <v>3200</v>
      </c>
      <c r="D974" s="1" t="s">
        <v>3158</v>
      </c>
      <c r="E974" s="1" t="s">
        <v>3201</v>
      </c>
      <c r="F974" s="1" t="s">
        <v>3202</v>
      </c>
      <c r="G974" s="1">
        <v>-22.018431</v>
      </c>
      <c r="H974" s="1">
        <v>35.313296999999999</v>
      </c>
      <c r="I974" s="1">
        <v>46</v>
      </c>
      <c r="J974" s="1">
        <v>2</v>
      </c>
      <c r="K974" s="1" t="s">
        <v>161</v>
      </c>
      <c r="L974" s="1" t="s">
        <v>3199</v>
      </c>
    </row>
    <row r="975" spans="1:12">
      <c r="A975" s="1">
        <v>991</v>
      </c>
      <c r="B975" s="1" t="s">
        <v>3203</v>
      </c>
      <c r="C975" s="1" t="s">
        <v>3203</v>
      </c>
      <c r="D975" s="1" t="s">
        <v>3204</v>
      </c>
      <c r="F975" s="1" t="s">
        <v>3205</v>
      </c>
      <c r="G975" s="1">
        <v>-7.0047829999999998</v>
      </c>
      <c r="H975" s="1">
        <v>52.726247000000001</v>
      </c>
      <c r="I975" s="1">
        <v>10</v>
      </c>
      <c r="J975" s="1">
        <v>4</v>
      </c>
      <c r="K975" s="1" t="s">
        <v>161</v>
      </c>
      <c r="L975" s="1" t="s">
        <v>3203</v>
      </c>
    </row>
    <row r="976" spans="1:12">
      <c r="A976" s="1">
        <v>992</v>
      </c>
      <c r="B976" s="1" t="s">
        <v>3206</v>
      </c>
      <c r="C976" s="1" t="s">
        <v>3206</v>
      </c>
      <c r="D976" s="1" t="s">
        <v>3204</v>
      </c>
      <c r="E976" s="1" t="s">
        <v>3207</v>
      </c>
      <c r="F976" s="1" t="s">
        <v>3208</v>
      </c>
      <c r="G976" s="1">
        <v>-5.6966970000000003</v>
      </c>
      <c r="H976" s="1">
        <v>53.655844000000002</v>
      </c>
      <c r="I976" s="1">
        <v>10</v>
      </c>
      <c r="J976" s="1">
        <v>4</v>
      </c>
      <c r="K976" s="1" t="s">
        <v>161</v>
      </c>
      <c r="L976" s="1" t="s">
        <v>3206</v>
      </c>
    </row>
    <row r="977" spans="1:12">
      <c r="A977" s="1">
        <v>993</v>
      </c>
      <c r="B977" s="1" t="s">
        <v>3209</v>
      </c>
      <c r="C977" s="1" t="s">
        <v>3209</v>
      </c>
      <c r="D977" s="1" t="s">
        <v>3204</v>
      </c>
      <c r="F977" s="1" t="s">
        <v>3210</v>
      </c>
      <c r="G977" s="1">
        <v>-10.109610999999999</v>
      </c>
      <c r="H977" s="1">
        <v>51.176119</v>
      </c>
      <c r="I977" s="1">
        <v>10</v>
      </c>
      <c r="J977" s="1">
        <v>4</v>
      </c>
      <c r="K977" s="1" t="s">
        <v>161</v>
      </c>
      <c r="L977" s="1" t="s">
        <v>3209</v>
      </c>
    </row>
    <row r="978" spans="1:12">
      <c r="A978" s="1">
        <v>994</v>
      </c>
      <c r="B978" s="1" t="s">
        <v>3211</v>
      </c>
      <c r="C978" s="1" t="s">
        <v>3212</v>
      </c>
      <c r="D978" s="1" t="s">
        <v>3204</v>
      </c>
      <c r="E978" s="1" t="s">
        <v>3213</v>
      </c>
      <c r="F978" s="1" t="s">
        <v>3214</v>
      </c>
      <c r="G978" s="1">
        <v>-4.6743420000000002</v>
      </c>
      <c r="H978" s="1">
        <v>55.521839</v>
      </c>
      <c r="I978" s="1">
        <v>10</v>
      </c>
      <c r="J978" s="1">
        <v>4</v>
      </c>
      <c r="K978" s="1" t="s">
        <v>161</v>
      </c>
      <c r="L978" s="1" t="s">
        <v>3211</v>
      </c>
    </row>
    <row r="979" spans="1:12">
      <c r="A979" s="1">
        <v>995</v>
      </c>
      <c r="B979" s="1" t="s">
        <v>3215</v>
      </c>
      <c r="C979" s="1" t="s">
        <v>3215</v>
      </c>
      <c r="D979" s="1" t="s">
        <v>3204</v>
      </c>
      <c r="E979" s="1" t="s">
        <v>3216</v>
      </c>
      <c r="F979" s="1" t="s">
        <v>3217</v>
      </c>
      <c r="G979" s="1">
        <v>-4.3192919999999999</v>
      </c>
      <c r="H979" s="1">
        <v>55.691417000000001</v>
      </c>
      <c r="I979" s="1">
        <v>10</v>
      </c>
      <c r="J979" s="1">
        <v>4</v>
      </c>
      <c r="K979" s="1" t="s">
        <v>161</v>
      </c>
      <c r="L979" s="1" t="s">
        <v>3215</v>
      </c>
    </row>
    <row r="980" spans="1:12">
      <c r="A980" s="1">
        <v>996</v>
      </c>
      <c r="B980" s="1" t="s">
        <v>3218</v>
      </c>
      <c r="C980" s="1" t="s">
        <v>3218</v>
      </c>
      <c r="D980" s="1" t="s">
        <v>3204</v>
      </c>
      <c r="F980" s="1" t="s">
        <v>3219</v>
      </c>
      <c r="G980" s="1">
        <v>-7.1345669999999997</v>
      </c>
      <c r="H980" s="1">
        <v>56.278238999999999</v>
      </c>
      <c r="I980" s="1">
        <v>10</v>
      </c>
      <c r="J980" s="1">
        <v>4</v>
      </c>
      <c r="K980" s="1" t="s">
        <v>161</v>
      </c>
      <c r="L980" s="1" t="s">
        <v>3218</v>
      </c>
    </row>
    <row r="981" spans="1:12">
      <c r="A981" s="1">
        <v>997</v>
      </c>
      <c r="B981" s="1" t="s">
        <v>3220</v>
      </c>
      <c r="C981" s="1" t="s">
        <v>3220</v>
      </c>
      <c r="D981" s="1" t="s">
        <v>3221</v>
      </c>
      <c r="E981" s="1" t="s">
        <v>3222</v>
      </c>
      <c r="F981" s="1" t="s">
        <v>3223</v>
      </c>
      <c r="G981" s="1">
        <v>13.847</v>
      </c>
      <c r="H981" s="1">
        <v>20.844332999999999</v>
      </c>
      <c r="I981" s="1">
        <v>1788</v>
      </c>
      <c r="J981" s="1">
        <v>1</v>
      </c>
      <c r="K981" s="1" t="s">
        <v>201</v>
      </c>
      <c r="L981" s="1" t="s">
        <v>3220</v>
      </c>
    </row>
    <row r="982" spans="1:12">
      <c r="A982" s="1">
        <v>998</v>
      </c>
      <c r="B982" s="1" t="s">
        <v>3224</v>
      </c>
      <c r="C982" s="1" t="s">
        <v>3224</v>
      </c>
      <c r="D982" s="1" t="s">
        <v>3221</v>
      </c>
      <c r="E982" s="1" t="s">
        <v>3225</v>
      </c>
      <c r="F982" s="1" t="s">
        <v>3226</v>
      </c>
      <c r="G982" s="1">
        <v>8.6244060000000005</v>
      </c>
      <c r="H982" s="1">
        <v>16.071418999999999</v>
      </c>
      <c r="I982" s="1">
        <v>1407</v>
      </c>
      <c r="J982" s="1">
        <v>1</v>
      </c>
      <c r="K982" s="1" t="s">
        <v>201</v>
      </c>
      <c r="L982" s="1" t="s">
        <v>3224</v>
      </c>
    </row>
    <row r="983" spans="1:12">
      <c r="A983" s="1">
        <v>999</v>
      </c>
      <c r="B983" s="1" t="s">
        <v>3227</v>
      </c>
      <c r="C983" s="1" t="s">
        <v>3228</v>
      </c>
      <c r="D983" s="1" t="s">
        <v>3221</v>
      </c>
      <c r="E983" s="1" t="s">
        <v>3229</v>
      </c>
      <c r="F983" s="1" t="s">
        <v>3230</v>
      </c>
      <c r="G983" s="1">
        <v>12.133689</v>
      </c>
      <c r="H983" s="1">
        <v>15.034019000000001</v>
      </c>
      <c r="I983" s="1">
        <v>968</v>
      </c>
      <c r="J983" s="1">
        <v>1</v>
      </c>
      <c r="K983" s="1" t="s">
        <v>201</v>
      </c>
      <c r="L983" s="1" t="s">
        <v>3227</v>
      </c>
    </row>
    <row r="984" spans="1:12">
      <c r="A984" s="1">
        <v>1000</v>
      </c>
      <c r="B984" s="1" t="s">
        <v>3231</v>
      </c>
      <c r="C984" s="1" t="s">
        <v>3232</v>
      </c>
      <c r="D984" s="1" t="s">
        <v>3221</v>
      </c>
      <c r="E984" s="1" t="s">
        <v>3233</v>
      </c>
      <c r="F984" s="1" t="s">
        <v>3234</v>
      </c>
      <c r="G984" s="1">
        <v>17.917052999999999</v>
      </c>
      <c r="H984" s="1">
        <v>19.111077999999999</v>
      </c>
      <c r="I984" s="1">
        <v>771</v>
      </c>
      <c r="J984" s="1">
        <v>1</v>
      </c>
      <c r="K984" s="1" t="s">
        <v>201</v>
      </c>
      <c r="L984" s="1" t="s">
        <v>3231</v>
      </c>
    </row>
    <row r="985" spans="1:12">
      <c r="A985" s="1">
        <v>1001</v>
      </c>
      <c r="B985" s="1" t="s">
        <v>3235</v>
      </c>
      <c r="C985" s="1" t="s">
        <v>3236</v>
      </c>
      <c r="D985" s="1" t="s">
        <v>3237</v>
      </c>
      <c r="E985" s="1" t="s">
        <v>3238</v>
      </c>
      <c r="F985" s="1" t="s">
        <v>3239</v>
      </c>
      <c r="G985" s="1">
        <v>-20.017430999999998</v>
      </c>
      <c r="H985" s="1">
        <v>28.617868999999999</v>
      </c>
      <c r="I985" s="1">
        <v>4359</v>
      </c>
      <c r="J985" s="1">
        <v>2</v>
      </c>
      <c r="K985" s="1" t="s">
        <v>161</v>
      </c>
      <c r="L985" s="1" t="s">
        <v>3235</v>
      </c>
    </row>
    <row r="986" spans="1:12">
      <c r="A986" s="1">
        <v>1002</v>
      </c>
      <c r="B986" s="1" t="s">
        <v>3240</v>
      </c>
      <c r="C986" s="1" t="s">
        <v>3241</v>
      </c>
      <c r="D986" s="1" t="s">
        <v>3237</v>
      </c>
      <c r="F986" s="1" t="s">
        <v>3242</v>
      </c>
      <c r="G986" s="1">
        <v>-17.751560999999999</v>
      </c>
      <c r="H986" s="1">
        <v>30.924706</v>
      </c>
      <c r="I986" s="1">
        <v>4845</v>
      </c>
      <c r="J986" s="1">
        <v>2</v>
      </c>
      <c r="K986" s="1" t="s">
        <v>161</v>
      </c>
      <c r="L986" s="1" t="s">
        <v>3240</v>
      </c>
    </row>
    <row r="987" spans="1:12">
      <c r="A987" s="1">
        <v>1003</v>
      </c>
      <c r="B987" s="1" t="s">
        <v>3243</v>
      </c>
      <c r="C987" s="1" t="s">
        <v>3244</v>
      </c>
      <c r="D987" s="1" t="s">
        <v>3237</v>
      </c>
      <c r="E987" s="1" t="s">
        <v>3245</v>
      </c>
      <c r="F987" s="1" t="s">
        <v>3246</v>
      </c>
      <c r="G987" s="1">
        <v>-21.008082999999999</v>
      </c>
      <c r="H987" s="1">
        <v>31.57855</v>
      </c>
      <c r="I987" s="1">
        <v>1421</v>
      </c>
      <c r="J987" s="1">
        <v>2</v>
      </c>
      <c r="K987" s="1" t="s">
        <v>161</v>
      </c>
      <c r="L987" s="1" t="s">
        <v>3243</v>
      </c>
    </row>
    <row r="988" spans="1:12">
      <c r="A988" s="1">
        <v>1004</v>
      </c>
      <c r="B988" s="1" t="s">
        <v>3247</v>
      </c>
      <c r="C988" s="1" t="s">
        <v>3248</v>
      </c>
      <c r="D988" s="1" t="s">
        <v>3237</v>
      </c>
      <c r="E988" s="1" t="s">
        <v>3249</v>
      </c>
      <c r="F988" s="1" t="s">
        <v>3250</v>
      </c>
      <c r="G988" s="1">
        <v>-18.095880999999999</v>
      </c>
      <c r="H988" s="1">
        <v>25.839006000000001</v>
      </c>
      <c r="I988" s="1">
        <v>3490</v>
      </c>
      <c r="J988" s="1">
        <v>2</v>
      </c>
      <c r="K988" s="1" t="s">
        <v>161</v>
      </c>
      <c r="L988" s="1" t="s">
        <v>3247</v>
      </c>
    </row>
    <row r="989" spans="1:12">
      <c r="A989" s="1">
        <v>1005</v>
      </c>
      <c r="B989" s="1" t="s">
        <v>3251</v>
      </c>
      <c r="C989" s="1" t="s">
        <v>3241</v>
      </c>
      <c r="D989" s="1" t="s">
        <v>3237</v>
      </c>
      <c r="E989" s="1" t="s">
        <v>3252</v>
      </c>
      <c r="F989" s="1" t="s">
        <v>3253</v>
      </c>
      <c r="G989" s="1">
        <v>-17.931806000000002</v>
      </c>
      <c r="H989" s="1">
        <v>31.092846999999999</v>
      </c>
      <c r="I989" s="1">
        <v>4887</v>
      </c>
      <c r="J989" s="1">
        <v>2</v>
      </c>
      <c r="K989" s="1" t="s">
        <v>161</v>
      </c>
      <c r="L989" s="1" t="s">
        <v>3251</v>
      </c>
    </row>
    <row r="990" spans="1:12">
      <c r="A990" s="1">
        <v>1006</v>
      </c>
      <c r="B990" s="1" t="s">
        <v>3254</v>
      </c>
      <c r="C990" s="1" t="s">
        <v>3255</v>
      </c>
      <c r="D990" s="1" t="s">
        <v>3237</v>
      </c>
      <c r="E990" s="1" t="s">
        <v>3256</v>
      </c>
      <c r="F990" s="1" t="s">
        <v>3257</v>
      </c>
      <c r="G990" s="1">
        <v>-16.519760999999999</v>
      </c>
      <c r="H990" s="1">
        <v>28.884981</v>
      </c>
      <c r="I990" s="1">
        <v>1706</v>
      </c>
      <c r="J990" s="1">
        <v>2</v>
      </c>
      <c r="K990" s="1" t="s">
        <v>161</v>
      </c>
      <c r="L990" s="1" t="s">
        <v>3254</v>
      </c>
    </row>
    <row r="991" spans="1:12">
      <c r="A991" s="1">
        <v>1007</v>
      </c>
      <c r="B991" s="1" t="s">
        <v>3258</v>
      </c>
      <c r="C991" s="1" t="s">
        <v>3258</v>
      </c>
      <c r="D991" s="1" t="s">
        <v>3237</v>
      </c>
      <c r="F991" s="1" t="s">
        <v>3259</v>
      </c>
      <c r="G991" s="1">
        <v>-17.431916999999999</v>
      </c>
      <c r="H991" s="1">
        <v>32.184502000000002</v>
      </c>
      <c r="I991" s="1">
        <v>3950</v>
      </c>
      <c r="J991" s="1">
        <v>2</v>
      </c>
      <c r="K991" s="1" t="s">
        <v>161</v>
      </c>
      <c r="L991" s="1" t="s">
        <v>3258</v>
      </c>
    </row>
    <row r="992" spans="1:12">
      <c r="A992" s="1">
        <v>1008</v>
      </c>
      <c r="B992" s="1" t="s">
        <v>3260</v>
      </c>
      <c r="C992" s="1" t="s">
        <v>3260</v>
      </c>
      <c r="D992" s="1" t="s">
        <v>3237</v>
      </c>
      <c r="F992" s="1" t="s">
        <v>3261</v>
      </c>
      <c r="G992" s="1">
        <v>-18.997499000000001</v>
      </c>
      <c r="H992" s="1">
        <v>32.627223999999998</v>
      </c>
      <c r="I992" s="1">
        <v>3410</v>
      </c>
      <c r="J992" s="1">
        <v>2</v>
      </c>
      <c r="K992" s="1" t="s">
        <v>161</v>
      </c>
      <c r="L992" s="1" t="s">
        <v>3260</v>
      </c>
    </row>
    <row r="993" spans="1:12">
      <c r="A993" s="1">
        <v>1009</v>
      </c>
      <c r="B993" s="1" t="s">
        <v>3262</v>
      </c>
      <c r="C993" s="1" t="s">
        <v>3263</v>
      </c>
      <c r="D993" s="1" t="s">
        <v>3237</v>
      </c>
      <c r="E993" s="1" t="s">
        <v>3264</v>
      </c>
      <c r="F993" s="1" t="s">
        <v>3265</v>
      </c>
      <c r="G993" s="1">
        <v>-20.055333000000001</v>
      </c>
      <c r="H993" s="1">
        <v>30.859110999999999</v>
      </c>
      <c r="I993" s="1">
        <v>3595</v>
      </c>
      <c r="J993" s="1">
        <v>2</v>
      </c>
      <c r="K993" s="1" t="s">
        <v>161</v>
      </c>
      <c r="L993" s="1" t="s">
        <v>3262</v>
      </c>
    </row>
    <row r="994" spans="1:12">
      <c r="A994" s="1">
        <v>1010</v>
      </c>
      <c r="B994" s="1" t="s">
        <v>3266</v>
      </c>
      <c r="C994" s="1" t="s">
        <v>3266</v>
      </c>
      <c r="D994" s="1" t="s">
        <v>3237</v>
      </c>
      <c r="F994" s="1" t="s">
        <v>3267</v>
      </c>
      <c r="G994" s="1">
        <v>-20.289497000000001</v>
      </c>
      <c r="H994" s="1">
        <v>30.088228000000001</v>
      </c>
      <c r="I994" s="1">
        <v>3012</v>
      </c>
      <c r="J994" s="1">
        <v>2</v>
      </c>
      <c r="K994" s="1" t="s">
        <v>161</v>
      </c>
      <c r="L994" s="1" t="s">
        <v>3266</v>
      </c>
    </row>
    <row r="995" spans="1:12">
      <c r="A995" s="1">
        <v>1011</v>
      </c>
      <c r="B995" s="1" t="s">
        <v>3268</v>
      </c>
      <c r="C995" s="1" t="s">
        <v>3269</v>
      </c>
      <c r="D995" s="1" t="s">
        <v>3237</v>
      </c>
      <c r="E995" s="1" t="s">
        <v>3270</v>
      </c>
      <c r="F995" s="1" t="s">
        <v>3271</v>
      </c>
      <c r="G995" s="1">
        <v>-19.436394</v>
      </c>
      <c r="H995" s="1">
        <v>29.861910999999999</v>
      </c>
      <c r="I995" s="1">
        <v>4680</v>
      </c>
      <c r="J995" s="1">
        <v>2</v>
      </c>
      <c r="K995" s="1" t="s">
        <v>161</v>
      </c>
      <c r="L995" s="1" t="s">
        <v>3268</v>
      </c>
    </row>
    <row r="996" spans="1:12">
      <c r="A996" s="1">
        <v>1012</v>
      </c>
      <c r="B996" s="1" t="s">
        <v>3272</v>
      </c>
      <c r="C996" s="1" t="s">
        <v>3272</v>
      </c>
      <c r="D996" s="1" t="s">
        <v>3237</v>
      </c>
      <c r="E996" s="1" t="s">
        <v>3273</v>
      </c>
      <c r="F996" s="1" t="s">
        <v>3274</v>
      </c>
      <c r="G996" s="1">
        <v>-18.629871999999999</v>
      </c>
      <c r="H996" s="1">
        <v>27.021042000000001</v>
      </c>
      <c r="I996" s="1">
        <v>3543</v>
      </c>
      <c r="J996" s="1">
        <v>2</v>
      </c>
      <c r="K996" s="1" t="s">
        <v>161</v>
      </c>
      <c r="L996" s="1" t="s">
        <v>3272</v>
      </c>
    </row>
    <row r="997" spans="1:12">
      <c r="A997" s="1">
        <v>1013</v>
      </c>
      <c r="B997" s="1" t="s">
        <v>3275</v>
      </c>
      <c r="C997" s="1" t="s">
        <v>3276</v>
      </c>
      <c r="D997" s="1" t="s">
        <v>3277</v>
      </c>
      <c r="E997" s="1" t="s">
        <v>3278</v>
      </c>
      <c r="F997" s="1" t="s">
        <v>3279</v>
      </c>
      <c r="G997" s="1">
        <v>-15.679053</v>
      </c>
      <c r="H997" s="1">
        <v>34.974013999999997</v>
      </c>
      <c r="I997" s="1">
        <v>2555</v>
      </c>
      <c r="J997" s="1">
        <v>2</v>
      </c>
      <c r="K997" s="1" t="s">
        <v>161</v>
      </c>
      <c r="L997" s="1" t="s">
        <v>3275</v>
      </c>
    </row>
    <row r="998" spans="1:12">
      <c r="A998" s="1">
        <v>1014</v>
      </c>
      <c r="B998" s="1" t="s">
        <v>3280</v>
      </c>
      <c r="C998" s="1" t="s">
        <v>3280</v>
      </c>
      <c r="D998" s="1" t="s">
        <v>3277</v>
      </c>
      <c r="E998" s="1" t="s">
        <v>3281</v>
      </c>
      <c r="F998" s="1" t="s">
        <v>3282</v>
      </c>
      <c r="G998" s="1">
        <v>-9.9535689999999999</v>
      </c>
      <c r="H998" s="1">
        <v>33.893022000000002</v>
      </c>
      <c r="I998" s="1">
        <v>1765</v>
      </c>
      <c r="J998" s="1">
        <v>2</v>
      </c>
      <c r="K998" s="1" t="s">
        <v>161</v>
      </c>
      <c r="L998" s="1" t="s">
        <v>3280</v>
      </c>
    </row>
    <row r="999" spans="1:12">
      <c r="A999" s="1">
        <v>1015</v>
      </c>
      <c r="B999" s="1" t="s">
        <v>3283</v>
      </c>
      <c r="C999" s="1" t="s">
        <v>3283</v>
      </c>
      <c r="D999" s="1" t="s">
        <v>3277</v>
      </c>
      <c r="F999" s="1" t="s">
        <v>3284</v>
      </c>
      <c r="G999" s="1">
        <v>-13.014631</v>
      </c>
      <c r="H999" s="1">
        <v>33.468597000000003</v>
      </c>
      <c r="I999" s="1">
        <v>3470</v>
      </c>
      <c r="J999" s="1">
        <v>2</v>
      </c>
      <c r="K999" s="1" t="s">
        <v>161</v>
      </c>
      <c r="L999" s="1" t="s">
        <v>3283</v>
      </c>
    </row>
    <row r="1000" spans="1:12">
      <c r="A1000" s="1">
        <v>1016</v>
      </c>
      <c r="B1000" s="1" t="s">
        <v>3285</v>
      </c>
      <c r="C1000" s="1" t="s">
        <v>3286</v>
      </c>
      <c r="D1000" s="1" t="s">
        <v>3277</v>
      </c>
      <c r="E1000" s="1" t="s">
        <v>3287</v>
      </c>
      <c r="F1000" s="1" t="s">
        <v>3288</v>
      </c>
      <c r="G1000" s="1">
        <v>-13.789377999999999</v>
      </c>
      <c r="H1000" s="1">
        <v>33.780999999999999</v>
      </c>
      <c r="I1000" s="1">
        <v>4035</v>
      </c>
      <c r="J1000" s="1">
        <v>2</v>
      </c>
      <c r="K1000" s="1" t="s">
        <v>161</v>
      </c>
      <c r="L1000" s="1" t="s">
        <v>3285</v>
      </c>
    </row>
    <row r="1001" spans="1:12">
      <c r="A1001" s="1">
        <v>1017</v>
      </c>
      <c r="B1001" s="1" t="s">
        <v>3289</v>
      </c>
      <c r="C1001" s="1" t="s">
        <v>3289</v>
      </c>
      <c r="D1001" s="1" t="s">
        <v>3277</v>
      </c>
      <c r="E1001" s="1" t="s">
        <v>3290</v>
      </c>
      <c r="F1001" s="1" t="s">
        <v>3291</v>
      </c>
      <c r="G1001" s="1">
        <v>-11.444750000000001</v>
      </c>
      <c r="H1001" s="1">
        <v>34.011775999999998</v>
      </c>
      <c r="I1001" s="1">
        <v>4115</v>
      </c>
      <c r="J1001" s="1">
        <v>2</v>
      </c>
      <c r="K1001" s="1" t="s">
        <v>161</v>
      </c>
      <c r="L1001" s="1" t="s">
        <v>3289</v>
      </c>
    </row>
    <row r="1002" spans="1:12">
      <c r="A1002" s="1">
        <v>1018</v>
      </c>
      <c r="B1002" s="1" t="s">
        <v>3292</v>
      </c>
      <c r="C1002" s="1" t="s">
        <v>3293</v>
      </c>
      <c r="D1002" s="1" t="s">
        <v>3294</v>
      </c>
      <c r="E1002" s="1" t="s">
        <v>3295</v>
      </c>
      <c r="F1002" s="1" t="s">
        <v>3296</v>
      </c>
      <c r="G1002" s="1">
        <v>-29.462256</v>
      </c>
      <c r="H1002" s="1">
        <v>27.552503000000002</v>
      </c>
      <c r="I1002" s="1">
        <v>5348</v>
      </c>
      <c r="J1002" s="1">
        <v>2</v>
      </c>
      <c r="K1002" s="1" t="s">
        <v>161</v>
      </c>
      <c r="L1002" s="1" t="s">
        <v>3292</v>
      </c>
    </row>
    <row r="1003" spans="1:12">
      <c r="A1003" s="1">
        <v>1019</v>
      </c>
      <c r="B1003" s="1" t="s">
        <v>3297</v>
      </c>
      <c r="C1003" s="1" t="s">
        <v>3293</v>
      </c>
      <c r="D1003" s="1" t="s">
        <v>3294</v>
      </c>
      <c r="F1003" s="1" t="s">
        <v>3298</v>
      </c>
      <c r="G1003" s="1">
        <v>-29.304053</v>
      </c>
      <c r="H1003" s="1">
        <v>27.503457999999998</v>
      </c>
      <c r="I1003" s="1">
        <v>5105</v>
      </c>
      <c r="J1003" s="1">
        <v>2</v>
      </c>
      <c r="K1003" s="1" t="s">
        <v>161</v>
      </c>
      <c r="L1003" s="1" t="s">
        <v>3297</v>
      </c>
    </row>
    <row r="1004" spans="1:12">
      <c r="A1004" s="1">
        <v>1020</v>
      </c>
      <c r="B1004" s="1" t="s">
        <v>3299</v>
      </c>
      <c r="C1004" s="1" t="s">
        <v>3300</v>
      </c>
      <c r="D1004" s="1" t="s">
        <v>2847</v>
      </c>
      <c r="E1004" s="1" t="s">
        <v>3301</v>
      </c>
      <c r="F1004" s="1" t="s">
        <v>3302</v>
      </c>
      <c r="G1004" s="1">
        <v>-4.3857499999999998</v>
      </c>
      <c r="H1004" s="1">
        <v>15.444569</v>
      </c>
      <c r="I1004" s="1">
        <v>1027</v>
      </c>
      <c r="J1004" s="1">
        <v>1</v>
      </c>
      <c r="K1004" s="1" t="s">
        <v>201</v>
      </c>
      <c r="L1004" s="1" t="s">
        <v>3299</v>
      </c>
    </row>
    <row r="1005" spans="1:12">
      <c r="A1005" s="1">
        <v>1021</v>
      </c>
      <c r="B1005" s="1" t="s">
        <v>3303</v>
      </c>
      <c r="C1005" s="1" t="s">
        <v>3300</v>
      </c>
      <c r="D1005" s="1" t="s">
        <v>2847</v>
      </c>
      <c r="E1005" s="1" t="s">
        <v>3304</v>
      </c>
      <c r="F1005" s="1" t="s">
        <v>3305</v>
      </c>
      <c r="G1005" s="1">
        <v>-4.326689</v>
      </c>
      <c r="H1005" s="1">
        <v>15.327342</v>
      </c>
      <c r="I1005" s="1">
        <v>915</v>
      </c>
      <c r="J1005" s="1">
        <v>1</v>
      </c>
      <c r="K1005" s="1" t="s">
        <v>201</v>
      </c>
      <c r="L1005" s="1" t="s">
        <v>3303</v>
      </c>
    </row>
    <row r="1006" spans="1:12">
      <c r="A1006" s="1">
        <v>1022</v>
      </c>
      <c r="B1006" s="1" t="s">
        <v>3306</v>
      </c>
      <c r="C1006" s="1" t="s">
        <v>3306</v>
      </c>
      <c r="D1006" s="1" t="s">
        <v>2847</v>
      </c>
      <c r="E1006" s="1" t="s">
        <v>3307</v>
      </c>
      <c r="F1006" s="1" t="s">
        <v>3308</v>
      </c>
      <c r="G1006" s="1">
        <v>-5.9308579999999997</v>
      </c>
      <c r="H1006" s="1">
        <v>12.351789</v>
      </c>
      <c r="I1006" s="1">
        <v>89</v>
      </c>
      <c r="J1006" s="1">
        <v>1</v>
      </c>
      <c r="K1006" s="1" t="s">
        <v>201</v>
      </c>
      <c r="L1006" s="1" t="s">
        <v>3306</v>
      </c>
    </row>
    <row r="1007" spans="1:12">
      <c r="A1007" s="1">
        <v>1023</v>
      </c>
      <c r="B1007" s="1" t="s">
        <v>3309</v>
      </c>
      <c r="C1007" s="1" t="s">
        <v>3309</v>
      </c>
      <c r="D1007" s="1" t="s">
        <v>2847</v>
      </c>
      <c r="F1007" s="1" t="s">
        <v>3310</v>
      </c>
      <c r="G1007" s="1">
        <v>-5.918056</v>
      </c>
      <c r="H1007" s="1">
        <v>12.447694</v>
      </c>
      <c r="I1007" s="1">
        <v>394</v>
      </c>
      <c r="J1007" s="1">
        <v>1</v>
      </c>
      <c r="K1007" s="1" t="s">
        <v>201</v>
      </c>
      <c r="L1007" s="1" t="s">
        <v>3309</v>
      </c>
    </row>
    <row r="1008" spans="1:12">
      <c r="A1008" s="1">
        <v>1024</v>
      </c>
      <c r="B1008" s="1" t="s">
        <v>3311</v>
      </c>
      <c r="C1008" s="1" t="s">
        <v>3312</v>
      </c>
      <c r="D1008" s="1" t="s">
        <v>2847</v>
      </c>
      <c r="E1008" s="1" t="s">
        <v>3313</v>
      </c>
      <c r="F1008" s="1" t="s">
        <v>3314</v>
      </c>
      <c r="G1008" s="1">
        <v>-3.3113190000000001</v>
      </c>
      <c r="H1008" s="1">
        <v>17.381682999999999</v>
      </c>
      <c r="I1008" s="1">
        <v>1053</v>
      </c>
      <c r="J1008" s="1">
        <v>1</v>
      </c>
      <c r="K1008" s="1" t="s">
        <v>201</v>
      </c>
      <c r="L1008" s="1" t="s">
        <v>3311</v>
      </c>
    </row>
    <row r="1009" spans="1:12">
      <c r="A1009" s="1">
        <v>1025</v>
      </c>
      <c r="B1009" s="1" t="s">
        <v>3315</v>
      </c>
      <c r="C1009" s="1" t="s">
        <v>3315</v>
      </c>
      <c r="D1009" s="1" t="s">
        <v>2847</v>
      </c>
      <c r="E1009" s="1" t="s">
        <v>3316</v>
      </c>
      <c r="F1009" s="1" t="s">
        <v>3317</v>
      </c>
      <c r="G1009" s="1">
        <v>-5.0357669999999999</v>
      </c>
      <c r="H1009" s="1">
        <v>18.785630999999999</v>
      </c>
      <c r="I1009" s="1">
        <v>1572</v>
      </c>
      <c r="J1009" s="1">
        <v>1</v>
      </c>
      <c r="K1009" s="1" t="s">
        <v>201</v>
      </c>
      <c r="L1009" s="1" t="s">
        <v>3315</v>
      </c>
    </row>
    <row r="1010" spans="1:12">
      <c r="A1010" s="1">
        <v>1026</v>
      </c>
      <c r="B1010" s="1" t="s">
        <v>3318</v>
      </c>
      <c r="C1010" s="1" t="s">
        <v>3318</v>
      </c>
      <c r="D1010" s="1" t="s">
        <v>2847</v>
      </c>
      <c r="E1010" s="1" t="s">
        <v>3319</v>
      </c>
      <c r="F1010" s="1" t="s">
        <v>3320</v>
      </c>
      <c r="G1010" s="1">
        <v>2.2599999999999999E-2</v>
      </c>
      <c r="H1010" s="1">
        <v>18.288744000000001</v>
      </c>
      <c r="I1010" s="1">
        <v>1040</v>
      </c>
      <c r="J1010" s="1">
        <v>1</v>
      </c>
      <c r="K1010" s="1" t="s">
        <v>201</v>
      </c>
      <c r="L1010" s="1" t="s">
        <v>3318</v>
      </c>
    </row>
    <row r="1011" spans="1:12">
      <c r="A1011" s="1">
        <v>1027</v>
      </c>
      <c r="B1011" s="1" t="s">
        <v>3321</v>
      </c>
      <c r="C1011" s="1" t="s">
        <v>3321</v>
      </c>
      <c r="D1011" s="1" t="s">
        <v>2847</v>
      </c>
      <c r="E1011" s="1" t="s">
        <v>3322</v>
      </c>
      <c r="F1011" s="1" t="s">
        <v>3323</v>
      </c>
      <c r="G1011" s="1">
        <v>4.2532059999999996</v>
      </c>
      <c r="H1011" s="1">
        <v>20.975283000000001</v>
      </c>
      <c r="I1011" s="1">
        <v>1509</v>
      </c>
      <c r="J1011" s="1">
        <v>1</v>
      </c>
      <c r="K1011" s="1" t="s">
        <v>201</v>
      </c>
      <c r="L1011" s="1" t="s">
        <v>3321</v>
      </c>
    </row>
    <row r="1012" spans="1:12">
      <c r="A1012" s="1">
        <v>1028</v>
      </c>
      <c r="B1012" s="1" t="s">
        <v>3324</v>
      </c>
      <c r="C1012" s="1" t="s">
        <v>3324</v>
      </c>
      <c r="D1012" s="1" t="s">
        <v>2847</v>
      </c>
      <c r="E1012" s="1" t="s">
        <v>3325</v>
      </c>
      <c r="F1012" s="1" t="s">
        <v>3326</v>
      </c>
      <c r="G1012" s="1">
        <v>3.2353689999999999</v>
      </c>
      <c r="H1012" s="1">
        <v>19.771258</v>
      </c>
      <c r="I1012" s="1">
        <v>1378</v>
      </c>
      <c r="J1012" s="1">
        <v>1</v>
      </c>
      <c r="K1012" s="1" t="s">
        <v>201</v>
      </c>
      <c r="L1012" s="1" t="s">
        <v>3324</v>
      </c>
    </row>
    <row r="1013" spans="1:12">
      <c r="A1013" s="1">
        <v>1029</v>
      </c>
      <c r="B1013" s="1" t="s">
        <v>3327</v>
      </c>
      <c r="C1013" s="1" t="s">
        <v>3327</v>
      </c>
      <c r="D1013" s="1" t="s">
        <v>2847</v>
      </c>
      <c r="F1013" s="1" t="s">
        <v>3328</v>
      </c>
      <c r="G1013" s="1">
        <v>4.1576389999999996</v>
      </c>
      <c r="H1013" s="1">
        <v>21.650917</v>
      </c>
      <c r="I1013" s="1">
        <v>1801</v>
      </c>
      <c r="J1013" s="1">
        <v>1</v>
      </c>
      <c r="K1013" s="1" t="s">
        <v>201</v>
      </c>
      <c r="L1013" s="1" t="s">
        <v>3327</v>
      </c>
    </row>
    <row r="1014" spans="1:12">
      <c r="A1014" s="1">
        <v>1030</v>
      </c>
      <c r="B1014" s="1" t="s">
        <v>3329</v>
      </c>
      <c r="C1014" s="1" t="s">
        <v>3329</v>
      </c>
      <c r="D1014" s="1" t="s">
        <v>2847</v>
      </c>
      <c r="E1014" s="1" t="s">
        <v>3330</v>
      </c>
      <c r="F1014" s="1" t="s">
        <v>3331</v>
      </c>
      <c r="G1014" s="1">
        <v>2.170658</v>
      </c>
      <c r="H1014" s="1">
        <v>21.496905999999999</v>
      </c>
      <c r="I1014" s="1">
        <v>1509</v>
      </c>
      <c r="J1014" s="1">
        <v>1</v>
      </c>
      <c r="K1014" s="1" t="s">
        <v>201</v>
      </c>
      <c r="L1014" s="1" t="s">
        <v>3329</v>
      </c>
    </row>
    <row r="1015" spans="1:12">
      <c r="A1015" s="1">
        <v>1031</v>
      </c>
      <c r="B1015" s="1" t="s">
        <v>3332</v>
      </c>
      <c r="C1015" s="1" t="s">
        <v>3333</v>
      </c>
      <c r="D1015" s="1" t="s">
        <v>2847</v>
      </c>
      <c r="E1015" s="1" t="s">
        <v>3334</v>
      </c>
      <c r="F1015" s="1" t="s">
        <v>3335</v>
      </c>
      <c r="G1015" s="1">
        <v>0.51749999999999996</v>
      </c>
      <c r="H1015" s="1">
        <v>25.155014000000001</v>
      </c>
      <c r="I1015" s="1">
        <v>1289</v>
      </c>
      <c r="J1015" s="1">
        <v>2</v>
      </c>
      <c r="K1015" s="1" t="s">
        <v>161</v>
      </c>
      <c r="L1015" s="1" t="s">
        <v>3332</v>
      </c>
    </row>
    <row r="1016" spans="1:12">
      <c r="A1016" s="1">
        <v>1032</v>
      </c>
      <c r="B1016" s="1" t="s">
        <v>3336</v>
      </c>
      <c r="C1016" s="1" t="s">
        <v>3337</v>
      </c>
      <c r="D1016" s="1" t="s">
        <v>2847</v>
      </c>
      <c r="E1016" s="1" t="s">
        <v>3338</v>
      </c>
      <c r="F1016" s="1" t="s">
        <v>3339</v>
      </c>
      <c r="G1016" s="1">
        <v>2.8276059999999998</v>
      </c>
      <c r="H1016" s="1">
        <v>27.588253000000002</v>
      </c>
      <c r="I1016" s="1">
        <v>2438</v>
      </c>
      <c r="J1016" s="1">
        <v>2</v>
      </c>
      <c r="K1016" s="1" t="s">
        <v>161</v>
      </c>
      <c r="L1016" s="1" t="s">
        <v>3336</v>
      </c>
    </row>
    <row r="1017" spans="1:12">
      <c r="A1017" s="1">
        <v>1033</v>
      </c>
      <c r="B1017" s="1" t="s">
        <v>3340</v>
      </c>
      <c r="C1017" s="1" t="s">
        <v>3340</v>
      </c>
      <c r="D1017" s="1" t="s">
        <v>2847</v>
      </c>
      <c r="E1017" s="1" t="s">
        <v>3341</v>
      </c>
      <c r="F1017" s="1" t="s">
        <v>3342</v>
      </c>
      <c r="G1017" s="1">
        <v>1.5657190000000001</v>
      </c>
      <c r="H1017" s="1">
        <v>30.220832999999999</v>
      </c>
      <c r="I1017" s="1">
        <v>4045</v>
      </c>
      <c r="J1017" s="1">
        <v>2</v>
      </c>
      <c r="K1017" s="1" t="s">
        <v>161</v>
      </c>
      <c r="L1017" s="1" t="s">
        <v>3340</v>
      </c>
    </row>
    <row r="1018" spans="1:12">
      <c r="A1018" s="1">
        <v>1034</v>
      </c>
      <c r="B1018" s="1" t="s">
        <v>3343</v>
      </c>
      <c r="C1018" s="1" t="s">
        <v>3343</v>
      </c>
      <c r="D1018" s="1" t="s">
        <v>2847</v>
      </c>
      <c r="F1018" s="1" t="s">
        <v>3344</v>
      </c>
      <c r="G1018" s="1">
        <v>2.8183470000000002</v>
      </c>
      <c r="H1018" s="1">
        <v>24.793706</v>
      </c>
      <c r="I1018" s="1">
        <v>1378</v>
      </c>
      <c r="J1018" s="1">
        <v>2</v>
      </c>
      <c r="K1018" s="1" t="s">
        <v>161</v>
      </c>
      <c r="L1018" s="1" t="s">
        <v>3343</v>
      </c>
    </row>
    <row r="1019" spans="1:12">
      <c r="A1019" s="1">
        <v>1035</v>
      </c>
      <c r="B1019" s="1" t="s">
        <v>3345</v>
      </c>
      <c r="C1019" s="1" t="s">
        <v>3346</v>
      </c>
      <c r="D1019" s="1" t="s">
        <v>2847</v>
      </c>
      <c r="E1019" s="1" t="s">
        <v>3347</v>
      </c>
      <c r="F1019" s="1" t="s">
        <v>3348</v>
      </c>
      <c r="G1019" s="1">
        <v>-2.3089780000000002</v>
      </c>
      <c r="H1019" s="1">
        <v>28.808803000000001</v>
      </c>
      <c r="I1019" s="1">
        <v>5643</v>
      </c>
      <c r="J1019" s="1">
        <v>2</v>
      </c>
      <c r="K1019" s="1" t="s">
        <v>161</v>
      </c>
      <c r="L1019" s="1" t="s">
        <v>3345</v>
      </c>
    </row>
    <row r="1020" spans="1:12">
      <c r="A1020" s="1">
        <v>1036</v>
      </c>
      <c r="B1020" s="1" t="s">
        <v>3349</v>
      </c>
      <c r="C1020" s="1" t="s">
        <v>3349</v>
      </c>
      <c r="D1020" s="1" t="s">
        <v>2847</v>
      </c>
      <c r="E1020" s="1" t="s">
        <v>3350</v>
      </c>
      <c r="F1020" s="1" t="s">
        <v>3351</v>
      </c>
      <c r="G1020" s="1">
        <v>-1.670814</v>
      </c>
      <c r="H1020" s="1">
        <v>29.238464</v>
      </c>
      <c r="I1020" s="1">
        <v>5089</v>
      </c>
      <c r="J1020" s="1">
        <v>2</v>
      </c>
      <c r="K1020" s="1" t="s">
        <v>161</v>
      </c>
      <c r="L1020" s="1" t="s">
        <v>3349</v>
      </c>
    </row>
    <row r="1021" spans="1:12">
      <c r="A1021" s="1">
        <v>1037</v>
      </c>
      <c r="B1021" s="1" t="s">
        <v>3352</v>
      </c>
      <c r="C1021" s="1" t="s">
        <v>3352</v>
      </c>
      <c r="D1021" s="1" t="s">
        <v>2847</v>
      </c>
      <c r="E1021" s="1" t="s">
        <v>3353</v>
      </c>
      <c r="F1021" s="1" t="s">
        <v>3354</v>
      </c>
      <c r="G1021" s="1">
        <v>-2.9191780000000001</v>
      </c>
      <c r="H1021" s="1">
        <v>25.915361000000001</v>
      </c>
      <c r="I1021" s="1">
        <v>1630</v>
      </c>
      <c r="J1021" s="1">
        <v>2</v>
      </c>
      <c r="K1021" s="1" t="s">
        <v>161</v>
      </c>
      <c r="L1021" s="1" t="s">
        <v>3352</v>
      </c>
    </row>
    <row r="1022" spans="1:12">
      <c r="A1022" s="1">
        <v>1038</v>
      </c>
      <c r="B1022" s="1" t="s">
        <v>3355</v>
      </c>
      <c r="C1022" s="1" t="s">
        <v>3356</v>
      </c>
      <c r="D1022" s="1" t="s">
        <v>2847</v>
      </c>
      <c r="E1022" s="1" t="s">
        <v>3357</v>
      </c>
      <c r="F1022" s="1" t="s">
        <v>3358</v>
      </c>
      <c r="G1022" s="1">
        <v>-11.591333000000001</v>
      </c>
      <c r="H1022" s="1">
        <v>27.530888999999998</v>
      </c>
      <c r="I1022" s="1">
        <v>4295</v>
      </c>
      <c r="J1022" s="1">
        <v>2</v>
      </c>
      <c r="K1022" s="1" t="s">
        <v>161</v>
      </c>
      <c r="L1022" s="1" t="s">
        <v>3355</v>
      </c>
    </row>
    <row r="1023" spans="1:12">
      <c r="A1023" s="1">
        <v>1039</v>
      </c>
      <c r="B1023" s="1" t="s">
        <v>3359</v>
      </c>
      <c r="C1023" s="1" t="s">
        <v>3359</v>
      </c>
      <c r="D1023" s="1" t="s">
        <v>2847</v>
      </c>
      <c r="E1023" s="1" t="s">
        <v>3360</v>
      </c>
      <c r="F1023" s="1" t="s">
        <v>3361</v>
      </c>
      <c r="G1023" s="1">
        <v>-10.765886</v>
      </c>
      <c r="H1023" s="1">
        <v>25.505714000000001</v>
      </c>
      <c r="I1023" s="1">
        <v>5007</v>
      </c>
      <c r="J1023" s="1">
        <v>2</v>
      </c>
      <c r="K1023" s="1" t="s">
        <v>161</v>
      </c>
      <c r="L1023" s="1" t="s">
        <v>3359</v>
      </c>
    </row>
    <row r="1024" spans="1:12">
      <c r="A1024" s="1">
        <v>1040</v>
      </c>
      <c r="B1024" s="1" t="s">
        <v>3362</v>
      </c>
      <c r="C1024" s="1" t="s">
        <v>3362</v>
      </c>
      <c r="D1024" s="1" t="s">
        <v>2847</v>
      </c>
      <c r="E1024" s="1" t="s">
        <v>3363</v>
      </c>
      <c r="F1024" s="1" t="s">
        <v>3364</v>
      </c>
      <c r="G1024" s="1">
        <v>-5.8755559999999996</v>
      </c>
      <c r="H1024" s="1">
        <v>29.25</v>
      </c>
      <c r="I1024" s="1">
        <v>2569</v>
      </c>
      <c r="J1024" s="1">
        <v>2</v>
      </c>
      <c r="K1024" s="1" t="s">
        <v>161</v>
      </c>
      <c r="L1024" s="1" t="s">
        <v>3362</v>
      </c>
    </row>
    <row r="1025" spans="1:12">
      <c r="A1025" s="1">
        <v>1041</v>
      </c>
      <c r="B1025" s="1" t="s">
        <v>3365</v>
      </c>
      <c r="C1025" s="1" t="s">
        <v>3365</v>
      </c>
      <c r="D1025" s="1" t="s">
        <v>2847</v>
      </c>
      <c r="E1025" s="1" t="s">
        <v>3366</v>
      </c>
      <c r="F1025" s="1" t="s">
        <v>3367</v>
      </c>
      <c r="G1025" s="1">
        <v>-8.6420250000000003</v>
      </c>
      <c r="H1025" s="1">
        <v>25.252897000000001</v>
      </c>
      <c r="I1025" s="1">
        <v>3543</v>
      </c>
      <c r="J1025" s="1">
        <v>2</v>
      </c>
      <c r="K1025" s="1" t="s">
        <v>161</v>
      </c>
      <c r="L1025" s="1" t="s">
        <v>3365</v>
      </c>
    </row>
    <row r="1026" spans="1:12">
      <c r="A1026" s="1">
        <v>1042</v>
      </c>
      <c r="B1026" s="1" t="s">
        <v>3368</v>
      </c>
      <c r="C1026" s="1" t="s">
        <v>3368</v>
      </c>
      <c r="D1026" s="1" t="s">
        <v>2847</v>
      </c>
      <c r="E1026" s="1" t="s">
        <v>3369</v>
      </c>
      <c r="F1026" s="1" t="s">
        <v>3370</v>
      </c>
      <c r="G1026" s="1">
        <v>-5.900055</v>
      </c>
      <c r="H1026" s="1">
        <v>22.469166000000001</v>
      </c>
      <c r="I1026" s="1">
        <v>2139</v>
      </c>
      <c r="J1026" s="1">
        <v>2</v>
      </c>
      <c r="K1026" s="1" t="s">
        <v>161</v>
      </c>
      <c r="L1026" s="1" t="s">
        <v>3368</v>
      </c>
    </row>
    <row r="1027" spans="1:12">
      <c r="A1027" s="1">
        <v>1043</v>
      </c>
      <c r="B1027" s="1" t="s">
        <v>3371</v>
      </c>
      <c r="C1027" s="1" t="s">
        <v>3372</v>
      </c>
      <c r="D1027" s="1" t="s">
        <v>2847</v>
      </c>
      <c r="E1027" s="1" t="s">
        <v>3373</v>
      </c>
      <c r="F1027" s="1" t="s">
        <v>3374</v>
      </c>
      <c r="G1027" s="1">
        <v>-6.1212359999999997</v>
      </c>
      <c r="H1027" s="1">
        <v>23.569008</v>
      </c>
      <c r="I1027" s="1">
        <v>2221</v>
      </c>
      <c r="J1027" s="1">
        <v>2</v>
      </c>
      <c r="K1027" s="1" t="s">
        <v>161</v>
      </c>
      <c r="L1027" s="1" t="s">
        <v>3371</v>
      </c>
    </row>
    <row r="1028" spans="1:12">
      <c r="A1028" s="1">
        <v>1044</v>
      </c>
      <c r="B1028" s="1" t="s">
        <v>3375</v>
      </c>
      <c r="C1028" s="1" t="s">
        <v>3376</v>
      </c>
      <c r="D1028" s="1" t="s">
        <v>3377</v>
      </c>
      <c r="E1028" s="1" t="s">
        <v>3378</v>
      </c>
      <c r="F1028" s="1" t="s">
        <v>3379</v>
      </c>
      <c r="G1028" s="1">
        <v>12.533543999999999</v>
      </c>
      <c r="H1028" s="1">
        <v>-7.9499440000000003</v>
      </c>
      <c r="I1028" s="1">
        <v>1247</v>
      </c>
      <c r="J1028" s="1">
        <v>0</v>
      </c>
      <c r="K1028" s="1" t="s">
        <v>201</v>
      </c>
      <c r="L1028" s="1" t="s">
        <v>3375</v>
      </c>
    </row>
    <row r="1029" spans="1:12">
      <c r="A1029" s="1">
        <v>1045</v>
      </c>
      <c r="B1029" s="1" t="s">
        <v>3380</v>
      </c>
      <c r="C1029" s="1" t="s">
        <v>3380</v>
      </c>
      <c r="D1029" s="1" t="s">
        <v>3377</v>
      </c>
      <c r="E1029" s="1" t="s">
        <v>3381</v>
      </c>
      <c r="F1029" s="1" t="s">
        <v>3382</v>
      </c>
      <c r="G1029" s="1">
        <v>16.248432999999999</v>
      </c>
      <c r="H1029" s="1">
        <v>-5.4559999999999999E-3</v>
      </c>
      <c r="I1029" s="1">
        <v>870</v>
      </c>
      <c r="J1029" s="1">
        <v>0</v>
      </c>
      <c r="K1029" s="1" t="s">
        <v>201</v>
      </c>
      <c r="L1029" s="1" t="s">
        <v>3380</v>
      </c>
    </row>
    <row r="1030" spans="1:12">
      <c r="A1030" s="1">
        <v>1046</v>
      </c>
      <c r="B1030" s="1" t="s">
        <v>3383</v>
      </c>
      <c r="C1030" s="1" t="s">
        <v>3384</v>
      </c>
      <c r="D1030" s="1" t="s">
        <v>3377</v>
      </c>
      <c r="E1030" s="1" t="s">
        <v>3385</v>
      </c>
      <c r="F1030" s="1" t="s">
        <v>3386</v>
      </c>
      <c r="G1030" s="1">
        <v>14.481233</v>
      </c>
      <c r="H1030" s="1">
        <v>-11.404396999999999</v>
      </c>
      <c r="I1030" s="1">
        <v>164</v>
      </c>
      <c r="J1030" s="1">
        <v>0</v>
      </c>
      <c r="K1030" s="1" t="s">
        <v>201</v>
      </c>
      <c r="L1030" s="1" t="s">
        <v>3383</v>
      </c>
    </row>
    <row r="1031" spans="1:12">
      <c r="A1031" s="1">
        <v>1047</v>
      </c>
      <c r="B1031" s="1" t="s">
        <v>3387</v>
      </c>
      <c r="C1031" s="1" t="s">
        <v>3388</v>
      </c>
      <c r="D1031" s="1" t="s">
        <v>3377</v>
      </c>
      <c r="E1031" s="1" t="s">
        <v>3389</v>
      </c>
      <c r="F1031" s="1" t="s">
        <v>3390</v>
      </c>
      <c r="G1031" s="1">
        <v>14.512803</v>
      </c>
      <c r="H1031" s="1">
        <v>-4.079561</v>
      </c>
      <c r="I1031" s="1">
        <v>906</v>
      </c>
      <c r="J1031" s="1">
        <v>0</v>
      </c>
      <c r="K1031" s="1" t="s">
        <v>201</v>
      </c>
      <c r="L1031" s="1" t="s">
        <v>3387</v>
      </c>
    </row>
    <row r="1032" spans="1:12">
      <c r="A1032" s="1">
        <v>1048</v>
      </c>
      <c r="B1032" s="1" t="s">
        <v>3391</v>
      </c>
      <c r="C1032" s="1" t="s">
        <v>3391</v>
      </c>
      <c r="D1032" s="1" t="s">
        <v>3377</v>
      </c>
      <c r="E1032" s="1" t="s">
        <v>3392</v>
      </c>
      <c r="F1032" s="1" t="s">
        <v>3393</v>
      </c>
      <c r="G1032" s="1">
        <v>16.730457999999999</v>
      </c>
      <c r="H1032" s="1">
        <v>-3.0075829999999999</v>
      </c>
      <c r="I1032" s="1">
        <v>863</v>
      </c>
      <c r="J1032" s="1">
        <v>0</v>
      </c>
      <c r="K1032" s="1" t="s">
        <v>201</v>
      </c>
      <c r="L1032" s="1" t="s">
        <v>3391</v>
      </c>
    </row>
    <row r="1033" spans="1:12">
      <c r="A1033" s="1">
        <v>1049</v>
      </c>
      <c r="B1033" s="1" t="s">
        <v>3394</v>
      </c>
      <c r="C1033" s="1" t="s">
        <v>3394</v>
      </c>
      <c r="D1033" s="1" t="s">
        <v>3377</v>
      </c>
      <c r="F1033" s="1" t="s">
        <v>3395</v>
      </c>
      <c r="G1033" s="1">
        <v>20.242982999999999</v>
      </c>
      <c r="H1033" s="1">
        <v>0.97730799999999995</v>
      </c>
      <c r="I1033" s="1">
        <v>1621</v>
      </c>
      <c r="J1033" s="1">
        <v>0</v>
      </c>
      <c r="K1033" s="1" t="s">
        <v>201</v>
      </c>
      <c r="L1033" s="1" t="s">
        <v>3394</v>
      </c>
    </row>
    <row r="1034" spans="1:12">
      <c r="A1034" s="1">
        <v>1050</v>
      </c>
      <c r="B1034" s="1" t="s">
        <v>3396</v>
      </c>
      <c r="C1034" s="1" t="s">
        <v>3397</v>
      </c>
      <c r="D1034" s="1" t="s">
        <v>3398</v>
      </c>
      <c r="E1034" s="1" t="s">
        <v>3399</v>
      </c>
      <c r="F1034" s="1" t="s">
        <v>3400</v>
      </c>
      <c r="G1034" s="1">
        <v>13.337961</v>
      </c>
      <c r="H1034" s="1">
        <v>-16.652206</v>
      </c>
      <c r="I1034" s="1">
        <v>95</v>
      </c>
      <c r="J1034" s="1">
        <v>0</v>
      </c>
      <c r="K1034" s="1" t="s">
        <v>201</v>
      </c>
      <c r="L1034" s="1" t="s">
        <v>3396</v>
      </c>
    </row>
    <row r="1035" spans="1:12">
      <c r="A1035" s="1">
        <v>1051</v>
      </c>
      <c r="B1035" s="1" t="s">
        <v>3401</v>
      </c>
      <c r="C1035" s="1" t="s">
        <v>3401</v>
      </c>
      <c r="D1035" s="1" t="s">
        <v>3402</v>
      </c>
      <c r="E1035" s="1" t="s">
        <v>3403</v>
      </c>
      <c r="F1035" s="1" t="s">
        <v>3404</v>
      </c>
      <c r="G1035" s="1">
        <v>28.452717</v>
      </c>
      <c r="H1035" s="1">
        <v>-13.863761</v>
      </c>
      <c r="I1035" s="1">
        <v>83</v>
      </c>
      <c r="J1035" s="1">
        <v>0</v>
      </c>
      <c r="K1035" s="1" t="s">
        <v>184</v>
      </c>
      <c r="L1035" s="1" t="s">
        <v>3401</v>
      </c>
    </row>
    <row r="1036" spans="1:12">
      <c r="A1036" s="1">
        <v>1052</v>
      </c>
      <c r="B1036" s="1" t="s">
        <v>3405</v>
      </c>
      <c r="C1036" s="1" t="s">
        <v>3405</v>
      </c>
      <c r="D1036" s="1" t="s">
        <v>3402</v>
      </c>
      <c r="E1036" s="1" t="s">
        <v>3406</v>
      </c>
      <c r="F1036" s="1" t="s">
        <v>3407</v>
      </c>
      <c r="G1036" s="1">
        <v>27.814847</v>
      </c>
      <c r="H1036" s="1">
        <v>-17.887056000000001</v>
      </c>
      <c r="I1036" s="1">
        <v>103</v>
      </c>
      <c r="J1036" s="1">
        <v>0</v>
      </c>
      <c r="K1036" s="1" t="s">
        <v>184</v>
      </c>
      <c r="L1036" s="1" t="s">
        <v>3405</v>
      </c>
    </row>
    <row r="1037" spans="1:12">
      <c r="A1037" s="1">
        <v>1053</v>
      </c>
      <c r="B1037" s="1" t="s">
        <v>3408</v>
      </c>
      <c r="C1037" s="1" t="s">
        <v>3409</v>
      </c>
      <c r="D1037" s="1" t="s">
        <v>3402</v>
      </c>
      <c r="E1037" s="1" t="s">
        <v>3410</v>
      </c>
      <c r="F1037" s="1" t="s">
        <v>3411</v>
      </c>
      <c r="G1037" s="1">
        <v>28.626477999999999</v>
      </c>
      <c r="H1037" s="1">
        <v>-17.755610999999998</v>
      </c>
      <c r="I1037" s="1">
        <v>107</v>
      </c>
      <c r="J1037" s="1">
        <v>0</v>
      </c>
      <c r="K1037" s="1" t="s">
        <v>184</v>
      </c>
      <c r="L1037" s="1" t="s">
        <v>3408</v>
      </c>
    </row>
    <row r="1038" spans="1:12">
      <c r="A1038" s="1">
        <v>1054</v>
      </c>
      <c r="B1038" s="1" t="s">
        <v>3412</v>
      </c>
      <c r="C1038" s="1" t="s">
        <v>3412</v>
      </c>
      <c r="D1038" s="1" t="s">
        <v>3402</v>
      </c>
      <c r="E1038" s="1" t="s">
        <v>3413</v>
      </c>
      <c r="F1038" s="1" t="s">
        <v>3414</v>
      </c>
      <c r="G1038" s="1">
        <v>27.931885999999999</v>
      </c>
      <c r="H1038" s="1">
        <v>-15.386585999999999</v>
      </c>
      <c r="I1038" s="1">
        <v>78</v>
      </c>
      <c r="J1038" s="1">
        <v>0</v>
      </c>
      <c r="K1038" s="1" t="s">
        <v>184</v>
      </c>
      <c r="L1038" s="1" t="s">
        <v>3412</v>
      </c>
    </row>
    <row r="1039" spans="1:12">
      <c r="A1039" s="1">
        <v>1055</v>
      </c>
      <c r="B1039" s="1" t="s">
        <v>3415</v>
      </c>
      <c r="C1039" s="1" t="s">
        <v>3416</v>
      </c>
      <c r="D1039" s="1" t="s">
        <v>3402</v>
      </c>
      <c r="E1039" s="1" t="s">
        <v>3417</v>
      </c>
      <c r="F1039" s="1" t="s">
        <v>3418</v>
      </c>
      <c r="G1039" s="1">
        <v>28.945464000000001</v>
      </c>
      <c r="H1039" s="1">
        <v>-13.605225000000001</v>
      </c>
      <c r="I1039" s="1">
        <v>47</v>
      </c>
      <c r="J1039" s="1">
        <v>0</v>
      </c>
      <c r="K1039" s="1" t="s">
        <v>184</v>
      </c>
      <c r="L1039" s="1" t="s">
        <v>3415</v>
      </c>
    </row>
    <row r="1040" spans="1:12">
      <c r="A1040" s="1">
        <v>1056</v>
      </c>
      <c r="B1040" s="1" t="s">
        <v>3419</v>
      </c>
      <c r="C1040" s="1" t="s">
        <v>3420</v>
      </c>
      <c r="D1040" s="1" t="s">
        <v>3402</v>
      </c>
      <c r="E1040" s="1" t="s">
        <v>3421</v>
      </c>
      <c r="F1040" s="1" t="s">
        <v>3422</v>
      </c>
      <c r="G1040" s="1">
        <v>28.044474999999998</v>
      </c>
      <c r="H1040" s="1">
        <v>-16.572489000000001</v>
      </c>
      <c r="I1040" s="1">
        <v>209</v>
      </c>
      <c r="J1040" s="1">
        <v>0</v>
      </c>
      <c r="K1040" s="1" t="s">
        <v>184</v>
      </c>
      <c r="L1040" s="1" t="s">
        <v>3419</v>
      </c>
    </row>
    <row r="1041" spans="1:12">
      <c r="A1041" s="1">
        <v>1057</v>
      </c>
      <c r="B1041" s="1" t="s">
        <v>3423</v>
      </c>
      <c r="C1041" s="1" t="s">
        <v>3420</v>
      </c>
      <c r="D1041" s="1" t="s">
        <v>3402</v>
      </c>
      <c r="E1041" s="1" t="s">
        <v>3424</v>
      </c>
      <c r="F1041" s="1" t="s">
        <v>3425</v>
      </c>
      <c r="G1041" s="1">
        <v>28.482652999999999</v>
      </c>
      <c r="H1041" s="1">
        <v>-16.341536000000001</v>
      </c>
      <c r="I1041" s="1">
        <v>2073</v>
      </c>
      <c r="J1041" s="1">
        <v>0</v>
      </c>
      <c r="K1041" s="1" t="s">
        <v>184</v>
      </c>
      <c r="L1041" s="1" t="s">
        <v>3423</v>
      </c>
    </row>
    <row r="1042" spans="1:12">
      <c r="A1042" s="1">
        <v>1058</v>
      </c>
      <c r="B1042" s="1" t="s">
        <v>3426</v>
      </c>
      <c r="C1042" s="1" t="s">
        <v>3426</v>
      </c>
      <c r="D1042" s="1" t="s">
        <v>3402</v>
      </c>
      <c r="E1042" s="1" t="s">
        <v>3427</v>
      </c>
      <c r="F1042" s="1" t="s">
        <v>3428</v>
      </c>
      <c r="G1042" s="1">
        <v>35.279817000000001</v>
      </c>
      <c r="H1042" s="1">
        <v>-2.9562560000000002</v>
      </c>
      <c r="I1042" s="1">
        <v>156</v>
      </c>
      <c r="J1042" s="1">
        <v>0</v>
      </c>
      <c r="K1042" s="1" t="s">
        <v>184</v>
      </c>
      <c r="L1042" s="1" t="s">
        <v>3426</v>
      </c>
    </row>
    <row r="1043" spans="1:12">
      <c r="A1043" s="1">
        <v>1059</v>
      </c>
      <c r="B1043" s="1" t="s">
        <v>3429</v>
      </c>
      <c r="C1043" s="1" t="s">
        <v>3430</v>
      </c>
      <c r="D1043" s="1" t="s">
        <v>3431</v>
      </c>
      <c r="E1043" s="1" t="s">
        <v>3432</v>
      </c>
      <c r="F1043" s="1" t="s">
        <v>3433</v>
      </c>
      <c r="G1043" s="1">
        <v>8.6164439999999995</v>
      </c>
      <c r="H1043" s="1">
        <v>-13.195489</v>
      </c>
      <c r="I1043" s="1">
        <v>84</v>
      </c>
      <c r="J1043" s="1">
        <v>0</v>
      </c>
      <c r="K1043" s="1" t="s">
        <v>201</v>
      </c>
      <c r="L1043" s="1" t="s">
        <v>3429</v>
      </c>
    </row>
    <row r="1044" spans="1:12">
      <c r="A1044" s="1">
        <v>1060</v>
      </c>
      <c r="B1044" s="1" t="s">
        <v>3434</v>
      </c>
      <c r="C1044" s="1" t="s">
        <v>3434</v>
      </c>
      <c r="D1044" s="1" t="s">
        <v>3435</v>
      </c>
      <c r="F1044" s="1" t="s">
        <v>3436</v>
      </c>
      <c r="G1044" s="1">
        <v>11.287917</v>
      </c>
      <c r="H1044" s="1">
        <v>-15.1805</v>
      </c>
      <c r="I1044" s="1">
        <v>65</v>
      </c>
      <c r="J1044" s="1">
        <v>0</v>
      </c>
      <c r="K1044" s="1" t="s">
        <v>201</v>
      </c>
      <c r="L1044" s="1" t="s">
        <v>3434</v>
      </c>
    </row>
    <row r="1045" spans="1:12">
      <c r="A1045" s="1">
        <v>1062</v>
      </c>
      <c r="B1045" s="1" t="s">
        <v>3437</v>
      </c>
      <c r="C1045" s="1" t="s">
        <v>3438</v>
      </c>
      <c r="D1045" s="1" t="s">
        <v>3439</v>
      </c>
      <c r="E1045" s="1" t="s">
        <v>3440</v>
      </c>
      <c r="F1045" s="1" t="s">
        <v>3441</v>
      </c>
      <c r="G1045" s="1">
        <v>6.2890610000000002</v>
      </c>
      <c r="H1045" s="1">
        <v>-10.758722000000001</v>
      </c>
      <c r="I1045" s="1">
        <v>25</v>
      </c>
      <c r="J1045" s="1">
        <v>0</v>
      </c>
      <c r="K1045" s="1" t="s">
        <v>201</v>
      </c>
      <c r="L1045" s="1" t="s">
        <v>3437</v>
      </c>
    </row>
    <row r="1046" spans="1:12">
      <c r="A1046" s="1">
        <v>1063</v>
      </c>
      <c r="B1046" s="1" t="s">
        <v>3442</v>
      </c>
      <c r="C1046" s="1" t="s">
        <v>3438</v>
      </c>
      <c r="D1046" s="1" t="s">
        <v>3439</v>
      </c>
      <c r="E1046" s="1" t="s">
        <v>3443</v>
      </c>
      <c r="F1046" s="1" t="s">
        <v>3444</v>
      </c>
      <c r="G1046" s="1">
        <v>6.2337889999999998</v>
      </c>
      <c r="H1046" s="1">
        <v>-10.362311</v>
      </c>
      <c r="I1046" s="1">
        <v>31</v>
      </c>
      <c r="J1046" s="1">
        <v>0</v>
      </c>
      <c r="K1046" s="1" t="s">
        <v>201</v>
      </c>
      <c r="L1046" s="1" t="s">
        <v>3442</v>
      </c>
    </row>
    <row r="1047" spans="1:12">
      <c r="A1047" s="1">
        <v>1064</v>
      </c>
      <c r="B1047" s="1" t="s">
        <v>3445</v>
      </c>
      <c r="C1047" s="1" t="s">
        <v>3446</v>
      </c>
      <c r="D1047" s="1" t="s">
        <v>3447</v>
      </c>
      <c r="E1047" s="1" t="s">
        <v>3448</v>
      </c>
      <c r="F1047" s="1" t="s">
        <v>3449</v>
      </c>
      <c r="G1047" s="1">
        <v>30.381353000000001</v>
      </c>
      <c r="H1047" s="1">
        <v>-9.5463109999999993</v>
      </c>
      <c r="I1047" s="1">
        <v>89</v>
      </c>
      <c r="J1047" s="1">
        <v>0</v>
      </c>
      <c r="K1047" s="1" t="s">
        <v>201</v>
      </c>
      <c r="L1047" s="1" t="s">
        <v>3445</v>
      </c>
    </row>
    <row r="1048" spans="1:12">
      <c r="A1048" s="1">
        <v>1065</v>
      </c>
      <c r="B1048" s="1" t="s">
        <v>3450</v>
      </c>
      <c r="C1048" s="1" t="s">
        <v>3451</v>
      </c>
      <c r="D1048" s="1" t="s">
        <v>3447</v>
      </c>
      <c r="E1048" s="1" t="s">
        <v>3452</v>
      </c>
      <c r="F1048" s="1" t="s">
        <v>3453</v>
      </c>
      <c r="G1048" s="1">
        <v>28.448194000000001</v>
      </c>
      <c r="H1048" s="1">
        <v>-11.161346999999999</v>
      </c>
      <c r="I1048" s="1">
        <v>653</v>
      </c>
      <c r="J1048" s="1">
        <v>0</v>
      </c>
      <c r="K1048" s="1" t="s">
        <v>201</v>
      </c>
      <c r="L1048" s="1" t="s">
        <v>3450</v>
      </c>
    </row>
    <row r="1049" spans="1:12">
      <c r="A1049" s="1">
        <v>1066</v>
      </c>
      <c r="B1049" s="1" t="s">
        <v>3454</v>
      </c>
      <c r="C1049" s="1" t="s">
        <v>3455</v>
      </c>
      <c r="D1049" s="1" t="s">
        <v>3447</v>
      </c>
      <c r="E1049" s="1" t="s">
        <v>3456</v>
      </c>
      <c r="F1049" s="1" t="s">
        <v>3457</v>
      </c>
      <c r="G1049" s="1">
        <v>33.927261000000001</v>
      </c>
      <c r="H1049" s="1">
        <v>-4.9779580000000001</v>
      </c>
      <c r="I1049" s="1">
        <v>1900</v>
      </c>
      <c r="J1049" s="1">
        <v>0</v>
      </c>
      <c r="K1049" s="1" t="s">
        <v>201</v>
      </c>
      <c r="L1049" s="1" t="s">
        <v>3454</v>
      </c>
    </row>
    <row r="1050" spans="1:12">
      <c r="A1050" s="1">
        <v>1067</v>
      </c>
      <c r="B1050" s="1" t="s">
        <v>3458</v>
      </c>
      <c r="C1050" s="1" t="s">
        <v>3458</v>
      </c>
      <c r="D1050" s="1" t="s">
        <v>3447</v>
      </c>
      <c r="F1050" s="1" t="s">
        <v>3459</v>
      </c>
      <c r="G1050" s="1">
        <v>33.505319</v>
      </c>
      <c r="H1050" s="1">
        <v>-5.1529030000000002</v>
      </c>
      <c r="I1050" s="1">
        <v>5459</v>
      </c>
      <c r="J1050" s="1">
        <v>0</v>
      </c>
      <c r="K1050" s="1" t="s">
        <v>201</v>
      </c>
      <c r="L1050" s="1" t="s">
        <v>3458</v>
      </c>
    </row>
    <row r="1051" spans="1:12">
      <c r="A1051" s="1">
        <v>1068</v>
      </c>
      <c r="B1051" s="1" t="s">
        <v>3460</v>
      </c>
      <c r="C1051" s="1" t="s">
        <v>3461</v>
      </c>
      <c r="D1051" s="1" t="s">
        <v>3447</v>
      </c>
      <c r="E1051" s="1" t="s">
        <v>3462</v>
      </c>
      <c r="F1051" s="1" t="s">
        <v>3463</v>
      </c>
      <c r="G1051" s="1">
        <v>31.947500000000002</v>
      </c>
      <c r="H1051" s="1">
        <v>-4.398333</v>
      </c>
      <c r="I1051" s="1">
        <v>3428</v>
      </c>
      <c r="J1051" s="1">
        <v>0</v>
      </c>
      <c r="K1051" s="1" t="s">
        <v>201</v>
      </c>
      <c r="L1051" s="1" t="s">
        <v>3460</v>
      </c>
    </row>
    <row r="1052" spans="1:12">
      <c r="A1052" s="1">
        <v>1069</v>
      </c>
      <c r="B1052" s="1" t="s">
        <v>3464</v>
      </c>
      <c r="C1052" s="1" t="s">
        <v>3465</v>
      </c>
      <c r="D1052" s="1" t="s">
        <v>3447</v>
      </c>
      <c r="E1052" s="1" t="s">
        <v>3466</v>
      </c>
      <c r="F1052" s="1" t="s">
        <v>3467</v>
      </c>
      <c r="G1052" s="1">
        <v>33.879066999999999</v>
      </c>
      <c r="H1052" s="1">
        <v>-5.5151250000000003</v>
      </c>
      <c r="I1052" s="1">
        <v>1890</v>
      </c>
      <c r="J1052" s="1">
        <v>0</v>
      </c>
      <c r="K1052" s="1" t="s">
        <v>201</v>
      </c>
      <c r="L1052" s="1" t="s">
        <v>3464</v>
      </c>
    </row>
    <row r="1053" spans="1:12">
      <c r="A1053" s="1">
        <v>1070</v>
      </c>
      <c r="B1053" s="1" t="s">
        <v>3468</v>
      </c>
      <c r="C1053" s="1" t="s">
        <v>3469</v>
      </c>
      <c r="D1053" s="1" t="s">
        <v>3447</v>
      </c>
      <c r="E1053" s="1" t="s">
        <v>3470</v>
      </c>
      <c r="F1053" s="1" t="s">
        <v>3471</v>
      </c>
      <c r="G1053" s="1">
        <v>34.787149999999997</v>
      </c>
      <c r="H1053" s="1">
        <v>-1.923986</v>
      </c>
      <c r="I1053" s="1">
        <v>1535</v>
      </c>
      <c r="J1053" s="1">
        <v>1</v>
      </c>
      <c r="K1053" s="1" t="s">
        <v>201</v>
      </c>
      <c r="L1053" s="1" t="s">
        <v>3468</v>
      </c>
    </row>
    <row r="1054" spans="1:12">
      <c r="A1054" s="1">
        <v>1071</v>
      </c>
      <c r="B1054" s="1" t="s">
        <v>3472</v>
      </c>
      <c r="C1054" s="1" t="s">
        <v>3472</v>
      </c>
      <c r="D1054" s="1" t="s">
        <v>3447</v>
      </c>
      <c r="F1054" s="1" t="s">
        <v>3473</v>
      </c>
      <c r="G1054" s="1">
        <v>33.655422000000002</v>
      </c>
      <c r="H1054" s="1">
        <v>-7.2214499999999999</v>
      </c>
      <c r="I1054" s="1">
        <v>627</v>
      </c>
      <c r="J1054" s="1">
        <v>0</v>
      </c>
      <c r="K1054" s="1" t="s">
        <v>201</v>
      </c>
      <c r="L1054" s="1" t="s">
        <v>3472</v>
      </c>
    </row>
    <row r="1055" spans="1:12">
      <c r="A1055" s="1">
        <v>1072</v>
      </c>
      <c r="B1055" s="1" t="s">
        <v>3474</v>
      </c>
      <c r="C1055" s="1" t="s">
        <v>3475</v>
      </c>
      <c r="D1055" s="1" t="s">
        <v>3447</v>
      </c>
      <c r="E1055" s="1" t="s">
        <v>3476</v>
      </c>
      <c r="F1055" s="1" t="s">
        <v>3477</v>
      </c>
      <c r="G1055" s="1">
        <v>34.051467000000002</v>
      </c>
      <c r="H1055" s="1">
        <v>-6.751519</v>
      </c>
      <c r="I1055" s="1">
        <v>276</v>
      </c>
      <c r="J1055" s="1">
        <v>0</v>
      </c>
      <c r="K1055" s="1" t="s">
        <v>201</v>
      </c>
      <c r="L1055" s="1" t="s">
        <v>3474</v>
      </c>
    </row>
    <row r="1056" spans="1:12">
      <c r="A1056" s="1">
        <v>1074</v>
      </c>
      <c r="B1056" s="1" t="s">
        <v>3478</v>
      </c>
      <c r="C1056" s="1" t="s">
        <v>3479</v>
      </c>
      <c r="D1056" s="1" t="s">
        <v>3447</v>
      </c>
      <c r="E1056" s="1" t="s">
        <v>3480</v>
      </c>
      <c r="F1056" s="1" t="s">
        <v>3481</v>
      </c>
      <c r="G1056" s="1">
        <v>33.367466999999998</v>
      </c>
      <c r="H1056" s="1">
        <v>-7.5899669999999997</v>
      </c>
      <c r="I1056" s="1">
        <v>656</v>
      </c>
      <c r="J1056" s="1">
        <v>0</v>
      </c>
      <c r="K1056" s="1" t="s">
        <v>201</v>
      </c>
      <c r="L1056" s="1" t="s">
        <v>3478</v>
      </c>
    </row>
    <row r="1057" spans="1:12">
      <c r="A1057" s="1">
        <v>1075</v>
      </c>
      <c r="B1057" s="1" t="s">
        <v>3482</v>
      </c>
      <c r="C1057" s="1" t="s">
        <v>3483</v>
      </c>
      <c r="D1057" s="1" t="s">
        <v>3447</v>
      </c>
      <c r="E1057" s="1" t="s">
        <v>3484</v>
      </c>
      <c r="F1057" s="1" t="s">
        <v>3485</v>
      </c>
      <c r="G1057" s="1">
        <v>31.606885999999999</v>
      </c>
      <c r="H1057" s="1">
        <v>-8.0363000000000007</v>
      </c>
      <c r="I1057" s="1">
        <v>1545</v>
      </c>
      <c r="J1057" s="1">
        <v>0</v>
      </c>
      <c r="K1057" s="1" t="s">
        <v>201</v>
      </c>
      <c r="L1057" s="1" t="s">
        <v>3482</v>
      </c>
    </row>
    <row r="1058" spans="1:12">
      <c r="A1058" s="1">
        <v>1076</v>
      </c>
      <c r="B1058" s="1" t="s">
        <v>3486</v>
      </c>
      <c r="C1058" s="1" t="s">
        <v>3487</v>
      </c>
      <c r="D1058" s="1" t="s">
        <v>3447</v>
      </c>
      <c r="E1058" s="1" t="s">
        <v>3488</v>
      </c>
      <c r="F1058" s="1" t="s">
        <v>3489</v>
      </c>
      <c r="G1058" s="1">
        <v>34.298864000000002</v>
      </c>
      <c r="H1058" s="1">
        <v>-6.5958779999999999</v>
      </c>
      <c r="I1058" s="1">
        <v>16</v>
      </c>
      <c r="J1058" s="1">
        <v>0</v>
      </c>
      <c r="K1058" s="1" t="s">
        <v>201</v>
      </c>
      <c r="L1058" s="1" t="s">
        <v>3486</v>
      </c>
    </row>
    <row r="1059" spans="1:12">
      <c r="A1059" s="1">
        <v>1077</v>
      </c>
      <c r="B1059" s="1" t="s">
        <v>3490</v>
      </c>
      <c r="C1059" s="1" t="s">
        <v>3490</v>
      </c>
      <c r="D1059" s="1" t="s">
        <v>3447</v>
      </c>
      <c r="E1059" s="1" t="s">
        <v>3491</v>
      </c>
      <c r="F1059" s="1" t="s">
        <v>3492</v>
      </c>
      <c r="G1059" s="1">
        <v>30.939053000000001</v>
      </c>
      <c r="H1059" s="1">
        <v>-6.9094309999999997</v>
      </c>
      <c r="I1059" s="1">
        <v>3782</v>
      </c>
      <c r="J1059" s="1">
        <v>0</v>
      </c>
      <c r="K1059" s="1" t="s">
        <v>201</v>
      </c>
      <c r="L1059" s="1" t="s">
        <v>3490</v>
      </c>
    </row>
    <row r="1060" spans="1:12">
      <c r="A1060" s="1">
        <v>1078</v>
      </c>
      <c r="B1060" s="1" t="s">
        <v>3493</v>
      </c>
      <c r="C1060" s="1" t="s">
        <v>3494</v>
      </c>
      <c r="D1060" s="1" t="s">
        <v>3447</v>
      </c>
      <c r="E1060" s="1" t="s">
        <v>3495</v>
      </c>
      <c r="F1060" s="1" t="s">
        <v>3496</v>
      </c>
      <c r="G1060" s="1">
        <v>35.177103000000002</v>
      </c>
      <c r="H1060" s="1">
        <v>-3.8395250000000001</v>
      </c>
      <c r="I1060" s="1">
        <v>95</v>
      </c>
      <c r="J1060" s="1">
        <v>0</v>
      </c>
      <c r="K1060" s="1" t="s">
        <v>201</v>
      </c>
      <c r="L1060" s="1" t="s">
        <v>3493</v>
      </c>
    </row>
    <row r="1061" spans="1:12">
      <c r="A1061" s="1">
        <v>1079</v>
      </c>
      <c r="B1061" s="1" t="s">
        <v>3497</v>
      </c>
      <c r="C1061" s="1" t="s">
        <v>3498</v>
      </c>
      <c r="D1061" s="1" t="s">
        <v>3447</v>
      </c>
      <c r="E1061" s="1" t="s">
        <v>3499</v>
      </c>
      <c r="F1061" s="1" t="s">
        <v>3500</v>
      </c>
      <c r="G1061" s="1">
        <v>35.594332999999999</v>
      </c>
      <c r="H1061" s="1">
        <v>-5.3200190000000003</v>
      </c>
      <c r="I1061" s="1">
        <v>10</v>
      </c>
      <c r="J1061" s="1">
        <v>0</v>
      </c>
      <c r="K1061" s="1" t="s">
        <v>201</v>
      </c>
      <c r="L1061" s="1" t="s">
        <v>3497</v>
      </c>
    </row>
    <row r="1062" spans="1:12">
      <c r="A1062" s="1">
        <v>1080</v>
      </c>
      <c r="B1062" s="1" t="s">
        <v>3501</v>
      </c>
      <c r="C1062" s="1" t="s">
        <v>3502</v>
      </c>
      <c r="D1062" s="1" t="s">
        <v>3447</v>
      </c>
      <c r="E1062" s="1" t="s">
        <v>3503</v>
      </c>
      <c r="F1062" s="1" t="s">
        <v>3504</v>
      </c>
      <c r="G1062" s="1">
        <v>35.726917</v>
      </c>
      <c r="H1062" s="1">
        <v>-5.9168890000000003</v>
      </c>
      <c r="I1062" s="1">
        <v>62</v>
      </c>
      <c r="J1062" s="1">
        <v>0</v>
      </c>
      <c r="K1062" s="1" t="s">
        <v>201</v>
      </c>
      <c r="L1062" s="1" t="s">
        <v>3501</v>
      </c>
    </row>
    <row r="1063" spans="1:12">
      <c r="A1063" s="1">
        <v>1081</v>
      </c>
      <c r="B1063" s="1" t="s">
        <v>3505</v>
      </c>
      <c r="C1063" s="1" t="s">
        <v>3505</v>
      </c>
      <c r="D1063" s="1" t="s">
        <v>3506</v>
      </c>
      <c r="E1063" s="1" t="s">
        <v>3507</v>
      </c>
      <c r="F1063" s="1" t="s">
        <v>3508</v>
      </c>
      <c r="G1063" s="1">
        <v>12.555617</v>
      </c>
      <c r="H1063" s="1">
        <v>-16.281783000000001</v>
      </c>
      <c r="I1063" s="1">
        <v>75</v>
      </c>
      <c r="J1063" s="1">
        <v>0</v>
      </c>
      <c r="K1063" s="1" t="s">
        <v>201</v>
      </c>
      <c r="L1063" s="1" t="s">
        <v>3505</v>
      </c>
    </row>
    <row r="1064" spans="1:12">
      <c r="A1064" s="1">
        <v>1082</v>
      </c>
      <c r="B1064" s="1" t="s">
        <v>3509</v>
      </c>
      <c r="C1064" s="1" t="s">
        <v>3509</v>
      </c>
      <c r="D1064" s="1" t="s">
        <v>3506</v>
      </c>
      <c r="E1064" s="1" t="s">
        <v>3510</v>
      </c>
      <c r="F1064" s="1" t="s">
        <v>3511</v>
      </c>
      <c r="G1064" s="1">
        <v>12.4102</v>
      </c>
      <c r="H1064" s="1">
        <v>-16.746124999999999</v>
      </c>
      <c r="I1064" s="1">
        <v>52</v>
      </c>
      <c r="J1064" s="1">
        <v>0</v>
      </c>
      <c r="K1064" s="1" t="s">
        <v>201</v>
      </c>
      <c r="L1064" s="1" t="s">
        <v>3509</v>
      </c>
    </row>
    <row r="1065" spans="1:12">
      <c r="A1065" s="1">
        <v>1083</v>
      </c>
      <c r="B1065" s="1" t="s">
        <v>3512</v>
      </c>
      <c r="C1065" s="1" t="s">
        <v>3512</v>
      </c>
      <c r="D1065" s="1" t="s">
        <v>3506</v>
      </c>
      <c r="E1065" s="1" t="s">
        <v>3513</v>
      </c>
      <c r="F1065" s="1" t="s">
        <v>3514</v>
      </c>
      <c r="G1065" s="1">
        <v>14.146881</v>
      </c>
      <c r="H1065" s="1">
        <v>-16.051297000000002</v>
      </c>
      <c r="I1065" s="1">
        <v>26</v>
      </c>
      <c r="J1065" s="1">
        <v>0</v>
      </c>
      <c r="K1065" s="1" t="s">
        <v>201</v>
      </c>
      <c r="L1065" s="1" t="s">
        <v>3512</v>
      </c>
    </row>
    <row r="1066" spans="1:12">
      <c r="A1066" s="1">
        <v>1084</v>
      </c>
      <c r="B1066" s="1" t="s">
        <v>3515</v>
      </c>
      <c r="C1066" s="1" t="s">
        <v>3516</v>
      </c>
      <c r="D1066" s="1" t="s">
        <v>3506</v>
      </c>
      <c r="E1066" s="1" t="s">
        <v>3517</v>
      </c>
      <c r="F1066" s="1" t="s">
        <v>3518</v>
      </c>
      <c r="G1066" s="1">
        <v>14.739708</v>
      </c>
      <c r="H1066" s="1">
        <v>-17.490224999999999</v>
      </c>
      <c r="I1066" s="1">
        <v>85</v>
      </c>
      <c r="J1066" s="1">
        <v>0</v>
      </c>
      <c r="K1066" s="1" t="s">
        <v>201</v>
      </c>
      <c r="L1066" s="1" t="s">
        <v>3515</v>
      </c>
    </row>
    <row r="1067" spans="1:12">
      <c r="A1067" s="1">
        <v>1085</v>
      </c>
      <c r="B1067" s="1" t="s">
        <v>3519</v>
      </c>
      <c r="C1067" s="1" t="s">
        <v>3520</v>
      </c>
      <c r="D1067" s="1" t="s">
        <v>3506</v>
      </c>
      <c r="E1067" s="1" t="s">
        <v>3521</v>
      </c>
      <c r="F1067" s="1" t="s">
        <v>3522</v>
      </c>
      <c r="G1067" s="1">
        <v>16.050761000000001</v>
      </c>
      <c r="H1067" s="1">
        <v>-16.463172</v>
      </c>
      <c r="I1067" s="1">
        <v>9</v>
      </c>
      <c r="J1067" s="1">
        <v>0</v>
      </c>
      <c r="K1067" s="1" t="s">
        <v>201</v>
      </c>
      <c r="L1067" s="1" t="s">
        <v>3519</v>
      </c>
    </row>
    <row r="1068" spans="1:12">
      <c r="A1068" s="1">
        <v>1086</v>
      </c>
      <c r="B1068" s="1" t="s">
        <v>3523</v>
      </c>
      <c r="C1068" s="1" t="s">
        <v>3523</v>
      </c>
      <c r="D1068" s="1" t="s">
        <v>3506</v>
      </c>
      <c r="E1068" s="1" t="s">
        <v>3524</v>
      </c>
      <c r="F1068" s="1" t="s">
        <v>3525</v>
      </c>
      <c r="G1068" s="1">
        <v>14.847256</v>
      </c>
      <c r="H1068" s="1">
        <v>-12.468264</v>
      </c>
      <c r="I1068" s="1">
        <v>98</v>
      </c>
      <c r="J1068" s="1">
        <v>0</v>
      </c>
      <c r="K1068" s="1" t="s">
        <v>201</v>
      </c>
      <c r="L1068" s="1" t="s">
        <v>3523</v>
      </c>
    </row>
    <row r="1069" spans="1:12">
      <c r="A1069" s="1">
        <v>1087</v>
      </c>
      <c r="B1069" s="1" t="s">
        <v>3526</v>
      </c>
      <c r="C1069" s="1" t="s">
        <v>3526</v>
      </c>
      <c r="D1069" s="1" t="s">
        <v>3506</v>
      </c>
      <c r="E1069" s="1" t="s">
        <v>3527</v>
      </c>
      <c r="F1069" s="1" t="s">
        <v>3528</v>
      </c>
      <c r="G1069" s="1">
        <v>12.572291999999999</v>
      </c>
      <c r="H1069" s="1">
        <v>-12.220333</v>
      </c>
      <c r="I1069" s="1">
        <v>584</v>
      </c>
      <c r="J1069" s="1">
        <v>0</v>
      </c>
      <c r="K1069" s="1" t="s">
        <v>201</v>
      </c>
      <c r="L1069" s="1" t="s">
        <v>3526</v>
      </c>
    </row>
    <row r="1070" spans="1:12">
      <c r="A1070" s="1">
        <v>1088</v>
      </c>
      <c r="B1070" s="1" t="s">
        <v>3529</v>
      </c>
      <c r="C1070" s="1" t="s">
        <v>3529</v>
      </c>
      <c r="D1070" s="1" t="s">
        <v>3506</v>
      </c>
      <c r="E1070" s="1" t="s">
        <v>3530</v>
      </c>
      <c r="F1070" s="1" t="s">
        <v>3531</v>
      </c>
      <c r="G1070" s="1">
        <v>13.736817</v>
      </c>
      <c r="H1070" s="1">
        <v>-13.653122</v>
      </c>
      <c r="I1070" s="1">
        <v>161</v>
      </c>
      <c r="J1070" s="1">
        <v>0</v>
      </c>
      <c r="K1070" s="1" t="s">
        <v>201</v>
      </c>
      <c r="L1070" s="1" t="s">
        <v>3529</v>
      </c>
    </row>
    <row r="1071" spans="1:12">
      <c r="A1071" s="1">
        <v>1089</v>
      </c>
      <c r="B1071" s="1" t="s">
        <v>3532</v>
      </c>
      <c r="C1071" s="1" t="s">
        <v>3532</v>
      </c>
      <c r="D1071" s="1" t="s">
        <v>3533</v>
      </c>
      <c r="E1071" s="1" t="s">
        <v>3534</v>
      </c>
      <c r="F1071" s="1" t="s">
        <v>3535</v>
      </c>
      <c r="G1071" s="1">
        <v>16.711293999999999</v>
      </c>
      <c r="H1071" s="1">
        <v>-9.6378830000000004</v>
      </c>
      <c r="I1071" s="1">
        <v>951</v>
      </c>
      <c r="J1071" s="1">
        <v>0</v>
      </c>
      <c r="K1071" s="1" t="s">
        <v>201</v>
      </c>
      <c r="L1071" s="1" t="s">
        <v>3532</v>
      </c>
    </row>
    <row r="1072" spans="1:12">
      <c r="A1072" s="1">
        <v>1090</v>
      </c>
      <c r="B1072" s="1" t="s">
        <v>3536</v>
      </c>
      <c r="C1072" s="1" t="s">
        <v>3536</v>
      </c>
      <c r="D1072" s="1" t="s">
        <v>3533</v>
      </c>
      <c r="E1072" s="1" t="s">
        <v>3537</v>
      </c>
      <c r="F1072" s="1" t="s">
        <v>3538</v>
      </c>
      <c r="G1072" s="1">
        <v>18.570103</v>
      </c>
      <c r="H1072" s="1">
        <v>-11.423546999999999</v>
      </c>
      <c r="I1072" s="1">
        <v>1316</v>
      </c>
      <c r="J1072" s="1">
        <v>0</v>
      </c>
      <c r="K1072" s="1" t="s">
        <v>201</v>
      </c>
      <c r="L1072" s="1" t="s">
        <v>3536</v>
      </c>
    </row>
    <row r="1073" spans="1:12">
      <c r="A1073" s="1">
        <v>1091</v>
      </c>
      <c r="B1073" s="1" t="s">
        <v>3539</v>
      </c>
      <c r="C1073" s="1" t="s">
        <v>3539</v>
      </c>
      <c r="D1073" s="1" t="s">
        <v>3533</v>
      </c>
      <c r="E1073" s="1" t="s">
        <v>3540</v>
      </c>
      <c r="F1073" s="1" t="s">
        <v>3541</v>
      </c>
      <c r="G1073" s="1">
        <v>16.589983</v>
      </c>
      <c r="H1073" s="1">
        <v>-11.406207999999999</v>
      </c>
      <c r="I1073" s="1">
        <v>423</v>
      </c>
      <c r="J1073" s="1">
        <v>0</v>
      </c>
      <c r="K1073" s="1" t="s">
        <v>201</v>
      </c>
      <c r="L1073" s="1" t="s">
        <v>3539</v>
      </c>
    </row>
    <row r="1074" spans="1:12">
      <c r="A1074" s="1">
        <v>1092</v>
      </c>
      <c r="B1074" s="1" t="s">
        <v>3542</v>
      </c>
      <c r="C1074" s="1" t="s">
        <v>3542</v>
      </c>
      <c r="D1074" s="1" t="s">
        <v>3533</v>
      </c>
      <c r="E1074" s="1" t="s">
        <v>3543</v>
      </c>
      <c r="F1074" s="1" t="s">
        <v>3544</v>
      </c>
      <c r="G1074" s="1">
        <v>16.622</v>
      </c>
      <c r="H1074" s="1">
        <v>-7.316567</v>
      </c>
      <c r="I1074" s="1">
        <v>758</v>
      </c>
      <c r="J1074" s="1">
        <v>0</v>
      </c>
      <c r="K1074" s="1" t="s">
        <v>201</v>
      </c>
      <c r="L1074" s="1" t="s">
        <v>3542</v>
      </c>
    </row>
    <row r="1075" spans="1:12">
      <c r="A1075" s="1">
        <v>1093</v>
      </c>
      <c r="B1075" s="1" t="s">
        <v>3545</v>
      </c>
      <c r="C1075" s="1" t="s">
        <v>3545</v>
      </c>
      <c r="D1075" s="1" t="s">
        <v>3533</v>
      </c>
      <c r="E1075" s="1" t="s">
        <v>3546</v>
      </c>
      <c r="F1075" s="1" t="s">
        <v>3547</v>
      </c>
      <c r="G1075" s="1">
        <v>16.159547</v>
      </c>
      <c r="H1075" s="1">
        <v>-13.507617</v>
      </c>
      <c r="I1075" s="1">
        <v>75</v>
      </c>
      <c r="J1075" s="1">
        <v>0</v>
      </c>
      <c r="K1075" s="1" t="s">
        <v>201</v>
      </c>
      <c r="L1075" s="1" t="s">
        <v>3545</v>
      </c>
    </row>
    <row r="1076" spans="1:12">
      <c r="A1076" s="1">
        <v>1094</v>
      </c>
      <c r="B1076" s="1" t="s">
        <v>3548</v>
      </c>
      <c r="C1076" s="1" t="s">
        <v>3549</v>
      </c>
      <c r="D1076" s="1" t="s">
        <v>3533</v>
      </c>
      <c r="E1076" s="1" t="s">
        <v>3550</v>
      </c>
      <c r="F1076" s="1" t="s">
        <v>3551</v>
      </c>
      <c r="G1076" s="1">
        <v>18.097856</v>
      </c>
      <c r="H1076" s="1">
        <v>-15.947956</v>
      </c>
      <c r="I1076" s="1">
        <v>7</v>
      </c>
      <c r="J1076" s="1">
        <v>0</v>
      </c>
      <c r="K1076" s="1" t="s">
        <v>201</v>
      </c>
      <c r="L1076" s="1" t="s">
        <v>3548</v>
      </c>
    </row>
    <row r="1077" spans="1:12">
      <c r="A1077" s="1">
        <v>1095</v>
      </c>
      <c r="B1077" s="1" t="s">
        <v>3552</v>
      </c>
      <c r="C1077" s="1" t="s">
        <v>3553</v>
      </c>
      <c r="D1077" s="1" t="s">
        <v>3533</v>
      </c>
      <c r="E1077" s="1" t="s">
        <v>3554</v>
      </c>
      <c r="F1077" s="1" t="s">
        <v>3555</v>
      </c>
      <c r="G1077" s="1">
        <v>15.179691999999999</v>
      </c>
      <c r="H1077" s="1">
        <v>-12.207272</v>
      </c>
      <c r="I1077" s="1">
        <v>262</v>
      </c>
      <c r="J1077" s="1">
        <v>0</v>
      </c>
      <c r="K1077" s="1" t="s">
        <v>201</v>
      </c>
      <c r="L1077" s="1" t="s">
        <v>3552</v>
      </c>
    </row>
    <row r="1078" spans="1:12">
      <c r="A1078" s="1">
        <v>1096</v>
      </c>
      <c r="B1078" s="1" t="s">
        <v>3556</v>
      </c>
      <c r="C1078" s="1" t="s">
        <v>3556</v>
      </c>
      <c r="D1078" s="1" t="s">
        <v>3533</v>
      </c>
      <c r="E1078" s="1" t="s">
        <v>3557</v>
      </c>
      <c r="F1078" s="1" t="s">
        <v>3558</v>
      </c>
      <c r="G1078" s="1">
        <v>20.506827999999999</v>
      </c>
      <c r="H1078" s="1">
        <v>-13.043194</v>
      </c>
      <c r="I1078" s="1">
        <v>758</v>
      </c>
      <c r="J1078" s="1">
        <v>0</v>
      </c>
      <c r="K1078" s="1" t="s">
        <v>201</v>
      </c>
      <c r="L1078" s="1" t="s">
        <v>3556</v>
      </c>
    </row>
    <row r="1079" spans="1:12">
      <c r="A1079" s="1">
        <v>1097</v>
      </c>
      <c r="B1079" s="1" t="s">
        <v>3559</v>
      </c>
      <c r="C1079" s="1" t="s">
        <v>3559</v>
      </c>
      <c r="D1079" s="1" t="s">
        <v>3533</v>
      </c>
      <c r="E1079" s="1" t="s">
        <v>3560</v>
      </c>
      <c r="F1079" s="1" t="s">
        <v>3561</v>
      </c>
      <c r="G1079" s="1">
        <v>20.933067000000001</v>
      </c>
      <c r="H1079" s="1">
        <v>-17.029955999999999</v>
      </c>
      <c r="I1079" s="1">
        <v>16</v>
      </c>
      <c r="J1079" s="1">
        <v>0</v>
      </c>
      <c r="K1079" s="1" t="s">
        <v>201</v>
      </c>
      <c r="L1079" s="1" t="s">
        <v>3559</v>
      </c>
    </row>
    <row r="1080" spans="1:12">
      <c r="A1080" s="1">
        <v>1098</v>
      </c>
      <c r="B1080" s="1" t="s">
        <v>3562</v>
      </c>
      <c r="C1080" s="1" t="s">
        <v>3562</v>
      </c>
      <c r="D1080" s="1" t="s">
        <v>3533</v>
      </c>
      <c r="F1080" s="1" t="s">
        <v>3563</v>
      </c>
      <c r="G1080" s="1">
        <v>25.236696999999999</v>
      </c>
      <c r="H1080" s="1">
        <v>-11.588697</v>
      </c>
      <c r="I1080" s="1">
        <v>1194</v>
      </c>
      <c r="J1080" s="1">
        <v>0</v>
      </c>
      <c r="K1080" s="1" t="s">
        <v>201</v>
      </c>
      <c r="L1080" s="1" t="s">
        <v>3562</v>
      </c>
    </row>
    <row r="1081" spans="1:12">
      <c r="A1081" s="1">
        <v>1099</v>
      </c>
      <c r="B1081" s="1" t="s">
        <v>3564</v>
      </c>
      <c r="C1081" s="1" t="s">
        <v>3565</v>
      </c>
      <c r="D1081" s="1" t="s">
        <v>3566</v>
      </c>
      <c r="E1081" s="1" t="s">
        <v>3567</v>
      </c>
      <c r="F1081" s="1" t="s">
        <v>3568</v>
      </c>
      <c r="G1081" s="1">
        <v>10.350555999999999</v>
      </c>
      <c r="H1081" s="1">
        <v>-13.569167</v>
      </c>
      <c r="I1081" s="1">
        <v>499</v>
      </c>
      <c r="J1081" s="1">
        <v>0</v>
      </c>
      <c r="K1081" s="1" t="s">
        <v>201</v>
      </c>
      <c r="L1081" s="1" t="s">
        <v>3564</v>
      </c>
    </row>
    <row r="1082" spans="1:12">
      <c r="A1082" s="1">
        <v>1100</v>
      </c>
      <c r="B1082" s="1" t="s">
        <v>3569</v>
      </c>
      <c r="C1082" s="1" t="s">
        <v>3569</v>
      </c>
      <c r="D1082" s="1" t="s">
        <v>3566</v>
      </c>
      <c r="E1082" s="1" t="s">
        <v>3570</v>
      </c>
      <c r="F1082" s="1" t="s">
        <v>3571</v>
      </c>
      <c r="G1082" s="1">
        <v>10.035467000000001</v>
      </c>
      <c r="H1082" s="1">
        <v>-10.769825000000001</v>
      </c>
      <c r="I1082" s="1">
        <v>1476</v>
      </c>
      <c r="J1082" s="1">
        <v>0</v>
      </c>
      <c r="K1082" s="1" t="s">
        <v>201</v>
      </c>
      <c r="L1082" s="1" t="s">
        <v>3569</v>
      </c>
    </row>
    <row r="1083" spans="1:12">
      <c r="A1083" s="1">
        <v>1101</v>
      </c>
      <c r="B1083" s="1" t="s">
        <v>3572</v>
      </c>
      <c r="C1083" s="1" t="s">
        <v>3572</v>
      </c>
      <c r="D1083" s="1" t="s">
        <v>3566</v>
      </c>
      <c r="E1083" s="1" t="s">
        <v>3573</v>
      </c>
      <c r="F1083" s="1" t="s">
        <v>3574</v>
      </c>
      <c r="G1083" s="1">
        <v>11.326058</v>
      </c>
      <c r="H1083" s="1">
        <v>-12.286849999999999</v>
      </c>
      <c r="I1083" s="1">
        <v>3396</v>
      </c>
      <c r="J1083" s="1">
        <v>0</v>
      </c>
      <c r="K1083" s="1" t="s">
        <v>201</v>
      </c>
      <c r="L1083" s="1" t="s">
        <v>3572</v>
      </c>
    </row>
    <row r="1084" spans="1:12">
      <c r="A1084" s="1">
        <v>1102</v>
      </c>
      <c r="B1084" s="1" t="s">
        <v>3575</v>
      </c>
      <c r="C1084" s="1" t="s">
        <v>3576</v>
      </c>
      <c r="D1084" s="1" t="s">
        <v>3577</v>
      </c>
      <c r="E1084" s="1" t="s">
        <v>3578</v>
      </c>
      <c r="F1084" s="1" t="s">
        <v>3579</v>
      </c>
      <c r="G1084" s="1">
        <v>16.741389000000002</v>
      </c>
      <c r="H1084" s="1">
        <v>-22.949444</v>
      </c>
      <c r="I1084" s="1">
        <v>177</v>
      </c>
      <c r="J1084" s="1">
        <v>-1</v>
      </c>
      <c r="K1084" s="1" t="s">
        <v>161</v>
      </c>
      <c r="L1084" s="1" t="s">
        <v>3575</v>
      </c>
    </row>
    <row r="1085" spans="1:12">
      <c r="A1085" s="1">
        <v>1103</v>
      </c>
      <c r="B1085" s="1" t="s">
        <v>3580</v>
      </c>
      <c r="C1085" s="1" t="s">
        <v>3581</v>
      </c>
      <c r="D1085" s="1" t="s">
        <v>3577</v>
      </c>
      <c r="E1085" s="1" t="s">
        <v>3582</v>
      </c>
      <c r="F1085" s="1" t="s">
        <v>3583</v>
      </c>
      <c r="G1085" s="1">
        <v>16.136531000000002</v>
      </c>
      <c r="H1085" s="1">
        <v>-22.888897</v>
      </c>
      <c r="I1085" s="1">
        <v>69</v>
      </c>
      <c r="J1085" s="1">
        <v>-1</v>
      </c>
      <c r="K1085" s="1" t="s">
        <v>161</v>
      </c>
      <c r="L1085" s="1" t="s">
        <v>3580</v>
      </c>
    </row>
    <row r="1086" spans="1:12">
      <c r="A1086" s="1">
        <v>1104</v>
      </c>
      <c r="B1086" s="1" t="s">
        <v>3584</v>
      </c>
      <c r="C1086" s="1" t="s">
        <v>3584</v>
      </c>
      <c r="D1086" s="1" t="s">
        <v>3577</v>
      </c>
      <c r="E1086" s="1" t="s">
        <v>3585</v>
      </c>
      <c r="F1086" s="1" t="s">
        <v>3586</v>
      </c>
      <c r="G1086" s="1">
        <v>15.155927999999999</v>
      </c>
      <c r="H1086" s="1">
        <v>-23.213702999999999</v>
      </c>
      <c r="I1086" s="1">
        <v>36</v>
      </c>
      <c r="J1086" s="1">
        <v>-1</v>
      </c>
      <c r="K1086" s="1" t="s">
        <v>161</v>
      </c>
      <c r="L1086" s="1" t="s">
        <v>3584</v>
      </c>
    </row>
    <row r="1087" spans="1:12">
      <c r="A1087" s="1">
        <v>1105</v>
      </c>
      <c r="B1087" s="1" t="s">
        <v>3587</v>
      </c>
      <c r="C1087" s="1" t="s">
        <v>3588</v>
      </c>
      <c r="D1087" s="1" t="s">
        <v>3577</v>
      </c>
      <c r="E1087" s="1" t="s">
        <v>3589</v>
      </c>
      <c r="F1087" s="1" t="s">
        <v>3590</v>
      </c>
      <c r="G1087" s="1">
        <v>16.588356000000001</v>
      </c>
      <c r="H1087" s="1">
        <v>-24.284655999999998</v>
      </c>
      <c r="I1087" s="1">
        <v>669</v>
      </c>
      <c r="J1087" s="1">
        <v>-1</v>
      </c>
      <c r="K1087" s="1" t="s">
        <v>161</v>
      </c>
      <c r="L1087" s="1" t="s">
        <v>3587</v>
      </c>
    </row>
    <row r="1088" spans="1:12">
      <c r="A1088" s="1">
        <v>1106</v>
      </c>
      <c r="B1088" s="1" t="s">
        <v>3591</v>
      </c>
      <c r="C1088" s="1" t="s">
        <v>3592</v>
      </c>
      <c r="D1088" s="1" t="s">
        <v>3577</v>
      </c>
      <c r="E1088" s="1" t="s">
        <v>3593</v>
      </c>
      <c r="F1088" s="1" t="s">
        <v>3594</v>
      </c>
      <c r="G1088" s="1">
        <v>16.833689</v>
      </c>
      <c r="H1088" s="1">
        <v>-25.054660999999999</v>
      </c>
      <c r="I1088" s="1">
        <v>66</v>
      </c>
      <c r="J1088" s="1">
        <v>-1</v>
      </c>
      <c r="K1088" s="1" t="s">
        <v>161</v>
      </c>
      <c r="L1088" s="1" t="s">
        <v>3591</v>
      </c>
    </row>
    <row r="1089" spans="1:12">
      <c r="A1089" s="1">
        <v>1107</v>
      </c>
      <c r="B1089" s="1" t="s">
        <v>3595</v>
      </c>
      <c r="C1089" s="1" t="s">
        <v>3596</v>
      </c>
      <c r="D1089" s="1" t="s">
        <v>3597</v>
      </c>
      <c r="E1089" s="1" t="s">
        <v>3598</v>
      </c>
      <c r="F1089" s="1" t="s">
        <v>3599</v>
      </c>
      <c r="G1089" s="1">
        <v>8.9778889999999993</v>
      </c>
      <c r="H1089" s="1">
        <v>38.799318999999997</v>
      </c>
      <c r="I1089" s="1">
        <v>7656</v>
      </c>
      <c r="J1089" s="1">
        <v>3</v>
      </c>
      <c r="K1089" s="1" t="s">
        <v>161</v>
      </c>
      <c r="L1089" s="1" t="s">
        <v>3595</v>
      </c>
    </row>
    <row r="1090" spans="1:12">
      <c r="A1090" s="1">
        <v>1108</v>
      </c>
      <c r="B1090" s="1" t="s">
        <v>3600</v>
      </c>
      <c r="C1090" s="1" t="s">
        <v>3596</v>
      </c>
      <c r="D1090" s="1" t="s">
        <v>3597</v>
      </c>
      <c r="F1090" s="1" t="s">
        <v>3601</v>
      </c>
      <c r="G1090" s="1">
        <v>9.0036810000000003</v>
      </c>
      <c r="H1090" s="1">
        <v>38.726019000000001</v>
      </c>
      <c r="I1090" s="1">
        <v>7749</v>
      </c>
      <c r="J1090" s="1">
        <v>3</v>
      </c>
      <c r="K1090" s="1" t="s">
        <v>161</v>
      </c>
      <c r="L1090" s="1" t="s">
        <v>3600</v>
      </c>
    </row>
    <row r="1091" spans="1:12">
      <c r="A1091" s="1">
        <v>1109</v>
      </c>
      <c r="B1091" s="1" t="s">
        <v>3602</v>
      </c>
      <c r="C1091" s="1" t="s">
        <v>3602</v>
      </c>
      <c r="D1091" s="1" t="s">
        <v>3597</v>
      </c>
      <c r="E1091" s="1" t="s">
        <v>3603</v>
      </c>
      <c r="F1091" s="1" t="s">
        <v>3604</v>
      </c>
      <c r="G1091" s="1">
        <v>6.0393889999999999</v>
      </c>
      <c r="H1091" s="1">
        <v>37.590452999999997</v>
      </c>
      <c r="I1091" s="1">
        <v>3895</v>
      </c>
      <c r="J1091" s="1">
        <v>3</v>
      </c>
      <c r="K1091" s="1" t="s">
        <v>161</v>
      </c>
      <c r="L1091" s="1" t="s">
        <v>3602</v>
      </c>
    </row>
    <row r="1092" spans="1:12">
      <c r="A1092" s="1">
        <v>1110</v>
      </c>
      <c r="B1092" s="1" t="s">
        <v>3605</v>
      </c>
      <c r="C1092" s="1" t="s">
        <v>3605</v>
      </c>
      <c r="D1092" s="1" t="s">
        <v>3597</v>
      </c>
      <c r="E1092" s="1" t="s">
        <v>3606</v>
      </c>
      <c r="F1092" s="1" t="s">
        <v>3607</v>
      </c>
      <c r="G1092" s="1">
        <v>14.146750000000001</v>
      </c>
      <c r="H1092" s="1">
        <v>38.772832999999999</v>
      </c>
      <c r="I1092" s="1">
        <v>6915</v>
      </c>
      <c r="J1092" s="1">
        <v>3</v>
      </c>
      <c r="K1092" s="1" t="s">
        <v>161</v>
      </c>
      <c r="L1092" s="1" t="s">
        <v>3605</v>
      </c>
    </row>
    <row r="1093" spans="1:12">
      <c r="A1093" s="1">
        <v>1111</v>
      </c>
      <c r="B1093" s="1" t="s">
        <v>3608</v>
      </c>
      <c r="C1093" s="1" t="s">
        <v>3609</v>
      </c>
      <c r="D1093" s="1" t="s">
        <v>3597</v>
      </c>
      <c r="E1093" s="1" t="s">
        <v>3610</v>
      </c>
      <c r="F1093" s="1" t="s">
        <v>3611</v>
      </c>
      <c r="G1093" s="1">
        <v>11.608074999999999</v>
      </c>
      <c r="H1093" s="1">
        <v>37.321643999999999</v>
      </c>
      <c r="I1093" s="1">
        <v>5976</v>
      </c>
      <c r="J1093" s="1">
        <v>3</v>
      </c>
      <c r="K1093" s="1" t="s">
        <v>161</v>
      </c>
      <c r="L1093" s="1" t="s">
        <v>3608</v>
      </c>
    </row>
    <row r="1094" spans="1:12">
      <c r="A1094" s="1">
        <v>1112</v>
      </c>
      <c r="B1094" s="1" t="s">
        <v>3612</v>
      </c>
      <c r="C1094" s="1" t="s">
        <v>3613</v>
      </c>
      <c r="D1094" s="1" t="s">
        <v>3597</v>
      </c>
      <c r="E1094" s="1" t="s">
        <v>3614</v>
      </c>
      <c r="F1094" s="1" t="s">
        <v>3615</v>
      </c>
      <c r="G1094" s="1">
        <v>9.6247000000000007</v>
      </c>
      <c r="H1094" s="1">
        <v>41.854202999999998</v>
      </c>
      <c r="I1094" s="1">
        <v>3829</v>
      </c>
      <c r="J1094" s="1">
        <v>3</v>
      </c>
      <c r="K1094" s="1" t="s">
        <v>161</v>
      </c>
      <c r="L1094" s="1" t="s">
        <v>3612</v>
      </c>
    </row>
    <row r="1095" spans="1:12">
      <c r="A1095" s="1">
        <v>1113</v>
      </c>
      <c r="B1095" s="1" t="s">
        <v>3616</v>
      </c>
      <c r="C1095" s="1" t="s">
        <v>3616</v>
      </c>
      <c r="D1095" s="1" t="s">
        <v>3597</v>
      </c>
      <c r="E1095" s="1" t="s">
        <v>3617</v>
      </c>
      <c r="F1095" s="1" t="s">
        <v>3618</v>
      </c>
      <c r="G1095" s="1">
        <v>8.1287640000000003</v>
      </c>
      <c r="H1095" s="1">
        <v>34.563130999999998</v>
      </c>
      <c r="I1095" s="1">
        <v>1771</v>
      </c>
      <c r="J1095" s="1">
        <v>3</v>
      </c>
      <c r="K1095" s="1" t="s">
        <v>161</v>
      </c>
      <c r="L1095" s="1" t="s">
        <v>3616</v>
      </c>
    </row>
    <row r="1096" spans="1:12">
      <c r="A1096" s="1">
        <v>1114</v>
      </c>
      <c r="B1096" s="1" t="s">
        <v>3619</v>
      </c>
      <c r="C1096" s="1" t="s">
        <v>3619</v>
      </c>
      <c r="D1096" s="1" t="s">
        <v>3597</v>
      </c>
      <c r="E1096" s="1" t="s">
        <v>3620</v>
      </c>
      <c r="F1096" s="1" t="s">
        <v>3621</v>
      </c>
      <c r="G1096" s="1">
        <v>12.5199</v>
      </c>
      <c r="H1096" s="1">
        <v>37.434047</v>
      </c>
      <c r="I1096" s="1">
        <v>6541</v>
      </c>
      <c r="J1096" s="1">
        <v>3</v>
      </c>
      <c r="K1096" s="1" t="s">
        <v>161</v>
      </c>
      <c r="L1096" s="1" t="s">
        <v>3619</v>
      </c>
    </row>
    <row r="1097" spans="1:12">
      <c r="A1097" s="1">
        <v>6811</v>
      </c>
      <c r="B1097" s="1" t="s">
        <v>3622</v>
      </c>
      <c r="C1097" s="1" t="s">
        <v>3623</v>
      </c>
      <c r="D1097" s="1" t="s">
        <v>3624</v>
      </c>
      <c r="F1097" s="1" t="s">
        <v>3625</v>
      </c>
      <c r="G1097" s="1">
        <v>3.4832999999999998</v>
      </c>
      <c r="H1097" s="1">
        <v>72.8369</v>
      </c>
      <c r="I1097" s="1">
        <v>0</v>
      </c>
      <c r="J1097" s="1">
        <v>3</v>
      </c>
      <c r="K1097" s="1" t="s">
        <v>161</v>
      </c>
      <c r="L1097" s="1" t="s">
        <v>3622</v>
      </c>
    </row>
    <row r="1098" spans="1:12">
      <c r="A1098" s="1">
        <v>1116</v>
      </c>
      <c r="B1098" s="1" t="s">
        <v>3626</v>
      </c>
      <c r="C1098" s="1" t="s">
        <v>3626</v>
      </c>
      <c r="D1098" s="1" t="s">
        <v>3597</v>
      </c>
      <c r="E1098" s="1" t="s">
        <v>3627</v>
      </c>
      <c r="F1098" s="1" t="s">
        <v>3628</v>
      </c>
      <c r="G1098" s="1">
        <v>7.6660940000000002</v>
      </c>
      <c r="H1098" s="1">
        <v>36.816639000000002</v>
      </c>
      <c r="I1098" s="1">
        <v>5587</v>
      </c>
      <c r="J1098" s="1">
        <v>3</v>
      </c>
      <c r="K1098" s="1" t="s">
        <v>161</v>
      </c>
      <c r="L1098" s="1" t="s">
        <v>3626</v>
      </c>
    </row>
    <row r="1099" spans="1:12">
      <c r="A1099" s="1">
        <v>1117</v>
      </c>
      <c r="B1099" s="1" t="s">
        <v>3629</v>
      </c>
      <c r="C1099" s="1" t="s">
        <v>3629</v>
      </c>
      <c r="D1099" s="1" t="s">
        <v>3597</v>
      </c>
      <c r="E1099" s="1" t="s">
        <v>3630</v>
      </c>
      <c r="F1099" s="1" t="s">
        <v>3631</v>
      </c>
      <c r="G1099" s="1">
        <v>11.975014</v>
      </c>
      <c r="H1099" s="1">
        <v>38.979968999999997</v>
      </c>
      <c r="I1099" s="1">
        <v>6423</v>
      </c>
      <c r="J1099" s="1">
        <v>3</v>
      </c>
      <c r="K1099" s="1" t="s">
        <v>161</v>
      </c>
      <c r="L1099" s="1" t="s">
        <v>3629</v>
      </c>
    </row>
    <row r="1100" spans="1:12">
      <c r="A1100" s="1">
        <v>1118</v>
      </c>
      <c r="B1100" s="1" t="s">
        <v>3632</v>
      </c>
      <c r="C1100" s="1" t="s">
        <v>3632</v>
      </c>
      <c r="D1100" s="1" t="s">
        <v>3597</v>
      </c>
      <c r="E1100" s="1" t="s">
        <v>3633</v>
      </c>
      <c r="F1100" s="1" t="s">
        <v>3634</v>
      </c>
      <c r="G1100" s="1">
        <v>13.467366999999999</v>
      </c>
      <c r="H1100" s="1">
        <v>39.533464000000002</v>
      </c>
      <c r="I1100" s="1">
        <v>7406</v>
      </c>
      <c r="J1100" s="1">
        <v>3</v>
      </c>
      <c r="K1100" s="1" t="s">
        <v>161</v>
      </c>
      <c r="L1100" s="1" t="s">
        <v>3632</v>
      </c>
    </row>
    <row r="1101" spans="1:12">
      <c r="A1101" s="1">
        <v>1119</v>
      </c>
      <c r="B1101" s="1" t="s">
        <v>3635</v>
      </c>
      <c r="C1101" s="1" t="s">
        <v>3635</v>
      </c>
      <c r="D1101" s="1" t="s">
        <v>3597</v>
      </c>
      <c r="E1101" s="1" t="s">
        <v>3636</v>
      </c>
      <c r="F1101" s="1" t="s">
        <v>3637</v>
      </c>
      <c r="G1101" s="1">
        <v>10.018549999999999</v>
      </c>
      <c r="H1101" s="1">
        <v>34.586252999999999</v>
      </c>
      <c r="I1101" s="1">
        <v>5120</v>
      </c>
      <c r="J1101" s="1">
        <v>3</v>
      </c>
      <c r="K1101" s="1" t="s">
        <v>161</v>
      </c>
      <c r="L1101" s="1" t="s">
        <v>3635</v>
      </c>
    </row>
    <row r="1102" spans="1:12">
      <c r="A1102" s="1">
        <v>1120</v>
      </c>
      <c r="B1102" s="1" t="s">
        <v>3638</v>
      </c>
      <c r="C1102" s="1" t="s">
        <v>3639</v>
      </c>
      <c r="D1102" s="1" t="s">
        <v>3640</v>
      </c>
      <c r="E1102" s="1" t="s">
        <v>3641</v>
      </c>
      <c r="F1102" s="1" t="s">
        <v>3642</v>
      </c>
      <c r="G1102" s="1">
        <v>-3.3240189999999998</v>
      </c>
      <c r="H1102" s="1">
        <v>29.318518999999998</v>
      </c>
      <c r="I1102" s="1">
        <v>2582</v>
      </c>
      <c r="J1102" s="1">
        <v>2</v>
      </c>
      <c r="K1102" s="1" t="s">
        <v>161</v>
      </c>
      <c r="L1102" s="1" t="s">
        <v>3638</v>
      </c>
    </row>
    <row r="1103" spans="1:12">
      <c r="A1103" s="1">
        <v>1121</v>
      </c>
      <c r="B1103" s="1" t="s">
        <v>3643</v>
      </c>
      <c r="C1103" s="1" t="s">
        <v>3644</v>
      </c>
      <c r="D1103" s="1" t="s">
        <v>3645</v>
      </c>
      <c r="E1103" s="1" t="s">
        <v>3646</v>
      </c>
      <c r="F1103" s="1" t="s">
        <v>3647</v>
      </c>
      <c r="G1103" s="1">
        <v>9.518167</v>
      </c>
      <c r="H1103" s="1">
        <v>44.088757999999999</v>
      </c>
      <c r="I1103" s="1">
        <v>4423</v>
      </c>
      <c r="J1103" s="1">
        <v>3</v>
      </c>
      <c r="K1103" s="1" t="s">
        <v>161</v>
      </c>
      <c r="L1103" s="1" t="s">
        <v>3643</v>
      </c>
    </row>
    <row r="1104" spans="1:12">
      <c r="A1104" s="1">
        <v>1122</v>
      </c>
      <c r="B1104" s="1" t="s">
        <v>3648</v>
      </c>
      <c r="C1104" s="1" t="s">
        <v>3648</v>
      </c>
      <c r="D1104" s="1" t="s">
        <v>3645</v>
      </c>
      <c r="E1104" s="1" t="s">
        <v>3649</v>
      </c>
      <c r="F1104" s="1" t="s">
        <v>3650</v>
      </c>
      <c r="G1104" s="1">
        <v>10.389167</v>
      </c>
      <c r="H1104" s="1">
        <v>44.941105999999998</v>
      </c>
      <c r="I1104" s="1">
        <v>30</v>
      </c>
      <c r="J1104" s="1">
        <v>3</v>
      </c>
      <c r="K1104" s="1" t="s">
        <v>161</v>
      </c>
      <c r="L1104" s="1" t="s">
        <v>3648</v>
      </c>
    </row>
    <row r="1105" spans="1:12">
      <c r="A1105" s="1">
        <v>1123</v>
      </c>
      <c r="B1105" s="1" t="s">
        <v>3651</v>
      </c>
      <c r="C1105" s="1" t="s">
        <v>3652</v>
      </c>
      <c r="D1105" s="1" t="s">
        <v>3645</v>
      </c>
      <c r="E1105" s="1" t="s">
        <v>3653</v>
      </c>
      <c r="F1105" s="1" t="s">
        <v>3654</v>
      </c>
      <c r="G1105" s="1">
        <v>-0.37735299999999999</v>
      </c>
      <c r="H1105" s="1">
        <v>42.459232999999998</v>
      </c>
      <c r="I1105" s="1">
        <v>49</v>
      </c>
      <c r="J1105" s="1">
        <v>3</v>
      </c>
      <c r="K1105" s="1" t="s">
        <v>161</v>
      </c>
      <c r="L1105" s="1" t="s">
        <v>3651</v>
      </c>
    </row>
    <row r="1106" spans="1:12">
      <c r="A1106" s="1">
        <v>6890</v>
      </c>
      <c r="B1106" s="1" t="s">
        <v>3655</v>
      </c>
      <c r="C1106" s="1" t="s">
        <v>3656</v>
      </c>
      <c r="D1106" s="1" t="s">
        <v>1210</v>
      </c>
      <c r="E1106" s="1" t="s">
        <v>3657</v>
      </c>
      <c r="F1106" s="1" t="s">
        <v>1212</v>
      </c>
      <c r="G1106" s="1">
        <v>41.992934200000001</v>
      </c>
      <c r="H1106" s="1">
        <v>-86.128012499999997</v>
      </c>
      <c r="I1106" s="1">
        <v>748</v>
      </c>
      <c r="J1106" s="1">
        <v>-5</v>
      </c>
      <c r="K1106" s="1" t="s">
        <v>161</v>
      </c>
      <c r="L1106" s="1" t="s">
        <v>3655</v>
      </c>
    </row>
    <row r="1107" spans="1:12">
      <c r="A1107" s="1">
        <v>1126</v>
      </c>
      <c r="B1107" s="1" t="s">
        <v>3658</v>
      </c>
      <c r="C1107" s="1" t="s">
        <v>3659</v>
      </c>
      <c r="D1107" s="1" t="s">
        <v>3660</v>
      </c>
      <c r="E1107" s="1" t="s">
        <v>3661</v>
      </c>
      <c r="F1107" s="1" t="s">
        <v>3662</v>
      </c>
      <c r="G1107" s="1">
        <v>31.183903000000001</v>
      </c>
      <c r="H1107" s="1">
        <v>29.948889000000001</v>
      </c>
      <c r="I1107" s="1">
        <v>-6</v>
      </c>
      <c r="J1107" s="1">
        <v>2</v>
      </c>
      <c r="K1107" s="1" t="s">
        <v>161</v>
      </c>
      <c r="L1107" s="1" t="s">
        <v>3658</v>
      </c>
    </row>
    <row r="1108" spans="1:12">
      <c r="A1108" s="1">
        <v>1127</v>
      </c>
      <c r="B1108" s="1" t="s">
        <v>3663</v>
      </c>
      <c r="C1108" s="1" t="s">
        <v>3663</v>
      </c>
      <c r="D1108" s="1" t="s">
        <v>3660</v>
      </c>
      <c r="E1108" s="1" t="s">
        <v>3664</v>
      </c>
      <c r="F1108" s="1" t="s">
        <v>3665</v>
      </c>
      <c r="G1108" s="1">
        <v>22.375952999999999</v>
      </c>
      <c r="H1108" s="1">
        <v>31.611722</v>
      </c>
      <c r="I1108" s="1">
        <v>616</v>
      </c>
      <c r="J1108" s="1">
        <v>2</v>
      </c>
      <c r="K1108" s="1" t="s">
        <v>161</v>
      </c>
      <c r="L1108" s="1" t="s">
        <v>3663</v>
      </c>
    </row>
    <row r="1109" spans="1:12">
      <c r="A1109" s="1">
        <v>1128</v>
      </c>
      <c r="B1109" s="1" t="s">
        <v>3666</v>
      </c>
      <c r="C1109" s="1" t="s">
        <v>3667</v>
      </c>
      <c r="D1109" s="1" t="s">
        <v>3660</v>
      </c>
      <c r="E1109" s="1" t="s">
        <v>3668</v>
      </c>
      <c r="F1109" s="1" t="s">
        <v>3669</v>
      </c>
      <c r="G1109" s="1">
        <v>30.121943999999999</v>
      </c>
      <c r="H1109" s="1">
        <v>31.405556000000001</v>
      </c>
      <c r="I1109" s="1">
        <v>382</v>
      </c>
      <c r="J1109" s="1">
        <v>2</v>
      </c>
      <c r="K1109" s="1" t="s">
        <v>161</v>
      </c>
      <c r="L1109" s="1" t="s">
        <v>3666</v>
      </c>
    </row>
    <row r="1110" spans="1:12">
      <c r="A1110" s="1">
        <v>1129</v>
      </c>
      <c r="B1110" s="1" t="s">
        <v>3670</v>
      </c>
      <c r="C1110" s="1" t="s">
        <v>3667</v>
      </c>
      <c r="D1110" s="1" t="s">
        <v>3660</v>
      </c>
      <c r="F1110" s="1" t="s">
        <v>3671</v>
      </c>
      <c r="G1110" s="1">
        <v>30.116361999999999</v>
      </c>
      <c r="H1110" s="1">
        <v>30.915444999999998</v>
      </c>
      <c r="I1110" s="1">
        <v>550</v>
      </c>
      <c r="J1110" s="1">
        <v>2</v>
      </c>
      <c r="K1110" s="1" t="s">
        <v>161</v>
      </c>
      <c r="L1110" s="1" t="s">
        <v>3670</v>
      </c>
    </row>
    <row r="1111" spans="1:12">
      <c r="A1111" s="1">
        <v>1130</v>
      </c>
      <c r="B1111" s="1" t="s">
        <v>3672</v>
      </c>
      <c r="C1111" s="1" t="s">
        <v>3673</v>
      </c>
      <c r="D1111" s="1" t="s">
        <v>3660</v>
      </c>
      <c r="E1111" s="1" t="s">
        <v>3674</v>
      </c>
      <c r="F1111" s="1" t="s">
        <v>3675</v>
      </c>
      <c r="G1111" s="1">
        <v>27.178317</v>
      </c>
      <c r="H1111" s="1">
        <v>33.799436</v>
      </c>
      <c r="I1111" s="1">
        <v>52</v>
      </c>
      <c r="J1111" s="1">
        <v>2</v>
      </c>
      <c r="K1111" s="1" t="s">
        <v>161</v>
      </c>
      <c r="L1111" s="1" t="s">
        <v>3672</v>
      </c>
    </row>
    <row r="1112" spans="1:12">
      <c r="A1112" s="1">
        <v>1131</v>
      </c>
      <c r="B1112" s="1" t="s">
        <v>3676</v>
      </c>
      <c r="C1112" s="1" t="s">
        <v>3677</v>
      </c>
      <c r="D1112" s="1" t="s">
        <v>3660</v>
      </c>
      <c r="E1112" s="1" t="s">
        <v>3678</v>
      </c>
      <c r="F1112" s="1" t="s">
        <v>3679</v>
      </c>
      <c r="G1112" s="1">
        <v>31.068974999999998</v>
      </c>
      <c r="H1112" s="1">
        <v>34.129193999999998</v>
      </c>
      <c r="I1112" s="1">
        <v>324</v>
      </c>
      <c r="J1112" s="1">
        <v>2</v>
      </c>
      <c r="K1112" s="1" t="s">
        <v>161</v>
      </c>
      <c r="L1112" s="1" t="s">
        <v>3676</v>
      </c>
    </row>
    <row r="1113" spans="1:12">
      <c r="A1113" s="1">
        <v>1132</v>
      </c>
      <c r="B1113" s="1" t="s">
        <v>3680</v>
      </c>
      <c r="C1113" s="1" t="s">
        <v>3681</v>
      </c>
      <c r="D1113" s="1" t="s">
        <v>3660</v>
      </c>
      <c r="E1113" s="1" t="s">
        <v>3682</v>
      </c>
      <c r="F1113" s="1" t="s">
        <v>3683</v>
      </c>
      <c r="G1113" s="1">
        <v>25.671028</v>
      </c>
      <c r="H1113" s="1">
        <v>32.706583000000002</v>
      </c>
      <c r="I1113" s="1">
        <v>294</v>
      </c>
      <c r="J1113" s="1">
        <v>2</v>
      </c>
      <c r="K1113" s="1" t="s">
        <v>161</v>
      </c>
      <c r="L1113" s="1" t="s">
        <v>3680</v>
      </c>
    </row>
    <row r="1114" spans="1:12">
      <c r="A1114" s="1">
        <v>1133</v>
      </c>
      <c r="B1114" s="1" t="s">
        <v>3684</v>
      </c>
      <c r="C1114" s="1" t="s">
        <v>3685</v>
      </c>
      <c r="D1114" s="1" t="s">
        <v>3660</v>
      </c>
      <c r="E1114" s="1" t="s">
        <v>3686</v>
      </c>
      <c r="F1114" s="1" t="s">
        <v>3687</v>
      </c>
      <c r="G1114" s="1">
        <v>31.325355999999999</v>
      </c>
      <c r="H1114" s="1">
        <v>27.221689000000001</v>
      </c>
      <c r="I1114" s="1">
        <v>94</v>
      </c>
      <c r="J1114" s="1">
        <v>2</v>
      </c>
      <c r="K1114" s="1" t="s">
        <v>161</v>
      </c>
      <c r="L1114" s="1" t="s">
        <v>3684</v>
      </c>
    </row>
    <row r="1115" spans="1:12">
      <c r="A1115" s="1">
        <v>1134</v>
      </c>
      <c r="B1115" s="1" t="s">
        <v>3688</v>
      </c>
      <c r="C1115" s="1" t="s">
        <v>3688</v>
      </c>
      <c r="D1115" s="1" t="s">
        <v>3660</v>
      </c>
      <c r="E1115" s="1" t="s">
        <v>3689</v>
      </c>
      <c r="F1115" s="1" t="s">
        <v>3690</v>
      </c>
      <c r="G1115" s="1">
        <v>31.279444000000002</v>
      </c>
      <c r="H1115" s="1">
        <v>32.24</v>
      </c>
      <c r="I1115" s="1">
        <v>8</v>
      </c>
      <c r="J1115" s="1">
        <v>2</v>
      </c>
      <c r="K1115" s="1" t="s">
        <v>161</v>
      </c>
      <c r="L1115" s="1" t="s">
        <v>3688</v>
      </c>
    </row>
    <row r="1116" spans="1:12">
      <c r="A1116" s="1">
        <v>1135</v>
      </c>
      <c r="B1116" s="1" t="s">
        <v>3691</v>
      </c>
      <c r="C1116" s="1" t="s">
        <v>3692</v>
      </c>
      <c r="D1116" s="1" t="s">
        <v>3660</v>
      </c>
      <c r="E1116" s="1" t="s">
        <v>3693</v>
      </c>
      <c r="F1116" s="1" t="s">
        <v>3694</v>
      </c>
      <c r="G1116" s="1">
        <v>28.685278</v>
      </c>
      <c r="H1116" s="1">
        <v>34.0625</v>
      </c>
      <c r="I1116" s="1">
        <v>4368</v>
      </c>
      <c r="J1116" s="1">
        <v>2</v>
      </c>
      <c r="K1116" s="1" t="s">
        <v>161</v>
      </c>
      <c r="L1116" s="1" t="s">
        <v>3691</v>
      </c>
    </row>
    <row r="1117" spans="1:12">
      <c r="A1117" s="1">
        <v>1136</v>
      </c>
      <c r="B1117" s="1" t="s">
        <v>3695</v>
      </c>
      <c r="C1117" s="1" t="s">
        <v>3696</v>
      </c>
      <c r="D1117" s="1" t="s">
        <v>3660</v>
      </c>
      <c r="E1117" s="1" t="s">
        <v>3697</v>
      </c>
      <c r="F1117" s="1" t="s">
        <v>3698</v>
      </c>
      <c r="G1117" s="1">
        <v>23.964355999999999</v>
      </c>
      <c r="H1117" s="1">
        <v>32.819974999999999</v>
      </c>
      <c r="I1117" s="1">
        <v>662</v>
      </c>
      <c r="J1117" s="1">
        <v>2</v>
      </c>
      <c r="K1117" s="1" t="s">
        <v>161</v>
      </c>
      <c r="L1117" s="1" t="s">
        <v>3695</v>
      </c>
    </row>
    <row r="1118" spans="1:12">
      <c r="A1118" s="1">
        <v>1137</v>
      </c>
      <c r="B1118" s="1" t="s">
        <v>3699</v>
      </c>
      <c r="C1118" s="1" t="s">
        <v>3700</v>
      </c>
      <c r="D1118" s="1" t="s">
        <v>3660</v>
      </c>
      <c r="E1118" s="1" t="s">
        <v>3701</v>
      </c>
      <c r="F1118" s="1" t="s">
        <v>3702</v>
      </c>
      <c r="G1118" s="1">
        <v>28.209028</v>
      </c>
      <c r="H1118" s="1">
        <v>33.645516999999998</v>
      </c>
      <c r="I1118" s="1">
        <v>115</v>
      </c>
      <c r="J1118" s="1">
        <v>2</v>
      </c>
      <c r="K1118" s="1" t="s">
        <v>161</v>
      </c>
      <c r="L1118" s="1" t="s">
        <v>3699</v>
      </c>
    </row>
    <row r="1119" spans="1:12">
      <c r="A1119" s="1">
        <v>1138</v>
      </c>
      <c r="B1119" s="1" t="s">
        <v>3703</v>
      </c>
      <c r="C1119" s="1" t="s">
        <v>3704</v>
      </c>
      <c r="D1119" s="1" t="s">
        <v>3705</v>
      </c>
      <c r="E1119" s="1" t="s">
        <v>3706</v>
      </c>
      <c r="F1119" s="1" t="s">
        <v>3707</v>
      </c>
      <c r="G1119" s="1">
        <v>0.40445799999999998</v>
      </c>
      <c r="H1119" s="1">
        <v>35.238928000000001</v>
      </c>
      <c r="I1119" s="1">
        <v>6941</v>
      </c>
      <c r="J1119" s="1">
        <v>3</v>
      </c>
      <c r="K1119" s="1" t="s">
        <v>161</v>
      </c>
      <c r="L1119" s="1" t="s">
        <v>3703</v>
      </c>
    </row>
    <row r="1120" spans="1:12">
      <c r="A1120" s="1">
        <v>1139</v>
      </c>
      <c r="B1120" s="1" t="s">
        <v>3708</v>
      </c>
      <c r="C1120" s="1" t="s">
        <v>3708</v>
      </c>
      <c r="D1120" s="1" t="s">
        <v>3705</v>
      </c>
      <c r="F1120" s="1" t="s">
        <v>3709</v>
      </c>
      <c r="G1120" s="1">
        <v>0.27134200000000003</v>
      </c>
      <c r="H1120" s="1">
        <v>34.787297000000002</v>
      </c>
      <c r="I1120" s="1">
        <v>5020</v>
      </c>
      <c r="J1120" s="1">
        <v>3</v>
      </c>
      <c r="K1120" s="1" t="s">
        <v>161</v>
      </c>
      <c r="L1120" s="1" t="s">
        <v>3708</v>
      </c>
    </row>
    <row r="1121" spans="1:12">
      <c r="A1121" s="1">
        <v>1140</v>
      </c>
      <c r="B1121" s="1" t="s">
        <v>3710</v>
      </c>
      <c r="C1121" s="1" t="s">
        <v>3710</v>
      </c>
      <c r="D1121" s="1" t="s">
        <v>3705</v>
      </c>
      <c r="E1121" s="1" t="s">
        <v>3711</v>
      </c>
      <c r="F1121" s="1" t="s">
        <v>3712</v>
      </c>
      <c r="G1121" s="1">
        <v>-8.6138999999999993E-2</v>
      </c>
      <c r="H1121" s="1">
        <v>34.728892000000002</v>
      </c>
      <c r="I1121" s="1">
        <v>3796</v>
      </c>
      <c r="J1121" s="1">
        <v>3</v>
      </c>
      <c r="K1121" s="1" t="s">
        <v>161</v>
      </c>
      <c r="L1121" s="1" t="s">
        <v>3710</v>
      </c>
    </row>
    <row r="1122" spans="1:12">
      <c r="A1122" s="1">
        <v>1141</v>
      </c>
      <c r="B1122" s="1" t="s">
        <v>3713</v>
      </c>
      <c r="C1122" s="1" t="s">
        <v>3713</v>
      </c>
      <c r="D1122" s="1" t="s">
        <v>3705</v>
      </c>
      <c r="E1122" s="1" t="s">
        <v>3714</v>
      </c>
      <c r="F1122" s="1" t="s">
        <v>3715</v>
      </c>
      <c r="G1122" s="1">
        <v>0.97198899999999999</v>
      </c>
      <c r="H1122" s="1">
        <v>34.958556000000002</v>
      </c>
      <c r="I1122" s="1">
        <v>6070</v>
      </c>
      <c r="J1122" s="1">
        <v>3</v>
      </c>
      <c r="K1122" s="1" t="s">
        <v>161</v>
      </c>
      <c r="L1122" s="1" t="s">
        <v>3713</v>
      </c>
    </row>
    <row r="1123" spans="1:12">
      <c r="A1123" s="1">
        <v>6889</v>
      </c>
      <c r="B1123" s="1" t="s">
        <v>3716</v>
      </c>
      <c r="C1123" s="1" t="s">
        <v>1876</v>
      </c>
      <c r="D1123" s="1" t="s">
        <v>1210</v>
      </c>
      <c r="E1123" s="1" t="s">
        <v>3717</v>
      </c>
      <c r="F1123" s="1" t="s">
        <v>1212</v>
      </c>
      <c r="G1123" s="1">
        <v>39.975027799999999</v>
      </c>
      <c r="H1123" s="1">
        <v>-81.577583300000001</v>
      </c>
      <c r="I1123" s="1">
        <v>799</v>
      </c>
      <c r="J1123" s="1">
        <v>-5</v>
      </c>
      <c r="K1123" s="1" t="s">
        <v>161</v>
      </c>
      <c r="L1123" s="1" t="s">
        <v>3716</v>
      </c>
    </row>
    <row r="1124" spans="1:12">
      <c r="A1124" s="1">
        <v>1143</v>
      </c>
      <c r="B1124" s="1" t="s">
        <v>3718</v>
      </c>
      <c r="C1124" s="1" t="s">
        <v>3718</v>
      </c>
      <c r="D1124" s="1" t="s">
        <v>3705</v>
      </c>
      <c r="E1124" s="1" t="s">
        <v>3719</v>
      </c>
      <c r="F1124" s="1" t="s">
        <v>3720</v>
      </c>
      <c r="G1124" s="1">
        <v>3.1219670000000002</v>
      </c>
      <c r="H1124" s="1">
        <v>35.608691999999998</v>
      </c>
      <c r="I1124" s="1">
        <v>1715</v>
      </c>
      <c r="J1124" s="1">
        <v>3</v>
      </c>
      <c r="K1124" s="1" t="s">
        <v>161</v>
      </c>
      <c r="L1124" s="1" t="s">
        <v>3718</v>
      </c>
    </row>
    <row r="1125" spans="1:12">
      <c r="A1125" s="1">
        <v>1144</v>
      </c>
      <c r="B1125" s="1" t="s">
        <v>3721</v>
      </c>
      <c r="C1125" s="1" t="s">
        <v>3722</v>
      </c>
      <c r="D1125" s="1" t="s">
        <v>3705</v>
      </c>
      <c r="E1125" s="1" t="s">
        <v>3723</v>
      </c>
      <c r="F1125" s="1" t="s">
        <v>3724</v>
      </c>
      <c r="G1125" s="1">
        <v>-2.2524169999999999</v>
      </c>
      <c r="H1125" s="1">
        <v>40.913097</v>
      </c>
      <c r="I1125" s="1">
        <v>20</v>
      </c>
      <c r="J1125" s="1">
        <v>3</v>
      </c>
      <c r="K1125" s="1" t="s">
        <v>161</v>
      </c>
      <c r="L1125" s="1" t="s">
        <v>3721</v>
      </c>
    </row>
    <row r="1126" spans="1:12">
      <c r="A1126" s="1">
        <v>1145</v>
      </c>
      <c r="B1126" s="1" t="s">
        <v>3725</v>
      </c>
      <c r="C1126" s="1" t="s">
        <v>3726</v>
      </c>
      <c r="D1126" s="1" t="s">
        <v>3705</v>
      </c>
      <c r="E1126" s="1" t="s">
        <v>3727</v>
      </c>
      <c r="F1126" s="1" t="s">
        <v>3728</v>
      </c>
      <c r="G1126" s="1">
        <v>-4.0348329999999999</v>
      </c>
      <c r="H1126" s="1">
        <v>39.594250000000002</v>
      </c>
      <c r="I1126" s="1">
        <v>200</v>
      </c>
      <c r="J1126" s="1">
        <v>3</v>
      </c>
      <c r="K1126" s="1" t="s">
        <v>161</v>
      </c>
      <c r="L1126" s="1" t="s">
        <v>3725</v>
      </c>
    </row>
    <row r="1127" spans="1:12">
      <c r="A1127" s="1">
        <v>1146</v>
      </c>
      <c r="B1127" s="1" t="s">
        <v>3729</v>
      </c>
      <c r="C1127" s="1" t="s">
        <v>3729</v>
      </c>
      <c r="D1127" s="1" t="s">
        <v>3705</v>
      </c>
      <c r="F1127" s="1" t="s">
        <v>3730</v>
      </c>
      <c r="G1127" s="1">
        <v>-0.78795300000000001</v>
      </c>
      <c r="H1127" s="1">
        <v>36.433528000000003</v>
      </c>
      <c r="I1127" s="1">
        <v>6380</v>
      </c>
      <c r="J1127" s="1">
        <v>3</v>
      </c>
      <c r="K1127" s="1" t="s">
        <v>161</v>
      </c>
      <c r="L1127" s="1" t="s">
        <v>3729</v>
      </c>
    </row>
    <row r="1128" spans="1:12">
      <c r="A1128" s="1">
        <v>1147</v>
      </c>
      <c r="B1128" s="1" t="s">
        <v>3731</v>
      </c>
      <c r="C1128" s="1" t="s">
        <v>3732</v>
      </c>
      <c r="D1128" s="1" t="s">
        <v>3705</v>
      </c>
      <c r="E1128" s="1" t="s">
        <v>3733</v>
      </c>
      <c r="F1128" s="1" t="s">
        <v>3734</v>
      </c>
      <c r="G1128" s="1">
        <v>-1.3217190000000001</v>
      </c>
      <c r="H1128" s="1">
        <v>36.814833</v>
      </c>
      <c r="I1128" s="1">
        <v>5546</v>
      </c>
      <c r="J1128" s="1">
        <v>3</v>
      </c>
      <c r="K1128" s="1" t="s">
        <v>161</v>
      </c>
      <c r="L1128" s="1" t="s">
        <v>3731</v>
      </c>
    </row>
    <row r="1129" spans="1:12">
      <c r="A1129" s="1">
        <v>1148</v>
      </c>
      <c r="B1129" s="1" t="s">
        <v>3735</v>
      </c>
      <c r="C1129" s="1" t="s">
        <v>3732</v>
      </c>
      <c r="D1129" s="1" t="s">
        <v>3705</v>
      </c>
      <c r="F1129" s="1" t="s">
        <v>3736</v>
      </c>
      <c r="G1129" s="1">
        <v>-1.2772669999999999</v>
      </c>
      <c r="H1129" s="1">
        <v>36.862338999999999</v>
      </c>
      <c r="I1129" s="1">
        <v>5380</v>
      </c>
      <c r="J1129" s="1">
        <v>3</v>
      </c>
      <c r="K1129" s="1" t="s">
        <v>161</v>
      </c>
      <c r="L1129" s="1" t="s">
        <v>3735</v>
      </c>
    </row>
    <row r="1130" spans="1:12">
      <c r="A1130" s="1">
        <v>1149</v>
      </c>
      <c r="B1130" s="1" t="s">
        <v>3737</v>
      </c>
      <c r="C1130" s="1" t="s">
        <v>3737</v>
      </c>
      <c r="D1130" s="1" t="s">
        <v>3705</v>
      </c>
      <c r="E1130" s="1" t="s">
        <v>3738</v>
      </c>
      <c r="F1130" s="1" t="s">
        <v>3739</v>
      </c>
      <c r="G1130" s="1">
        <v>1.733239</v>
      </c>
      <c r="H1130" s="1">
        <v>40.091605999999999</v>
      </c>
      <c r="I1130" s="1">
        <v>770</v>
      </c>
      <c r="J1130" s="1">
        <v>3</v>
      </c>
      <c r="K1130" s="1" t="s">
        <v>161</v>
      </c>
      <c r="L1130" s="1" t="s">
        <v>3737</v>
      </c>
    </row>
    <row r="1131" spans="1:12">
      <c r="A1131" s="1">
        <v>1150</v>
      </c>
      <c r="B1131" s="1" t="s">
        <v>3740</v>
      </c>
      <c r="C1131" s="1" t="s">
        <v>3741</v>
      </c>
      <c r="D1131" s="1" t="s">
        <v>3742</v>
      </c>
      <c r="F1131" s="1" t="s">
        <v>3743</v>
      </c>
      <c r="G1131" s="1">
        <v>28.795372</v>
      </c>
      <c r="H1131" s="1">
        <v>22.080939000000001</v>
      </c>
      <c r="I1131" s="1">
        <v>161</v>
      </c>
      <c r="J1131" s="1">
        <v>1</v>
      </c>
      <c r="K1131" s="1" t="s">
        <v>201</v>
      </c>
      <c r="L1131" s="1" t="s">
        <v>3740</v>
      </c>
    </row>
    <row r="1132" spans="1:12">
      <c r="A1132" s="1">
        <v>1151</v>
      </c>
      <c r="B1132" s="1" t="s">
        <v>3744</v>
      </c>
      <c r="C1132" s="1" t="s">
        <v>3745</v>
      </c>
      <c r="D1132" s="1" t="s">
        <v>3742</v>
      </c>
      <c r="F1132" s="1" t="s">
        <v>3746</v>
      </c>
      <c r="G1132" s="1">
        <v>28.638458</v>
      </c>
      <c r="H1132" s="1">
        <v>21.438041999999999</v>
      </c>
      <c r="I1132" s="1">
        <v>325</v>
      </c>
      <c r="J1132" s="1">
        <v>1</v>
      </c>
      <c r="K1132" s="1" t="s">
        <v>201</v>
      </c>
      <c r="L1132" s="1" t="s">
        <v>3744</v>
      </c>
    </row>
    <row r="1133" spans="1:12">
      <c r="A1133" s="1">
        <v>1152</v>
      </c>
      <c r="B1133" s="1" t="s">
        <v>3747</v>
      </c>
      <c r="C1133" s="1" t="s">
        <v>3747</v>
      </c>
      <c r="D1133" s="1" t="s">
        <v>3742</v>
      </c>
      <c r="E1133" s="1" t="s">
        <v>3748</v>
      </c>
      <c r="F1133" s="1" t="s">
        <v>3749</v>
      </c>
      <c r="G1133" s="1">
        <v>25.145564</v>
      </c>
      <c r="H1133" s="1">
        <v>10.142647</v>
      </c>
      <c r="I1133" s="1">
        <v>2296</v>
      </c>
      <c r="J1133" s="1">
        <v>1</v>
      </c>
      <c r="K1133" s="1" t="s">
        <v>201</v>
      </c>
      <c r="L1133" s="1" t="s">
        <v>3747</v>
      </c>
    </row>
    <row r="1134" spans="1:12">
      <c r="A1134" s="1">
        <v>1153</v>
      </c>
      <c r="B1134" s="1" t="s">
        <v>3750</v>
      </c>
      <c r="C1134" s="1" t="s">
        <v>3750</v>
      </c>
      <c r="D1134" s="1" t="s">
        <v>3742</v>
      </c>
      <c r="E1134" s="1" t="s">
        <v>3751</v>
      </c>
      <c r="F1134" s="1" t="s">
        <v>3752</v>
      </c>
      <c r="G1134" s="1">
        <v>24.178728</v>
      </c>
      <c r="H1134" s="1">
        <v>23.313958</v>
      </c>
      <c r="I1134" s="1">
        <v>1367</v>
      </c>
      <c r="J1134" s="1">
        <v>1</v>
      </c>
      <c r="K1134" s="1" t="s">
        <v>201</v>
      </c>
      <c r="L1134" s="1" t="s">
        <v>3750</v>
      </c>
    </row>
    <row r="1135" spans="1:12">
      <c r="A1135" s="1">
        <v>1154</v>
      </c>
      <c r="B1135" s="1" t="s">
        <v>3753</v>
      </c>
      <c r="C1135" s="1" t="s">
        <v>3754</v>
      </c>
      <c r="D1135" s="1" t="s">
        <v>3742</v>
      </c>
      <c r="E1135" s="1" t="s">
        <v>3755</v>
      </c>
      <c r="F1135" s="1" t="s">
        <v>3756</v>
      </c>
      <c r="G1135" s="1">
        <v>32.096786000000002</v>
      </c>
      <c r="H1135" s="1">
        <v>20.269472</v>
      </c>
      <c r="I1135" s="1">
        <v>433</v>
      </c>
      <c r="J1135" s="1">
        <v>1</v>
      </c>
      <c r="K1135" s="1" t="s">
        <v>201</v>
      </c>
      <c r="L1135" s="1" t="s">
        <v>3753</v>
      </c>
    </row>
    <row r="1136" spans="1:12">
      <c r="A1136" s="1">
        <v>1156</v>
      </c>
      <c r="B1136" s="1" t="s">
        <v>3757</v>
      </c>
      <c r="C1136" s="1" t="s">
        <v>3757</v>
      </c>
      <c r="D1136" s="1" t="s">
        <v>3742</v>
      </c>
      <c r="E1136" s="1" t="s">
        <v>3758</v>
      </c>
      <c r="F1136" s="1" t="s">
        <v>3759</v>
      </c>
      <c r="G1136" s="1">
        <v>26.986964</v>
      </c>
      <c r="H1136" s="1">
        <v>14.472524999999999</v>
      </c>
      <c r="I1136" s="1">
        <v>1427</v>
      </c>
      <c r="J1136" s="1">
        <v>1</v>
      </c>
      <c r="K1136" s="1" t="s">
        <v>201</v>
      </c>
      <c r="L1136" s="1" t="s">
        <v>3757</v>
      </c>
    </row>
    <row r="1137" spans="1:12">
      <c r="A1137" s="1">
        <v>1157</v>
      </c>
      <c r="B1137" s="1" t="s">
        <v>3760</v>
      </c>
      <c r="C1137" s="1" t="s">
        <v>3761</v>
      </c>
      <c r="D1137" s="1" t="s">
        <v>3742</v>
      </c>
      <c r="E1137" s="1" t="s">
        <v>3762</v>
      </c>
      <c r="F1137" s="1" t="s">
        <v>3763</v>
      </c>
      <c r="G1137" s="1">
        <v>32.663544000000002</v>
      </c>
      <c r="H1137" s="1">
        <v>13.159011</v>
      </c>
      <c r="I1137" s="1">
        <v>263</v>
      </c>
      <c r="J1137" s="1">
        <v>1</v>
      </c>
      <c r="K1137" s="1" t="s">
        <v>201</v>
      </c>
      <c r="L1137" s="1" t="s">
        <v>3760</v>
      </c>
    </row>
    <row r="1138" spans="1:12">
      <c r="A1138" s="1">
        <v>1158</v>
      </c>
      <c r="B1138" s="1" t="s">
        <v>3764</v>
      </c>
      <c r="C1138" s="1" t="s">
        <v>3764</v>
      </c>
      <c r="D1138" s="1" t="s">
        <v>3742</v>
      </c>
      <c r="F1138" s="1" t="s">
        <v>3765</v>
      </c>
      <c r="G1138" s="1">
        <v>30.378139000000001</v>
      </c>
      <c r="H1138" s="1">
        <v>19.576443999999999</v>
      </c>
      <c r="I1138" s="1">
        <v>50</v>
      </c>
      <c r="J1138" s="1">
        <v>1</v>
      </c>
      <c r="K1138" s="1" t="s">
        <v>201</v>
      </c>
      <c r="L1138" s="1" t="s">
        <v>3764</v>
      </c>
    </row>
    <row r="1139" spans="1:12">
      <c r="A1139" s="1">
        <v>1159</v>
      </c>
      <c r="B1139" s="1" t="s">
        <v>3766</v>
      </c>
      <c r="C1139" s="1" t="s">
        <v>3767</v>
      </c>
      <c r="D1139" s="1" t="s">
        <v>3742</v>
      </c>
      <c r="F1139" s="1" t="s">
        <v>3768</v>
      </c>
      <c r="G1139" s="1">
        <v>30.500012999999999</v>
      </c>
      <c r="H1139" s="1">
        <v>18.527161</v>
      </c>
      <c r="I1139" s="1">
        <v>42</v>
      </c>
      <c r="J1139" s="1">
        <v>1</v>
      </c>
      <c r="K1139" s="1" t="s">
        <v>201</v>
      </c>
      <c r="L1139" s="1" t="s">
        <v>3766</v>
      </c>
    </row>
    <row r="1140" spans="1:12">
      <c r="A1140" s="1">
        <v>1160</v>
      </c>
      <c r="B1140" s="1" t="s">
        <v>3769</v>
      </c>
      <c r="C1140" s="1" t="s">
        <v>3769</v>
      </c>
      <c r="D1140" s="1" t="s">
        <v>3742</v>
      </c>
      <c r="F1140" s="1" t="s">
        <v>3770</v>
      </c>
      <c r="G1140" s="1">
        <v>29.110105999999998</v>
      </c>
      <c r="H1140" s="1">
        <v>15.965567</v>
      </c>
      <c r="I1140" s="1">
        <v>919</v>
      </c>
      <c r="J1140" s="1">
        <v>1</v>
      </c>
      <c r="K1140" s="1" t="s">
        <v>201</v>
      </c>
      <c r="L1140" s="1" t="s">
        <v>3769</v>
      </c>
    </row>
    <row r="1141" spans="1:12">
      <c r="A1141" s="1">
        <v>1161</v>
      </c>
      <c r="B1141" s="1" t="s">
        <v>3771</v>
      </c>
      <c r="C1141" s="1" t="s">
        <v>3771</v>
      </c>
      <c r="D1141" s="1" t="s">
        <v>3742</v>
      </c>
      <c r="F1141" s="1" t="s">
        <v>3772</v>
      </c>
      <c r="G1141" s="1">
        <v>29.472567000000002</v>
      </c>
      <c r="H1141" s="1">
        <v>17.934936</v>
      </c>
      <c r="I1141" s="1">
        <v>1050</v>
      </c>
      <c r="J1141" s="1">
        <v>1</v>
      </c>
      <c r="K1141" s="1" t="s">
        <v>201</v>
      </c>
      <c r="L1141" s="1" t="s">
        <v>3771</v>
      </c>
    </row>
    <row r="1142" spans="1:12">
      <c r="A1142" s="1">
        <v>1162</v>
      </c>
      <c r="B1142" s="1" t="s">
        <v>3773</v>
      </c>
      <c r="C1142" s="1" t="s">
        <v>3774</v>
      </c>
      <c r="D1142" s="1" t="s">
        <v>3742</v>
      </c>
      <c r="E1142" s="1" t="s">
        <v>3775</v>
      </c>
      <c r="F1142" s="1" t="s">
        <v>3776</v>
      </c>
      <c r="G1142" s="1">
        <v>30.151695</v>
      </c>
      <c r="H1142" s="1">
        <v>9.7153050000000007</v>
      </c>
      <c r="I1142" s="1">
        <v>1122</v>
      </c>
      <c r="J1142" s="1">
        <v>1</v>
      </c>
      <c r="K1142" s="1" t="s">
        <v>201</v>
      </c>
      <c r="L1142" s="1" t="s">
        <v>3773</v>
      </c>
    </row>
    <row r="1143" spans="1:12">
      <c r="A1143" s="1">
        <v>1163</v>
      </c>
      <c r="B1143" s="1" t="s">
        <v>3777</v>
      </c>
      <c r="C1143" s="1" t="s">
        <v>3777</v>
      </c>
      <c r="D1143" s="1" t="s">
        <v>3742</v>
      </c>
      <c r="F1143" s="1" t="s">
        <v>3778</v>
      </c>
      <c r="G1143" s="1">
        <v>28.589877999999999</v>
      </c>
      <c r="H1143" s="1">
        <v>17.293858</v>
      </c>
      <c r="I1143" s="1">
        <v>1085</v>
      </c>
      <c r="J1143" s="1">
        <v>1</v>
      </c>
      <c r="K1143" s="1" t="s">
        <v>201</v>
      </c>
      <c r="L1143" s="1" t="s">
        <v>3777</v>
      </c>
    </row>
    <row r="1144" spans="1:12">
      <c r="A1144" s="1">
        <v>1164</v>
      </c>
      <c r="B1144" s="1" t="s">
        <v>3779</v>
      </c>
      <c r="C1144" s="1" t="s">
        <v>3779</v>
      </c>
      <c r="D1144" s="1" t="s">
        <v>3780</v>
      </c>
      <c r="E1144" s="1" t="s">
        <v>3781</v>
      </c>
      <c r="F1144" s="1" t="s">
        <v>3782</v>
      </c>
      <c r="G1144" s="1">
        <v>-1.677203</v>
      </c>
      <c r="H1144" s="1">
        <v>29.258875</v>
      </c>
      <c r="I1144" s="1">
        <v>5082</v>
      </c>
      <c r="J1144" s="1">
        <v>2</v>
      </c>
      <c r="K1144" s="1" t="s">
        <v>161</v>
      </c>
      <c r="L1144" s="1" t="s">
        <v>3779</v>
      </c>
    </row>
    <row r="1145" spans="1:12">
      <c r="A1145" s="1">
        <v>1165</v>
      </c>
      <c r="B1145" s="1" t="s">
        <v>3783</v>
      </c>
      <c r="C1145" s="1" t="s">
        <v>3784</v>
      </c>
      <c r="D1145" s="1" t="s">
        <v>3780</v>
      </c>
      <c r="E1145" s="1" t="s">
        <v>3785</v>
      </c>
      <c r="F1145" s="1" t="s">
        <v>3786</v>
      </c>
      <c r="G1145" s="1">
        <v>-1.968628</v>
      </c>
      <c r="H1145" s="1">
        <v>30.13945</v>
      </c>
      <c r="I1145" s="1">
        <v>4859</v>
      </c>
      <c r="J1145" s="1">
        <v>2</v>
      </c>
      <c r="K1145" s="1" t="s">
        <v>161</v>
      </c>
      <c r="L1145" s="1" t="s">
        <v>3783</v>
      </c>
    </row>
    <row r="1146" spans="1:12">
      <c r="A1146" s="1">
        <v>1166</v>
      </c>
      <c r="B1146" s="1" t="s">
        <v>3787</v>
      </c>
      <c r="C1146" s="1" t="s">
        <v>3787</v>
      </c>
      <c r="D1146" s="1" t="s">
        <v>3780</v>
      </c>
      <c r="E1146" s="1" t="s">
        <v>3788</v>
      </c>
      <c r="F1146" s="1" t="s">
        <v>3789</v>
      </c>
      <c r="G1146" s="1">
        <v>-2.4622419999999998</v>
      </c>
      <c r="H1146" s="1">
        <v>28.90795</v>
      </c>
      <c r="I1146" s="1">
        <v>5192</v>
      </c>
      <c r="J1146" s="1">
        <v>2</v>
      </c>
      <c r="K1146" s="1" t="s">
        <v>161</v>
      </c>
      <c r="L1146" s="1" t="s">
        <v>3787</v>
      </c>
    </row>
    <row r="1147" spans="1:12">
      <c r="A1147" s="1">
        <v>1167</v>
      </c>
      <c r="B1147" s="1" t="s">
        <v>3790</v>
      </c>
      <c r="C1147" s="1" t="s">
        <v>3790</v>
      </c>
      <c r="D1147" s="1" t="s">
        <v>3791</v>
      </c>
      <c r="E1147" s="1" t="s">
        <v>3792</v>
      </c>
      <c r="F1147" s="1" t="s">
        <v>3793</v>
      </c>
      <c r="G1147" s="1">
        <v>19.153867000000002</v>
      </c>
      <c r="H1147" s="1">
        <v>30.430094</v>
      </c>
      <c r="I1147" s="1">
        <v>773</v>
      </c>
      <c r="J1147" s="1">
        <v>2</v>
      </c>
      <c r="K1147" s="1" t="s">
        <v>161</v>
      </c>
      <c r="L1147" s="1" t="s">
        <v>3790</v>
      </c>
    </row>
    <row r="1148" spans="1:12">
      <c r="A1148" s="1">
        <v>1168</v>
      </c>
      <c r="B1148" s="1" t="s">
        <v>3794</v>
      </c>
      <c r="C1148" s="1" t="s">
        <v>3794</v>
      </c>
      <c r="D1148" s="1" t="s">
        <v>3791</v>
      </c>
      <c r="F1148" s="1" t="s">
        <v>3795</v>
      </c>
      <c r="G1148" s="1">
        <v>11.785888999999999</v>
      </c>
      <c r="H1148" s="1">
        <v>34.336655999999998</v>
      </c>
      <c r="I1148" s="1">
        <v>1582</v>
      </c>
      <c r="J1148" s="1">
        <v>2</v>
      </c>
      <c r="K1148" s="1" t="s">
        <v>161</v>
      </c>
      <c r="L1148" s="1" t="s">
        <v>3794</v>
      </c>
    </row>
    <row r="1149" spans="1:12">
      <c r="A1149" s="1">
        <v>1169</v>
      </c>
      <c r="B1149" s="1" t="s">
        <v>3796</v>
      </c>
      <c r="C1149" s="1" t="s">
        <v>3797</v>
      </c>
      <c r="D1149" s="1" t="s">
        <v>3791</v>
      </c>
      <c r="E1149" s="1" t="s">
        <v>3798</v>
      </c>
      <c r="F1149" s="1" t="s">
        <v>3799</v>
      </c>
      <c r="G1149" s="1">
        <v>13.614891999999999</v>
      </c>
      <c r="H1149" s="1">
        <v>25.324649999999998</v>
      </c>
      <c r="I1149" s="1">
        <v>2393</v>
      </c>
      <c r="J1149" s="1">
        <v>2</v>
      </c>
      <c r="K1149" s="1" t="s">
        <v>161</v>
      </c>
      <c r="L1149" s="1" t="s">
        <v>3796</v>
      </c>
    </row>
    <row r="1150" spans="1:12">
      <c r="A1150" s="1">
        <v>1170</v>
      </c>
      <c r="B1150" s="1" t="s">
        <v>3800</v>
      </c>
      <c r="C1150" s="1" t="s">
        <v>3800</v>
      </c>
      <c r="D1150" s="1" t="s">
        <v>3791</v>
      </c>
      <c r="E1150" s="1" t="s">
        <v>3801</v>
      </c>
      <c r="F1150" s="1" t="s">
        <v>3802</v>
      </c>
      <c r="G1150" s="1">
        <v>15.387494</v>
      </c>
      <c r="H1150" s="1">
        <v>36.328842000000002</v>
      </c>
      <c r="I1150" s="1">
        <v>1671</v>
      </c>
      <c r="J1150" s="1">
        <v>2</v>
      </c>
      <c r="K1150" s="1" t="s">
        <v>161</v>
      </c>
      <c r="L1150" s="1" t="s">
        <v>3800</v>
      </c>
    </row>
    <row r="1151" spans="1:12">
      <c r="A1151" s="1">
        <v>1171</v>
      </c>
      <c r="B1151" s="1" t="s">
        <v>3803</v>
      </c>
      <c r="C1151" s="1" t="s">
        <v>3803</v>
      </c>
      <c r="D1151" s="1" t="s">
        <v>3791</v>
      </c>
      <c r="F1151" s="1" t="s">
        <v>3804</v>
      </c>
      <c r="G1151" s="1">
        <v>11.138028</v>
      </c>
      <c r="H1151" s="1">
        <v>29.701122000000002</v>
      </c>
      <c r="I1151" s="1">
        <v>1848</v>
      </c>
      <c r="J1151" s="1">
        <v>2</v>
      </c>
      <c r="K1151" s="1" t="s">
        <v>161</v>
      </c>
      <c r="L1151" s="1" t="s">
        <v>3803</v>
      </c>
    </row>
    <row r="1152" spans="1:12">
      <c r="A1152" s="1">
        <v>1172</v>
      </c>
      <c r="B1152" s="1" t="s">
        <v>3805</v>
      </c>
      <c r="C1152" s="1" t="s">
        <v>3805</v>
      </c>
      <c r="D1152" s="1" t="s">
        <v>3791</v>
      </c>
      <c r="E1152" s="1" t="s">
        <v>3806</v>
      </c>
      <c r="F1152" s="1" t="s">
        <v>3807</v>
      </c>
      <c r="G1152" s="1">
        <v>13.153219</v>
      </c>
      <c r="H1152" s="1">
        <v>30.232675</v>
      </c>
      <c r="I1152" s="1">
        <v>1927</v>
      </c>
      <c r="J1152" s="1">
        <v>2</v>
      </c>
      <c r="K1152" s="1" t="s">
        <v>161</v>
      </c>
      <c r="L1152" s="1" t="s">
        <v>3805</v>
      </c>
    </row>
    <row r="1153" spans="1:12">
      <c r="A1153" s="1">
        <v>1173</v>
      </c>
      <c r="B1153" s="1" t="s">
        <v>3808</v>
      </c>
      <c r="C1153" s="1" t="s">
        <v>3808</v>
      </c>
      <c r="D1153" s="1" t="s">
        <v>3809</v>
      </c>
      <c r="E1153" s="1" t="s">
        <v>3810</v>
      </c>
      <c r="F1153" s="1" t="s">
        <v>3811</v>
      </c>
      <c r="G1153" s="1">
        <v>4.8720059999999998</v>
      </c>
      <c r="H1153" s="1">
        <v>31.601116999999999</v>
      </c>
      <c r="I1153" s="1">
        <v>1513</v>
      </c>
      <c r="J1153" s="1">
        <v>2</v>
      </c>
      <c r="K1153" s="1" t="s">
        <v>161</v>
      </c>
      <c r="L1153" s="1" t="s">
        <v>3808</v>
      </c>
    </row>
    <row r="1154" spans="1:12">
      <c r="A1154" s="1">
        <v>1174</v>
      </c>
      <c r="B1154" s="1" t="s">
        <v>3812</v>
      </c>
      <c r="C1154" s="1" t="s">
        <v>3812</v>
      </c>
      <c r="D1154" s="1" t="s">
        <v>3791</v>
      </c>
      <c r="E1154" s="1" t="s">
        <v>3813</v>
      </c>
      <c r="F1154" s="1" t="s">
        <v>3814</v>
      </c>
      <c r="G1154" s="1">
        <v>9.5589689999999994</v>
      </c>
      <c r="H1154" s="1">
        <v>31.652242000000001</v>
      </c>
      <c r="I1154" s="1">
        <v>1291</v>
      </c>
      <c r="J1154" s="1">
        <v>2</v>
      </c>
      <c r="K1154" s="1" t="s">
        <v>161</v>
      </c>
      <c r="L1154" s="1" t="s">
        <v>3812</v>
      </c>
    </row>
    <row r="1155" spans="1:12">
      <c r="A1155" s="1">
        <v>1175</v>
      </c>
      <c r="B1155" s="1" t="s">
        <v>3815</v>
      </c>
      <c r="C1155" s="1" t="s">
        <v>3815</v>
      </c>
      <c r="D1155" s="1" t="s">
        <v>3791</v>
      </c>
      <c r="E1155" s="1" t="s">
        <v>3816</v>
      </c>
      <c r="F1155" s="1" t="s">
        <v>3817</v>
      </c>
      <c r="G1155" s="1">
        <v>15.589497</v>
      </c>
      <c r="H1155" s="1">
        <v>32.553161000000003</v>
      </c>
      <c r="I1155" s="1">
        <v>1265</v>
      </c>
      <c r="J1155" s="1">
        <v>2</v>
      </c>
      <c r="K1155" s="1" t="s">
        <v>161</v>
      </c>
      <c r="L1155" s="1" t="s">
        <v>3815</v>
      </c>
    </row>
    <row r="1156" spans="1:12">
      <c r="A1156" s="1">
        <v>1176</v>
      </c>
      <c r="B1156" s="1" t="s">
        <v>3818</v>
      </c>
      <c r="C1156" s="1" t="s">
        <v>3818</v>
      </c>
      <c r="D1156" s="1" t="s">
        <v>3819</v>
      </c>
      <c r="E1156" s="1" t="s">
        <v>3820</v>
      </c>
      <c r="F1156" s="1" t="s">
        <v>3821</v>
      </c>
      <c r="G1156" s="1">
        <v>-3.367794</v>
      </c>
      <c r="H1156" s="1">
        <v>36.633333</v>
      </c>
      <c r="I1156" s="1">
        <v>4550</v>
      </c>
      <c r="J1156" s="1">
        <v>3</v>
      </c>
      <c r="K1156" s="1" t="s">
        <v>161</v>
      </c>
      <c r="L1156" s="1" t="s">
        <v>3818</v>
      </c>
    </row>
    <row r="1157" spans="1:12">
      <c r="A1157" s="1">
        <v>1177</v>
      </c>
      <c r="B1157" s="1" t="s">
        <v>3822</v>
      </c>
      <c r="C1157" s="1" t="s">
        <v>3823</v>
      </c>
      <c r="D1157" s="1" t="s">
        <v>3819</v>
      </c>
      <c r="E1157" s="1" t="s">
        <v>3824</v>
      </c>
      <c r="F1157" s="1" t="s">
        <v>3825</v>
      </c>
      <c r="G1157" s="1">
        <v>-6.8781109999999996</v>
      </c>
      <c r="H1157" s="1">
        <v>39.202624999999998</v>
      </c>
      <c r="I1157" s="1">
        <v>182</v>
      </c>
      <c r="J1157" s="1">
        <v>3</v>
      </c>
      <c r="K1157" s="1" t="s">
        <v>161</v>
      </c>
      <c r="L1157" s="1" t="s">
        <v>3822</v>
      </c>
    </row>
    <row r="1158" spans="1:12">
      <c r="A1158" s="1">
        <v>1178</v>
      </c>
      <c r="B1158" s="1" t="s">
        <v>3826</v>
      </c>
      <c r="C1158" s="1" t="s">
        <v>3826</v>
      </c>
      <c r="D1158" s="1" t="s">
        <v>3819</v>
      </c>
      <c r="E1158" s="1" t="s">
        <v>3827</v>
      </c>
      <c r="F1158" s="1" t="s">
        <v>3828</v>
      </c>
      <c r="G1158" s="1">
        <v>-6.1704359999999996</v>
      </c>
      <c r="H1158" s="1">
        <v>35.752578</v>
      </c>
      <c r="I1158" s="1">
        <v>3637</v>
      </c>
      <c r="J1158" s="1">
        <v>3</v>
      </c>
      <c r="K1158" s="1" t="s">
        <v>161</v>
      </c>
      <c r="L1158" s="1" t="s">
        <v>3826</v>
      </c>
    </row>
    <row r="1159" spans="1:12">
      <c r="A1159" s="1">
        <v>1179</v>
      </c>
      <c r="B1159" s="1" t="s">
        <v>3829</v>
      </c>
      <c r="C1159" s="1" t="s">
        <v>3829</v>
      </c>
      <c r="D1159" s="1" t="s">
        <v>3819</v>
      </c>
      <c r="E1159" s="1" t="s">
        <v>3830</v>
      </c>
      <c r="F1159" s="1" t="s">
        <v>3831</v>
      </c>
      <c r="G1159" s="1">
        <v>-7.6686329999999998</v>
      </c>
      <c r="H1159" s="1">
        <v>35.752113999999999</v>
      </c>
      <c r="I1159" s="1">
        <v>4678</v>
      </c>
      <c r="J1159" s="1">
        <v>3</v>
      </c>
      <c r="K1159" s="1" t="s">
        <v>161</v>
      </c>
      <c r="L1159" s="1" t="s">
        <v>3829</v>
      </c>
    </row>
    <row r="1160" spans="1:12">
      <c r="A1160" s="1">
        <v>1180</v>
      </c>
      <c r="B1160" s="1" t="s">
        <v>3832</v>
      </c>
      <c r="C1160" s="1" t="s">
        <v>3833</v>
      </c>
      <c r="D1160" s="1" t="s">
        <v>3819</v>
      </c>
      <c r="E1160" s="1" t="s">
        <v>3834</v>
      </c>
      <c r="F1160" s="1" t="s">
        <v>3835</v>
      </c>
      <c r="G1160" s="1">
        <v>-3.4294060000000002</v>
      </c>
      <c r="H1160" s="1">
        <v>37.074460999999999</v>
      </c>
      <c r="I1160" s="1">
        <v>2932</v>
      </c>
      <c r="J1160" s="1">
        <v>3</v>
      </c>
      <c r="K1160" s="1" t="s">
        <v>161</v>
      </c>
      <c r="L1160" s="1" t="s">
        <v>3832</v>
      </c>
    </row>
    <row r="1161" spans="1:12">
      <c r="A1161" s="1">
        <v>1181</v>
      </c>
      <c r="B1161" s="1" t="s">
        <v>3836</v>
      </c>
      <c r="C1161" s="1" t="s">
        <v>3836</v>
      </c>
      <c r="D1161" s="1" t="s">
        <v>3819</v>
      </c>
      <c r="E1161" s="1" t="s">
        <v>3837</v>
      </c>
      <c r="F1161" s="1" t="s">
        <v>3838</v>
      </c>
      <c r="G1161" s="1">
        <v>-3.376306</v>
      </c>
      <c r="H1161" s="1">
        <v>35.818277999999999</v>
      </c>
      <c r="I1161" s="1">
        <v>4150</v>
      </c>
      <c r="J1161" s="1">
        <v>3</v>
      </c>
      <c r="K1161" s="1" t="s">
        <v>201</v>
      </c>
      <c r="L1161" s="1" t="s">
        <v>3836</v>
      </c>
    </row>
    <row r="1162" spans="1:12">
      <c r="A1162" s="1">
        <v>1182</v>
      </c>
      <c r="B1162" s="1" t="s">
        <v>3839</v>
      </c>
      <c r="C1162" s="1" t="s">
        <v>3839</v>
      </c>
      <c r="D1162" s="1" t="s">
        <v>3819</v>
      </c>
      <c r="E1162" s="1" t="s">
        <v>3840</v>
      </c>
      <c r="F1162" s="1" t="s">
        <v>3841</v>
      </c>
      <c r="G1162" s="1">
        <v>-10.339058</v>
      </c>
      <c r="H1162" s="1">
        <v>40.181781000000001</v>
      </c>
      <c r="I1162" s="1">
        <v>371</v>
      </c>
      <c r="J1162" s="1">
        <v>2</v>
      </c>
      <c r="K1162" s="1" t="s">
        <v>161</v>
      </c>
      <c r="L1162" s="1" t="s">
        <v>3839</v>
      </c>
    </row>
    <row r="1163" spans="1:12">
      <c r="A1163" s="1">
        <v>1183</v>
      </c>
      <c r="B1163" s="1" t="s">
        <v>3842</v>
      </c>
      <c r="C1163" s="1" t="s">
        <v>3842</v>
      </c>
      <c r="D1163" s="1" t="s">
        <v>3819</v>
      </c>
      <c r="E1163" s="1" t="s">
        <v>3843</v>
      </c>
      <c r="F1163" s="1" t="s">
        <v>3844</v>
      </c>
      <c r="G1163" s="1">
        <v>-2.4444859999999999</v>
      </c>
      <c r="H1163" s="1">
        <v>32.932667000000002</v>
      </c>
      <c r="I1163" s="1">
        <v>3763</v>
      </c>
      <c r="J1163" s="1">
        <v>3</v>
      </c>
      <c r="K1163" s="1" t="s">
        <v>161</v>
      </c>
      <c r="L1163" s="1" t="s">
        <v>3842</v>
      </c>
    </row>
    <row r="1164" spans="1:12">
      <c r="A1164" s="1">
        <v>1184</v>
      </c>
      <c r="B1164" s="1" t="s">
        <v>3185</v>
      </c>
      <c r="C1164" s="1" t="s">
        <v>3185</v>
      </c>
      <c r="D1164" s="1" t="s">
        <v>3819</v>
      </c>
      <c r="E1164" s="1" t="s">
        <v>3845</v>
      </c>
      <c r="F1164" s="1" t="s">
        <v>3846</v>
      </c>
      <c r="G1164" s="1">
        <v>-5.2572640000000002</v>
      </c>
      <c r="H1164" s="1">
        <v>39.811416999999999</v>
      </c>
      <c r="I1164" s="1">
        <v>80</v>
      </c>
      <c r="J1164" s="1">
        <v>3</v>
      </c>
      <c r="K1164" s="1" t="s">
        <v>161</v>
      </c>
      <c r="L1164" s="1" t="s">
        <v>3185</v>
      </c>
    </row>
    <row r="1165" spans="1:12">
      <c r="A1165" s="1">
        <v>1185</v>
      </c>
      <c r="B1165" s="1" t="s">
        <v>3847</v>
      </c>
      <c r="C1165" s="1" t="s">
        <v>3847</v>
      </c>
      <c r="D1165" s="1" t="s">
        <v>3819</v>
      </c>
      <c r="E1165" s="1" t="s">
        <v>3848</v>
      </c>
      <c r="F1165" s="1" t="s">
        <v>3849</v>
      </c>
      <c r="G1165" s="1">
        <v>-5.0923579999999999</v>
      </c>
      <c r="H1165" s="1">
        <v>39.071157999999997</v>
      </c>
      <c r="I1165" s="1">
        <v>129</v>
      </c>
      <c r="J1165" s="1">
        <v>3</v>
      </c>
      <c r="K1165" s="1" t="s">
        <v>161</v>
      </c>
      <c r="L1165" s="1" t="s">
        <v>3847</v>
      </c>
    </row>
    <row r="1166" spans="1:12">
      <c r="A1166" s="1">
        <v>1186</v>
      </c>
      <c r="B1166" s="1" t="s">
        <v>3850</v>
      </c>
      <c r="C1166" s="1" t="s">
        <v>3850</v>
      </c>
      <c r="D1166" s="1" t="s">
        <v>3819</v>
      </c>
      <c r="E1166" s="1" t="s">
        <v>3851</v>
      </c>
      <c r="F1166" s="1" t="s">
        <v>3852</v>
      </c>
      <c r="G1166" s="1">
        <v>-6.2220250000000004</v>
      </c>
      <c r="H1166" s="1">
        <v>39.224885999999998</v>
      </c>
      <c r="I1166" s="1">
        <v>54</v>
      </c>
      <c r="J1166" s="1">
        <v>3</v>
      </c>
      <c r="K1166" s="1" t="s">
        <v>161</v>
      </c>
      <c r="L1166" s="1" t="s">
        <v>3850</v>
      </c>
    </row>
    <row r="1167" spans="1:12">
      <c r="A1167" s="1">
        <v>1187</v>
      </c>
      <c r="B1167" s="1" t="s">
        <v>3853</v>
      </c>
      <c r="C1167" s="1" t="s">
        <v>3854</v>
      </c>
      <c r="D1167" s="1" t="s">
        <v>3855</v>
      </c>
      <c r="E1167" s="1" t="s">
        <v>3856</v>
      </c>
      <c r="F1167" s="1" t="s">
        <v>3857</v>
      </c>
      <c r="G1167" s="1">
        <v>4.2386E-2</v>
      </c>
      <c r="H1167" s="1">
        <v>32.443503</v>
      </c>
      <c r="I1167" s="1">
        <v>3782</v>
      </c>
      <c r="J1167" s="1">
        <v>3</v>
      </c>
      <c r="K1167" s="1" t="s">
        <v>161</v>
      </c>
      <c r="L1167" s="1" t="s">
        <v>3853</v>
      </c>
    </row>
    <row r="1168" spans="1:12">
      <c r="A1168" s="1">
        <v>6888</v>
      </c>
      <c r="B1168" s="1" t="s">
        <v>3858</v>
      </c>
      <c r="C1168" s="1" t="s">
        <v>1280</v>
      </c>
      <c r="D1168" s="1" t="s">
        <v>1196</v>
      </c>
      <c r="E1168" s="1" t="s">
        <v>87</v>
      </c>
      <c r="F1168" s="1" t="s">
        <v>1212</v>
      </c>
      <c r="G1168" s="1">
        <v>51.220278</v>
      </c>
      <c r="H1168" s="1">
        <v>6.7927780000000002</v>
      </c>
      <c r="I1168" s="1">
        <v>125</v>
      </c>
      <c r="J1168" s="1">
        <v>1</v>
      </c>
      <c r="K1168" s="1" t="s">
        <v>184</v>
      </c>
      <c r="L1168" s="1" t="s">
        <v>3858</v>
      </c>
    </row>
    <row r="1169" spans="1:12">
      <c r="A1169" s="1">
        <v>1189</v>
      </c>
      <c r="B1169" s="1" t="s">
        <v>3859</v>
      </c>
      <c r="C1169" s="1" t="s">
        <v>3859</v>
      </c>
      <c r="D1169" s="1" t="s">
        <v>3855</v>
      </c>
      <c r="E1169" s="1" t="s">
        <v>3860</v>
      </c>
      <c r="F1169" s="1" t="s">
        <v>3861</v>
      </c>
      <c r="G1169" s="1">
        <v>1.7275780000000001</v>
      </c>
      <c r="H1169" s="1">
        <v>33.622861</v>
      </c>
      <c r="I1169" s="1">
        <v>3641</v>
      </c>
      <c r="J1169" s="1">
        <v>3</v>
      </c>
      <c r="K1169" s="1" t="s">
        <v>161</v>
      </c>
      <c r="L1169" s="1" t="s">
        <v>3859</v>
      </c>
    </row>
    <row r="1170" spans="1:12">
      <c r="A1170" s="1">
        <v>1190</v>
      </c>
      <c r="B1170" s="1" t="s">
        <v>3862</v>
      </c>
      <c r="C1170" s="1" t="s">
        <v>3863</v>
      </c>
      <c r="D1170" s="1" t="s">
        <v>3864</v>
      </c>
      <c r="E1170" s="1" t="s">
        <v>3865</v>
      </c>
      <c r="F1170" s="1" t="s">
        <v>3866</v>
      </c>
      <c r="G1170" s="1">
        <v>41.414741999999997</v>
      </c>
      <c r="H1170" s="1">
        <v>19.720561</v>
      </c>
      <c r="I1170" s="1">
        <v>126</v>
      </c>
      <c r="J1170" s="1">
        <v>1</v>
      </c>
      <c r="K1170" s="1" t="s">
        <v>184</v>
      </c>
      <c r="L1170" s="1" t="s">
        <v>3862</v>
      </c>
    </row>
    <row r="1171" spans="1:12">
      <c r="A1171" s="1">
        <v>1191</v>
      </c>
      <c r="B1171" s="1" t="s">
        <v>3867</v>
      </c>
      <c r="C1171" s="1" t="s">
        <v>3868</v>
      </c>
      <c r="D1171" s="1" t="s">
        <v>3869</v>
      </c>
      <c r="E1171" s="1" t="s">
        <v>3870</v>
      </c>
      <c r="F1171" s="1" t="s">
        <v>3871</v>
      </c>
      <c r="G1171" s="1">
        <v>42.569583000000002</v>
      </c>
      <c r="H1171" s="1">
        <v>27.515236000000002</v>
      </c>
      <c r="I1171" s="1">
        <v>135</v>
      </c>
      <c r="J1171" s="1">
        <v>2</v>
      </c>
      <c r="K1171" s="1" t="s">
        <v>184</v>
      </c>
      <c r="L1171" s="1" t="s">
        <v>3867</v>
      </c>
    </row>
    <row r="1172" spans="1:12">
      <c r="A1172" s="1">
        <v>1192</v>
      </c>
      <c r="B1172" s="1" t="s">
        <v>3872</v>
      </c>
      <c r="C1172" s="1" t="s">
        <v>3873</v>
      </c>
      <c r="D1172" s="1" t="s">
        <v>3869</v>
      </c>
      <c r="E1172" s="1" t="s">
        <v>3874</v>
      </c>
      <c r="F1172" s="1" t="s">
        <v>3875</v>
      </c>
      <c r="G1172" s="1">
        <v>43.151443999999998</v>
      </c>
      <c r="H1172" s="1">
        <v>25.712889000000001</v>
      </c>
      <c r="I1172" s="1">
        <v>285</v>
      </c>
      <c r="J1172" s="1">
        <v>2</v>
      </c>
      <c r="K1172" s="1" t="s">
        <v>184</v>
      </c>
      <c r="L1172" s="1" t="s">
        <v>3872</v>
      </c>
    </row>
    <row r="1173" spans="1:12">
      <c r="A1173" s="1">
        <v>1193</v>
      </c>
      <c r="B1173" s="1" t="s">
        <v>3876</v>
      </c>
      <c r="C1173" s="1" t="s">
        <v>3876</v>
      </c>
      <c r="D1173" s="1" t="s">
        <v>3869</v>
      </c>
      <c r="E1173" s="1" t="s">
        <v>3877</v>
      </c>
      <c r="F1173" s="1" t="s">
        <v>3878</v>
      </c>
      <c r="G1173" s="1">
        <v>42.067805999999997</v>
      </c>
      <c r="H1173" s="1">
        <v>24.850833000000002</v>
      </c>
      <c r="I1173" s="1">
        <v>597</v>
      </c>
      <c r="J1173" s="1">
        <v>2</v>
      </c>
      <c r="K1173" s="1" t="s">
        <v>184</v>
      </c>
      <c r="L1173" s="1" t="s">
        <v>3876</v>
      </c>
    </row>
    <row r="1174" spans="1:12">
      <c r="A1174" s="1">
        <v>1194</v>
      </c>
      <c r="B1174" s="1" t="s">
        <v>3879</v>
      </c>
      <c r="C1174" s="1" t="s">
        <v>3879</v>
      </c>
      <c r="D1174" s="1" t="s">
        <v>3869</v>
      </c>
      <c r="E1174" s="1" t="s">
        <v>3880</v>
      </c>
      <c r="F1174" s="1" t="s">
        <v>3881</v>
      </c>
      <c r="G1174" s="1">
        <v>42.695194000000001</v>
      </c>
      <c r="H1174" s="1">
        <v>23.406167</v>
      </c>
      <c r="I1174" s="1">
        <v>1742</v>
      </c>
      <c r="J1174" s="1">
        <v>2</v>
      </c>
      <c r="K1174" s="1" t="s">
        <v>184</v>
      </c>
      <c r="L1174" s="1" t="s">
        <v>3879</v>
      </c>
    </row>
    <row r="1175" spans="1:12">
      <c r="A1175" s="1">
        <v>1195</v>
      </c>
      <c r="B1175" s="1" t="s">
        <v>3882</v>
      </c>
      <c r="C1175" s="1" t="s">
        <v>3882</v>
      </c>
      <c r="D1175" s="1" t="s">
        <v>3869</v>
      </c>
      <c r="F1175" s="1" t="s">
        <v>3883</v>
      </c>
      <c r="G1175" s="1">
        <v>42.376666999999998</v>
      </c>
      <c r="H1175" s="1">
        <v>25.655194999999999</v>
      </c>
      <c r="I1175" s="1">
        <v>558</v>
      </c>
      <c r="J1175" s="1">
        <v>2</v>
      </c>
      <c r="K1175" s="1" t="s">
        <v>184</v>
      </c>
      <c r="L1175" s="1" t="s">
        <v>3882</v>
      </c>
    </row>
    <row r="1176" spans="1:12">
      <c r="A1176" s="1">
        <v>1196</v>
      </c>
      <c r="B1176" s="1" t="s">
        <v>3884</v>
      </c>
      <c r="C1176" s="1" t="s">
        <v>3884</v>
      </c>
      <c r="D1176" s="1" t="s">
        <v>3869</v>
      </c>
      <c r="E1176" s="1" t="s">
        <v>3885</v>
      </c>
      <c r="F1176" s="1" t="s">
        <v>3886</v>
      </c>
      <c r="G1176" s="1">
        <v>43.232072000000002</v>
      </c>
      <c r="H1176" s="1">
        <v>27.825106000000002</v>
      </c>
      <c r="I1176" s="1">
        <v>230</v>
      </c>
      <c r="J1176" s="1">
        <v>2</v>
      </c>
      <c r="K1176" s="1" t="s">
        <v>184</v>
      </c>
      <c r="L1176" s="1" t="s">
        <v>3884</v>
      </c>
    </row>
    <row r="1177" spans="1:12">
      <c r="A1177" s="1">
        <v>1197</v>
      </c>
      <c r="B1177" s="1" t="s">
        <v>3887</v>
      </c>
      <c r="C1177" s="1" t="s">
        <v>3887</v>
      </c>
      <c r="D1177" s="1" t="s">
        <v>3888</v>
      </c>
      <c r="E1177" s="1" t="s">
        <v>3889</v>
      </c>
      <c r="F1177" s="1" t="s">
        <v>3890</v>
      </c>
      <c r="G1177" s="1">
        <v>34.875117000000003</v>
      </c>
      <c r="H1177" s="1">
        <v>33.624850000000002</v>
      </c>
      <c r="I1177" s="1">
        <v>8</v>
      </c>
      <c r="J1177" s="1">
        <v>2</v>
      </c>
      <c r="K1177" s="1" t="s">
        <v>184</v>
      </c>
      <c r="L1177" s="1" t="s">
        <v>3887</v>
      </c>
    </row>
    <row r="1178" spans="1:12">
      <c r="A1178" s="1">
        <v>1198</v>
      </c>
      <c r="B1178" s="1" t="s">
        <v>3891</v>
      </c>
      <c r="C1178" s="1" t="s">
        <v>3892</v>
      </c>
      <c r="D1178" s="1" t="s">
        <v>3888</v>
      </c>
      <c r="E1178" s="1" t="s">
        <v>3893</v>
      </c>
      <c r="F1178" s="1" t="s">
        <v>3894</v>
      </c>
      <c r="G1178" s="1">
        <v>34.718038999999997</v>
      </c>
      <c r="H1178" s="1">
        <v>32.485731000000001</v>
      </c>
      <c r="I1178" s="1">
        <v>41</v>
      </c>
      <c r="J1178" s="1">
        <v>2</v>
      </c>
      <c r="K1178" s="1" t="s">
        <v>184</v>
      </c>
      <c r="L1178" s="1" t="s">
        <v>3891</v>
      </c>
    </row>
    <row r="1179" spans="1:12">
      <c r="A1179" s="1">
        <v>1199</v>
      </c>
      <c r="B1179" s="1" t="s">
        <v>3895</v>
      </c>
      <c r="C1179" s="1" t="s">
        <v>3895</v>
      </c>
      <c r="D1179" s="1" t="s">
        <v>3888</v>
      </c>
      <c r="E1179" s="1" t="s">
        <v>3896</v>
      </c>
      <c r="F1179" s="1" t="s">
        <v>3897</v>
      </c>
      <c r="G1179" s="1">
        <v>34.590415999999998</v>
      </c>
      <c r="H1179" s="1">
        <v>32.987861000000002</v>
      </c>
      <c r="I1179" s="1">
        <v>76</v>
      </c>
      <c r="J1179" s="1">
        <v>2</v>
      </c>
      <c r="K1179" s="1" t="s">
        <v>184</v>
      </c>
      <c r="L1179" s="1" t="s">
        <v>3895</v>
      </c>
    </row>
    <row r="1180" spans="1:12">
      <c r="A1180" s="1">
        <v>1200</v>
      </c>
      <c r="B1180" s="1" t="s">
        <v>3898</v>
      </c>
      <c r="C1180" s="1" t="s">
        <v>3898</v>
      </c>
      <c r="D1180" s="1" t="s">
        <v>3899</v>
      </c>
      <c r="E1180" s="1" t="s">
        <v>3900</v>
      </c>
      <c r="F1180" s="1" t="s">
        <v>3901</v>
      </c>
      <c r="G1180" s="1">
        <v>42.561352999999997</v>
      </c>
      <c r="H1180" s="1">
        <v>18.268243999999999</v>
      </c>
      <c r="I1180" s="1">
        <v>527</v>
      </c>
      <c r="J1180" s="1">
        <v>1</v>
      </c>
      <c r="K1180" s="1" t="s">
        <v>184</v>
      </c>
      <c r="L1180" s="1" t="s">
        <v>3898</v>
      </c>
    </row>
    <row r="1181" spans="1:12">
      <c r="A1181" s="1">
        <v>1201</v>
      </c>
      <c r="B1181" s="1" t="s">
        <v>3902</v>
      </c>
      <c r="C1181" s="1" t="s">
        <v>3902</v>
      </c>
      <c r="D1181" s="1" t="s">
        <v>3899</v>
      </c>
      <c r="F1181" s="1" t="s">
        <v>3903</v>
      </c>
      <c r="G1181" s="1">
        <v>45.542169000000001</v>
      </c>
      <c r="H1181" s="1">
        <v>18.636233000000001</v>
      </c>
      <c r="I1181" s="1">
        <v>299</v>
      </c>
      <c r="J1181" s="1">
        <v>1</v>
      </c>
      <c r="K1181" s="1" t="s">
        <v>184</v>
      </c>
      <c r="L1181" s="1" t="s">
        <v>3902</v>
      </c>
    </row>
    <row r="1182" spans="1:12">
      <c r="A1182" s="1">
        <v>1202</v>
      </c>
      <c r="B1182" s="1" t="s">
        <v>3904</v>
      </c>
      <c r="C1182" s="1" t="s">
        <v>3904</v>
      </c>
      <c r="D1182" s="1" t="s">
        <v>3899</v>
      </c>
      <c r="E1182" s="1" t="s">
        <v>3905</v>
      </c>
      <c r="F1182" s="1" t="s">
        <v>3906</v>
      </c>
      <c r="G1182" s="1">
        <v>45.462667000000003</v>
      </c>
      <c r="H1182" s="1">
        <v>18.810155999999999</v>
      </c>
      <c r="I1182" s="1">
        <v>290</v>
      </c>
      <c r="J1182" s="1">
        <v>1</v>
      </c>
      <c r="K1182" s="1" t="s">
        <v>184</v>
      </c>
      <c r="L1182" s="1" t="s">
        <v>3904</v>
      </c>
    </row>
    <row r="1183" spans="1:12">
      <c r="A1183" s="1">
        <v>1203</v>
      </c>
      <c r="B1183" s="1" t="s">
        <v>3907</v>
      </c>
      <c r="C1183" s="1" t="s">
        <v>3907</v>
      </c>
      <c r="D1183" s="1" t="s">
        <v>3899</v>
      </c>
      <c r="E1183" s="1" t="s">
        <v>3908</v>
      </c>
      <c r="F1183" s="1" t="s">
        <v>3909</v>
      </c>
      <c r="G1183" s="1">
        <v>44.893532999999998</v>
      </c>
      <c r="H1183" s="1">
        <v>13.922192000000001</v>
      </c>
      <c r="I1183" s="1">
        <v>274</v>
      </c>
      <c r="J1183" s="1">
        <v>1</v>
      </c>
      <c r="K1183" s="1" t="s">
        <v>184</v>
      </c>
      <c r="L1183" s="1" t="s">
        <v>3907</v>
      </c>
    </row>
    <row r="1184" spans="1:12">
      <c r="A1184" s="1">
        <v>1204</v>
      </c>
      <c r="B1184" s="1" t="s">
        <v>3910</v>
      </c>
      <c r="C1184" s="1" t="s">
        <v>3911</v>
      </c>
      <c r="D1184" s="1" t="s">
        <v>3899</v>
      </c>
      <c r="F1184" s="1" t="s">
        <v>3912</v>
      </c>
      <c r="G1184" s="1">
        <v>45.379483</v>
      </c>
      <c r="H1184" s="1">
        <v>14.503755999999999</v>
      </c>
      <c r="I1184" s="1">
        <v>951</v>
      </c>
      <c r="J1184" s="1">
        <v>1</v>
      </c>
      <c r="K1184" s="1" t="s">
        <v>184</v>
      </c>
      <c r="L1184" s="1" t="s">
        <v>3910</v>
      </c>
    </row>
    <row r="1185" spans="1:12">
      <c r="A1185" s="1">
        <v>1205</v>
      </c>
      <c r="B1185" s="1" t="s">
        <v>3913</v>
      </c>
      <c r="C1185" s="1" t="s">
        <v>3913</v>
      </c>
      <c r="D1185" s="1" t="s">
        <v>3899</v>
      </c>
      <c r="E1185" s="1" t="s">
        <v>3914</v>
      </c>
      <c r="F1185" s="1" t="s">
        <v>3915</v>
      </c>
      <c r="G1185" s="1">
        <v>45.216889000000002</v>
      </c>
      <c r="H1185" s="1">
        <v>14.570266999999999</v>
      </c>
      <c r="I1185" s="1">
        <v>278</v>
      </c>
      <c r="J1185" s="1">
        <v>1</v>
      </c>
      <c r="K1185" s="1" t="s">
        <v>184</v>
      </c>
      <c r="L1185" s="1" t="s">
        <v>3913</v>
      </c>
    </row>
    <row r="1186" spans="1:12">
      <c r="A1186" s="1">
        <v>1206</v>
      </c>
      <c r="B1186" s="1" t="s">
        <v>3916</v>
      </c>
      <c r="C1186" s="1" t="s">
        <v>3916</v>
      </c>
      <c r="D1186" s="1" t="s">
        <v>3899</v>
      </c>
      <c r="E1186" s="1" t="s">
        <v>3917</v>
      </c>
      <c r="F1186" s="1" t="s">
        <v>3918</v>
      </c>
      <c r="G1186" s="1">
        <v>43.538944000000001</v>
      </c>
      <c r="H1186" s="1">
        <v>16.297964</v>
      </c>
      <c r="I1186" s="1">
        <v>79</v>
      </c>
      <c r="J1186" s="1">
        <v>1</v>
      </c>
      <c r="K1186" s="1" t="s">
        <v>184</v>
      </c>
      <c r="L1186" s="1" t="s">
        <v>3916</v>
      </c>
    </row>
    <row r="1187" spans="1:12">
      <c r="A1187" s="1">
        <v>1207</v>
      </c>
      <c r="B1187" s="1" t="s">
        <v>3919</v>
      </c>
      <c r="C1187" s="1" t="s">
        <v>3919</v>
      </c>
      <c r="D1187" s="1" t="s">
        <v>3899</v>
      </c>
      <c r="F1187" s="1" t="s">
        <v>3920</v>
      </c>
      <c r="G1187" s="1">
        <v>46.294724000000002</v>
      </c>
      <c r="H1187" s="1">
        <v>16.381250000000001</v>
      </c>
      <c r="I1187" s="1">
        <v>548</v>
      </c>
      <c r="J1187" s="1">
        <v>1</v>
      </c>
      <c r="K1187" s="1" t="s">
        <v>184</v>
      </c>
      <c r="L1187" s="1" t="s">
        <v>3919</v>
      </c>
    </row>
    <row r="1188" spans="1:12">
      <c r="A1188" s="1">
        <v>1208</v>
      </c>
      <c r="B1188" s="1" t="s">
        <v>3921</v>
      </c>
      <c r="C1188" s="1" t="s">
        <v>3921</v>
      </c>
      <c r="D1188" s="1" t="s">
        <v>3899</v>
      </c>
      <c r="E1188" s="1" t="s">
        <v>3922</v>
      </c>
      <c r="F1188" s="1" t="s">
        <v>3923</v>
      </c>
      <c r="G1188" s="1">
        <v>45.742930999999999</v>
      </c>
      <c r="H1188" s="1">
        <v>16.068777999999998</v>
      </c>
      <c r="I1188" s="1">
        <v>353</v>
      </c>
      <c r="J1188" s="1">
        <v>1</v>
      </c>
      <c r="K1188" s="1" t="s">
        <v>184</v>
      </c>
      <c r="L1188" s="1" t="s">
        <v>3921</v>
      </c>
    </row>
    <row r="1189" spans="1:12">
      <c r="A1189" s="1">
        <v>1209</v>
      </c>
      <c r="B1189" s="1" t="s">
        <v>3924</v>
      </c>
      <c r="C1189" s="1" t="s">
        <v>3924</v>
      </c>
      <c r="D1189" s="1" t="s">
        <v>3899</v>
      </c>
      <c r="E1189" s="1" t="s">
        <v>3925</v>
      </c>
      <c r="F1189" s="1" t="s">
        <v>3926</v>
      </c>
      <c r="G1189" s="1">
        <v>44.108269</v>
      </c>
      <c r="H1189" s="1">
        <v>15.346697000000001</v>
      </c>
      <c r="I1189" s="1">
        <v>289</v>
      </c>
      <c r="J1189" s="1">
        <v>1</v>
      </c>
      <c r="K1189" s="1" t="s">
        <v>184</v>
      </c>
      <c r="L1189" s="1" t="s">
        <v>3924</v>
      </c>
    </row>
    <row r="1190" spans="1:12">
      <c r="A1190" s="1">
        <v>1210</v>
      </c>
      <c r="B1190" s="1" t="s">
        <v>3927</v>
      </c>
      <c r="C1190" s="1" t="s">
        <v>3927</v>
      </c>
      <c r="D1190" s="1" t="s">
        <v>3899</v>
      </c>
      <c r="F1190" s="1" t="s">
        <v>3928</v>
      </c>
      <c r="G1190" s="1">
        <v>44.557609999999997</v>
      </c>
      <c r="H1190" s="1">
        <v>15.774361000000001</v>
      </c>
      <c r="I1190" s="1">
        <v>2462</v>
      </c>
      <c r="J1190" s="1">
        <v>1</v>
      </c>
      <c r="K1190" s="1" t="s">
        <v>184</v>
      </c>
      <c r="L1190" s="1" t="s">
        <v>3927</v>
      </c>
    </row>
    <row r="1191" spans="1:12">
      <c r="A1191" s="1">
        <v>1211</v>
      </c>
      <c r="B1191" s="1" t="s">
        <v>3929</v>
      </c>
      <c r="C1191" s="1" t="s">
        <v>3929</v>
      </c>
      <c r="D1191" s="1" t="s">
        <v>3402</v>
      </c>
      <c r="F1191" s="1" t="s">
        <v>3930</v>
      </c>
      <c r="G1191" s="1">
        <v>38.948528000000003</v>
      </c>
      <c r="H1191" s="1">
        <v>-1.8635170000000001</v>
      </c>
      <c r="I1191" s="1">
        <v>2302</v>
      </c>
      <c r="J1191" s="1">
        <v>1</v>
      </c>
      <c r="K1191" s="1" t="s">
        <v>184</v>
      </c>
      <c r="L1191" s="1" t="s">
        <v>3929</v>
      </c>
    </row>
    <row r="1192" spans="1:12">
      <c r="A1192" s="1">
        <v>1212</v>
      </c>
      <c r="B1192" s="1" t="s">
        <v>3931</v>
      </c>
      <c r="C1192" s="1" t="s">
        <v>3931</v>
      </c>
      <c r="D1192" s="1" t="s">
        <v>3402</v>
      </c>
      <c r="E1192" s="1" t="s">
        <v>3932</v>
      </c>
      <c r="F1192" s="1" t="s">
        <v>3933</v>
      </c>
      <c r="G1192" s="1">
        <v>38.282169000000003</v>
      </c>
      <c r="H1192" s="1">
        <v>-0.55815599999999999</v>
      </c>
      <c r="I1192" s="1">
        <v>142</v>
      </c>
      <c r="J1192" s="1">
        <v>1</v>
      </c>
      <c r="K1192" s="1" t="s">
        <v>184</v>
      </c>
      <c r="L1192" s="1" t="s">
        <v>3931</v>
      </c>
    </row>
    <row r="1193" spans="1:12">
      <c r="A1193" s="1">
        <v>1213</v>
      </c>
      <c r="B1193" s="1" t="s">
        <v>3934</v>
      </c>
      <c r="C1193" s="1" t="s">
        <v>3934</v>
      </c>
      <c r="D1193" s="1" t="s">
        <v>3402</v>
      </c>
      <c r="E1193" s="1" t="s">
        <v>3935</v>
      </c>
      <c r="F1193" s="1" t="s">
        <v>3936</v>
      </c>
      <c r="G1193" s="1">
        <v>36.843935999999999</v>
      </c>
      <c r="H1193" s="1">
        <v>-2.3700969999999999</v>
      </c>
      <c r="I1193" s="1">
        <v>70</v>
      </c>
      <c r="J1193" s="1">
        <v>1</v>
      </c>
      <c r="K1193" s="1" t="s">
        <v>184</v>
      </c>
      <c r="L1193" s="1" t="s">
        <v>3934</v>
      </c>
    </row>
    <row r="1194" spans="1:12">
      <c r="A1194" s="1">
        <v>1214</v>
      </c>
      <c r="B1194" s="1" t="s">
        <v>3937</v>
      </c>
      <c r="C1194" s="1" t="s">
        <v>3938</v>
      </c>
      <c r="D1194" s="1" t="s">
        <v>3402</v>
      </c>
      <c r="E1194" s="1" t="s">
        <v>3939</v>
      </c>
      <c r="F1194" s="1" t="s">
        <v>3940</v>
      </c>
      <c r="G1194" s="1">
        <v>43.563566999999999</v>
      </c>
      <c r="H1194" s="1">
        <v>-6.0346219999999997</v>
      </c>
      <c r="I1194" s="1">
        <v>416</v>
      </c>
      <c r="J1194" s="1">
        <v>1</v>
      </c>
      <c r="K1194" s="1" t="s">
        <v>184</v>
      </c>
      <c r="L1194" s="1" t="s">
        <v>3937</v>
      </c>
    </row>
    <row r="1195" spans="1:12">
      <c r="A1195" s="1">
        <v>1215</v>
      </c>
      <c r="B1195" s="1" t="s">
        <v>3941</v>
      </c>
      <c r="C1195" s="1" t="s">
        <v>3941</v>
      </c>
      <c r="D1195" s="1" t="s">
        <v>3402</v>
      </c>
      <c r="E1195" s="1" t="s">
        <v>3942</v>
      </c>
      <c r="F1195" s="1" t="s">
        <v>3943</v>
      </c>
      <c r="G1195" s="1">
        <v>37.842005999999998</v>
      </c>
      <c r="H1195" s="1">
        <v>-4.848878</v>
      </c>
      <c r="I1195" s="1">
        <v>297</v>
      </c>
      <c r="J1195" s="1">
        <v>1</v>
      </c>
      <c r="K1195" s="1" t="s">
        <v>184</v>
      </c>
      <c r="L1195" s="1" t="s">
        <v>3941</v>
      </c>
    </row>
    <row r="1196" spans="1:12">
      <c r="A1196" s="1">
        <v>1216</v>
      </c>
      <c r="B1196" s="1" t="s">
        <v>3944</v>
      </c>
      <c r="C1196" s="1" t="s">
        <v>3944</v>
      </c>
      <c r="D1196" s="1" t="s">
        <v>3402</v>
      </c>
      <c r="E1196" s="1" t="s">
        <v>3945</v>
      </c>
      <c r="F1196" s="1" t="s">
        <v>3946</v>
      </c>
      <c r="G1196" s="1">
        <v>43.301096999999999</v>
      </c>
      <c r="H1196" s="1">
        <v>-2.9106079999999999</v>
      </c>
      <c r="I1196" s="1">
        <v>138</v>
      </c>
      <c r="J1196" s="1">
        <v>1</v>
      </c>
      <c r="K1196" s="1" t="s">
        <v>184</v>
      </c>
      <c r="L1196" s="1" t="s">
        <v>3944</v>
      </c>
    </row>
    <row r="1197" spans="1:12">
      <c r="A1197" s="1">
        <v>1218</v>
      </c>
      <c r="B1197" s="1" t="s">
        <v>3947</v>
      </c>
      <c r="C1197" s="1" t="s">
        <v>3947</v>
      </c>
      <c r="D1197" s="1" t="s">
        <v>3402</v>
      </c>
      <c r="E1197" s="1" t="s">
        <v>3948</v>
      </c>
      <c r="F1197" s="1" t="s">
        <v>3949</v>
      </c>
      <c r="G1197" s="1">
        <v>41.297077999999999</v>
      </c>
      <c r="H1197" s="1">
        <v>2.0784639999999999</v>
      </c>
      <c r="I1197" s="1">
        <v>12</v>
      </c>
      <c r="J1197" s="1">
        <v>1</v>
      </c>
      <c r="K1197" s="1" t="s">
        <v>184</v>
      </c>
      <c r="L1197" s="1" t="s">
        <v>3947</v>
      </c>
    </row>
    <row r="1198" spans="1:12">
      <c r="A1198" s="1">
        <v>1219</v>
      </c>
      <c r="B1198" s="1" t="s">
        <v>3950</v>
      </c>
      <c r="C1198" s="1" t="s">
        <v>3951</v>
      </c>
      <c r="D1198" s="1" t="s">
        <v>3402</v>
      </c>
      <c r="E1198" s="1" t="s">
        <v>3952</v>
      </c>
      <c r="F1198" s="1" t="s">
        <v>3953</v>
      </c>
      <c r="G1198" s="1">
        <v>38.891249999999999</v>
      </c>
      <c r="H1198" s="1">
        <v>-6.8213330000000001</v>
      </c>
      <c r="I1198" s="1">
        <v>609</v>
      </c>
      <c r="J1198" s="1">
        <v>1</v>
      </c>
      <c r="K1198" s="1" t="s">
        <v>184</v>
      </c>
      <c r="L1198" s="1" t="s">
        <v>3950</v>
      </c>
    </row>
    <row r="1199" spans="1:12">
      <c r="A1199" s="1">
        <v>1220</v>
      </c>
      <c r="B1199" s="1" t="s">
        <v>3954</v>
      </c>
      <c r="C1199" s="1" t="s">
        <v>3955</v>
      </c>
      <c r="D1199" s="1" t="s">
        <v>3402</v>
      </c>
      <c r="E1199" s="1" t="s">
        <v>3956</v>
      </c>
      <c r="F1199" s="1" t="s">
        <v>3957</v>
      </c>
      <c r="G1199" s="1">
        <v>43.302061000000002</v>
      </c>
      <c r="H1199" s="1">
        <v>-8.3772559999999991</v>
      </c>
      <c r="I1199" s="1">
        <v>326</v>
      </c>
      <c r="J1199" s="1">
        <v>1</v>
      </c>
      <c r="K1199" s="1" t="s">
        <v>184</v>
      </c>
      <c r="L1199" s="1" t="s">
        <v>3954</v>
      </c>
    </row>
    <row r="1200" spans="1:12">
      <c r="A1200" s="1">
        <v>1221</v>
      </c>
      <c r="B1200" s="1" t="s">
        <v>3958</v>
      </c>
      <c r="C1200" s="1" t="s">
        <v>3959</v>
      </c>
      <c r="D1200" s="1" t="s">
        <v>3402</v>
      </c>
      <c r="F1200" s="1" t="s">
        <v>3960</v>
      </c>
      <c r="G1200" s="1">
        <v>37.133222000000004</v>
      </c>
      <c r="H1200" s="1">
        <v>-3.635694</v>
      </c>
      <c r="I1200" s="1">
        <v>2297</v>
      </c>
      <c r="J1200" s="1">
        <v>1</v>
      </c>
      <c r="K1200" s="1" t="s">
        <v>184</v>
      </c>
      <c r="L1200" s="1" t="s">
        <v>3958</v>
      </c>
    </row>
    <row r="1201" spans="1:12">
      <c r="A1201" s="1">
        <v>1222</v>
      </c>
      <c r="B1201" s="1" t="s">
        <v>3961</v>
      </c>
      <c r="C1201" s="1" t="s">
        <v>3962</v>
      </c>
      <c r="D1201" s="1" t="s">
        <v>3402</v>
      </c>
      <c r="E1201" s="1" t="s">
        <v>3963</v>
      </c>
      <c r="F1201" s="1" t="s">
        <v>3964</v>
      </c>
      <c r="G1201" s="1">
        <v>41.900969000000003</v>
      </c>
      <c r="H1201" s="1">
        <v>2.7605469999999999</v>
      </c>
      <c r="I1201" s="1">
        <v>468</v>
      </c>
      <c r="J1201" s="1">
        <v>1</v>
      </c>
      <c r="K1201" s="1" t="s">
        <v>184</v>
      </c>
      <c r="L1201" s="1" t="s">
        <v>3961</v>
      </c>
    </row>
    <row r="1202" spans="1:12">
      <c r="A1202" s="1">
        <v>1223</v>
      </c>
      <c r="B1202" s="1" t="s">
        <v>3959</v>
      </c>
      <c r="C1202" s="1" t="s">
        <v>3959</v>
      </c>
      <c r="D1202" s="1" t="s">
        <v>3402</v>
      </c>
      <c r="E1202" s="1" t="s">
        <v>3965</v>
      </c>
      <c r="F1202" s="1" t="s">
        <v>3966</v>
      </c>
      <c r="G1202" s="1">
        <v>37.188730999999997</v>
      </c>
      <c r="H1202" s="1">
        <v>-3.7773560000000002</v>
      </c>
      <c r="I1202" s="1">
        <v>1860</v>
      </c>
      <c r="J1202" s="1">
        <v>1</v>
      </c>
      <c r="K1202" s="1" t="s">
        <v>184</v>
      </c>
      <c r="L1202" s="1" t="s">
        <v>3959</v>
      </c>
    </row>
    <row r="1203" spans="1:12">
      <c r="A1203" s="1">
        <v>1224</v>
      </c>
      <c r="B1203" s="1" t="s">
        <v>3967</v>
      </c>
      <c r="C1203" s="1" t="s">
        <v>3968</v>
      </c>
      <c r="D1203" s="1" t="s">
        <v>3402</v>
      </c>
      <c r="F1203" s="1" t="s">
        <v>3969</v>
      </c>
      <c r="G1203" s="1">
        <v>40.294139000000001</v>
      </c>
      <c r="H1203" s="1">
        <v>-3.7238329999999999</v>
      </c>
      <c r="I1203" s="1">
        <v>2029</v>
      </c>
      <c r="J1203" s="1">
        <v>1</v>
      </c>
      <c r="K1203" s="1" t="s">
        <v>184</v>
      </c>
      <c r="L1203" s="1" t="s">
        <v>3967</v>
      </c>
    </row>
    <row r="1204" spans="1:12">
      <c r="A1204" s="1">
        <v>1225</v>
      </c>
      <c r="B1204" s="1" t="s">
        <v>3970</v>
      </c>
      <c r="C1204" s="1" t="s">
        <v>3970</v>
      </c>
      <c r="D1204" s="1" t="s">
        <v>3402</v>
      </c>
      <c r="E1204" s="1" t="s">
        <v>3971</v>
      </c>
      <c r="F1204" s="1" t="s">
        <v>3972</v>
      </c>
      <c r="G1204" s="1">
        <v>38.872858000000001</v>
      </c>
      <c r="H1204" s="1">
        <v>1.3731169999999999</v>
      </c>
      <c r="I1204" s="1">
        <v>20</v>
      </c>
      <c r="J1204" s="1">
        <v>1</v>
      </c>
      <c r="K1204" s="1" t="s">
        <v>184</v>
      </c>
      <c r="L1204" s="1" t="s">
        <v>3970</v>
      </c>
    </row>
    <row r="1205" spans="1:12">
      <c r="A1205" s="1">
        <v>1226</v>
      </c>
      <c r="B1205" s="1" t="s">
        <v>3973</v>
      </c>
      <c r="C1205" s="1" t="s">
        <v>3973</v>
      </c>
      <c r="D1205" s="1" t="s">
        <v>3402</v>
      </c>
      <c r="E1205" s="1" t="s">
        <v>3974</v>
      </c>
      <c r="F1205" s="1" t="s">
        <v>3975</v>
      </c>
      <c r="G1205" s="1">
        <v>36.744622</v>
      </c>
      <c r="H1205" s="1">
        <v>-6.060111</v>
      </c>
      <c r="I1205" s="1">
        <v>93</v>
      </c>
      <c r="J1205" s="1">
        <v>1</v>
      </c>
      <c r="K1205" s="1" t="s">
        <v>184</v>
      </c>
      <c r="L1205" s="1" t="s">
        <v>3973</v>
      </c>
    </row>
    <row r="1206" spans="1:12">
      <c r="A1206" s="1">
        <v>1227</v>
      </c>
      <c r="B1206" s="1" t="s">
        <v>3976</v>
      </c>
      <c r="C1206" s="1" t="s">
        <v>3977</v>
      </c>
      <c r="D1206" s="1" t="s">
        <v>3402</v>
      </c>
      <c r="E1206" s="1" t="s">
        <v>3978</v>
      </c>
      <c r="F1206" s="1" t="s">
        <v>3979</v>
      </c>
      <c r="G1206" s="1">
        <v>37.774971999999998</v>
      </c>
      <c r="H1206" s="1">
        <v>-0.81238900000000003</v>
      </c>
      <c r="I1206" s="1">
        <v>11</v>
      </c>
      <c r="J1206" s="1">
        <v>1</v>
      </c>
      <c r="K1206" s="1" t="s">
        <v>184</v>
      </c>
      <c r="L1206" s="1" t="s">
        <v>3976</v>
      </c>
    </row>
    <row r="1207" spans="1:12">
      <c r="A1207" s="1">
        <v>6887</v>
      </c>
      <c r="B1207" s="1" t="s">
        <v>3980</v>
      </c>
      <c r="C1207" s="1" t="s">
        <v>3981</v>
      </c>
      <c r="D1207" s="1" t="s">
        <v>3982</v>
      </c>
      <c r="E1207" s="1" t="s">
        <v>3983</v>
      </c>
      <c r="F1207" s="1" t="s">
        <v>3984</v>
      </c>
      <c r="G1207" s="1">
        <v>37.298791999999999</v>
      </c>
      <c r="H1207" s="1">
        <v>23.148986000000001</v>
      </c>
      <c r="I1207" s="1">
        <v>2224</v>
      </c>
      <c r="J1207" s="1">
        <v>2</v>
      </c>
      <c r="K1207" s="1" t="s">
        <v>184</v>
      </c>
      <c r="L1207" s="1" t="s">
        <v>3980</v>
      </c>
    </row>
    <row r="1208" spans="1:12">
      <c r="A1208" s="1">
        <v>1229</v>
      </c>
      <c r="B1208" s="1" t="s">
        <v>3985</v>
      </c>
      <c r="C1208" s="1" t="s">
        <v>3968</v>
      </c>
      <c r="D1208" s="1" t="s">
        <v>3402</v>
      </c>
      <c r="E1208" s="1" t="s">
        <v>3986</v>
      </c>
      <c r="F1208" s="1" t="s">
        <v>3987</v>
      </c>
      <c r="G1208" s="1">
        <v>40.493555999999998</v>
      </c>
      <c r="H1208" s="1">
        <v>-3.566764</v>
      </c>
      <c r="I1208" s="1">
        <v>2000</v>
      </c>
      <c r="J1208" s="1">
        <v>1</v>
      </c>
      <c r="K1208" s="1" t="s">
        <v>184</v>
      </c>
      <c r="L1208" s="1" t="s">
        <v>3985</v>
      </c>
    </row>
    <row r="1209" spans="1:12">
      <c r="A1209" s="1">
        <v>1230</v>
      </c>
      <c r="B1209" s="1" t="s">
        <v>3988</v>
      </c>
      <c r="C1209" s="1" t="s">
        <v>3988</v>
      </c>
      <c r="D1209" s="1" t="s">
        <v>3402</v>
      </c>
      <c r="E1209" s="1" t="s">
        <v>3989</v>
      </c>
      <c r="F1209" s="1" t="s">
        <v>3990</v>
      </c>
      <c r="G1209" s="1">
        <v>36.674900000000001</v>
      </c>
      <c r="H1209" s="1">
        <v>-4.4991060000000003</v>
      </c>
      <c r="I1209" s="1">
        <v>52</v>
      </c>
      <c r="J1209" s="1">
        <v>1</v>
      </c>
      <c r="K1209" s="1" t="s">
        <v>184</v>
      </c>
      <c r="L1209" s="1" t="s">
        <v>3988</v>
      </c>
    </row>
    <row r="1210" spans="1:12">
      <c r="A1210" s="1">
        <v>1231</v>
      </c>
      <c r="B1210" s="1" t="s">
        <v>3991</v>
      </c>
      <c r="C1210" s="1" t="s">
        <v>3991</v>
      </c>
      <c r="D1210" s="1" t="s">
        <v>3402</v>
      </c>
      <c r="E1210" s="1" t="s">
        <v>3992</v>
      </c>
      <c r="F1210" s="1" t="s">
        <v>3993</v>
      </c>
      <c r="G1210" s="1">
        <v>39.862597000000001</v>
      </c>
      <c r="H1210" s="1">
        <v>4.2186469999999998</v>
      </c>
      <c r="I1210" s="1">
        <v>298</v>
      </c>
      <c r="J1210" s="1">
        <v>1</v>
      </c>
      <c r="K1210" s="1" t="s">
        <v>184</v>
      </c>
      <c r="L1210" s="1" t="s">
        <v>3991</v>
      </c>
    </row>
    <row r="1211" spans="1:12">
      <c r="A1211" s="1">
        <v>1232</v>
      </c>
      <c r="B1211" s="1" t="s">
        <v>3994</v>
      </c>
      <c r="C1211" s="1" t="s">
        <v>3995</v>
      </c>
      <c r="D1211" s="1" t="s">
        <v>3402</v>
      </c>
      <c r="E1211" s="1" t="s">
        <v>3996</v>
      </c>
      <c r="F1211" s="1" t="s">
        <v>3997</v>
      </c>
      <c r="G1211" s="1">
        <v>37.174917000000001</v>
      </c>
      <c r="H1211" s="1">
        <v>-5.6159439999999998</v>
      </c>
      <c r="I1211" s="1">
        <v>285</v>
      </c>
      <c r="J1211" s="1">
        <v>1</v>
      </c>
      <c r="K1211" s="1" t="s">
        <v>184</v>
      </c>
      <c r="L1211" s="1" t="s">
        <v>3994</v>
      </c>
    </row>
    <row r="1212" spans="1:12">
      <c r="A1212" s="1">
        <v>1233</v>
      </c>
      <c r="B1212" s="1" t="s">
        <v>3998</v>
      </c>
      <c r="C1212" s="1" t="s">
        <v>3998</v>
      </c>
      <c r="D1212" s="1" t="s">
        <v>3402</v>
      </c>
      <c r="F1212" s="1" t="s">
        <v>3999</v>
      </c>
      <c r="G1212" s="1">
        <v>39.9375</v>
      </c>
      <c r="H1212" s="1">
        <v>-3.503333</v>
      </c>
      <c r="I1212" s="1">
        <v>2405</v>
      </c>
      <c r="J1212" s="1">
        <v>1</v>
      </c>
      <c r="K1212" s="1" t="s">
        <v>184</v>
      </c>
      <c r="L1212" s="1" t="s">
        <v>3998</v>
      </c>
    </row>
    <row r="1213" spans="1:12">
      <c r="A1213" s="1">
        <v>1234</v>
      </c>
      <c r="B1213" s="1" t="s">
        <v>4000</v>
      </c>
      <c r="C1213" s="1" t="s">
        <v>4000</v>
      </c>
      <c r="D1213" s="1" t="s">
        <v>3402</v>
      </c>
      <c r="E1213" s="1" t="s">
        <v>4001</v>
      </c>
      <c r="F1213" s="1" t="s">
        <v>4002</v>
      </c>
      <c r="G1213" s="1">
        <v>42.770038999999997</v>
      </c>
      <c r="H1213" s="1">
        <v>-1.646331</v>
      </c>
      <c r="I1213" s="1">
        <v>1504</v>
      </c>
      <c r="J1213" s="1">
        <v>1</v>
      </c>
      <c r="K1213" s="1" t="s">
        <v>184</v>
      </c>
      <c r="L1213" s="1" t="s">
        <v>4000</v>
      </c>
    </row>
    <row r="1214" spans="1:12">
      <c r="A1214" s="1">
        <v>1235</v>
      </c>
      <c r="B1214" s="1" t="s">
        <v>4003</v>
      </c>
      <c r="C1214" s="1" t="s">
        <v>3977</v>
      </c>
      <c r="D1214" s="1" t="s">
        <v>3402</v>
      </c>
      <c r="F1214" s="1" t="s">
        <v>4004</v>
      </c>
      <c r="G1214" s="1">
        <v>37.951110999999997</v>
      </c>
      <c r="H1214" s="1">
        <v>-1.2303189999999999</v>
      </c>
      <c r="I1214" s="1">
        <v>250</v>
      </c>
      <c r="J1214" s="1">
        <v>1</v>
      </c>
      <c r="K1214" s="1" t="s">
        <v>184</v>
      </c>
      <c r="L1214" s="1" t="s">
        <v>4003</v>
      </c>
    </row>
    <row r="1215" spans="1:12">
      <c r="A1215" s="1">
        <v>1236</v>
      </c>
      <c r="B1215" s="1" t="s">
        <v>4005</v>
      </c>
      <c r="C1215" s="1" t="s">
        <v>4005</v>
      </c>
      <c r="D1215" s="1" t="s">
        <v>3402</v>
      </c>
      <c r="E1215" s="1" t="s">
        <v>4006</v>
      </c>
      <c r="F1215" s="1" t="s">
        <v>4007</v>
      </c>
      <c r="G1215" s="1">
        <v>41.147392000000004</v>
      </c>
      <c r="H1215" s="1">
        <v>1.1671720000000001</v>
      </c>
      <c r="I1215" s="1">
        <v>234</v>
      </c>
      <c r="J1215" s="1">
        <v>1</v>
      </c>
      <c r="K1215" s="1" t="s">
        <v>184</v>
      </c>
      <c r="L1215" s="1" t="s">
        <v>4005</v>
      </c>
    </row>
    <row r="1216" spans="1:12">
      <c r="A1216" s="1">
        <v>1237</v>
      </c>
      <c r="B1216" s="1" t="s">
        <v>4008</v>
      </c>
      <c r="C1216" s="1" t="s">
        <v>4009</v>
      </c>
      <c r="D1216" s="1" t="s">
        <v>3402</v>
      </c>
      <c r="F1216" s="1" t="s">
        <v>4010</v>
      </c>
      <c r="G1216" s="1">
        <v>36.645211000000003</v>
      </c>
      <c r="H1216" s="1">
        <v>-6.3494580000000003</v>
      </c>
      <c r="I1216" s="1">
        <v>86</v>
      </c>
      <c r="J1216" s="1">
        <v>1</v>
      </c>
      <c r="K1216" s="1" t="s">
        <v>184</v>
      </c>
      <c r="L1216" s="1" t="s">
        <v>4008</v>
      </c>
    </row>
    <row r="1217" spans="1:12">
      <c r="A1217" s="1">
        <v>1238</v>
      </c>
      <c r="B1217" s="1" t="s">
        <v>4011</v>
      </c>
      <c r="C1217" s="1" t="s">
        <v>4011</v>
      </c>
      <c r="D1217" s="1" t="s">
        <v>3402</v>
      </c>
      <c r="E1217" s="1" t="s">
        <v>4012</v>
      </c>
      <c r="F1217" s="1" t="s">
        <v>4013</v>
      </c>
      <c r="G1217" s="1">
        <v>40.952117000000001</v>
      </c>
      <c r="H1217" s="1">
        <v>-5.5019859999999996</v>
      </c>
      <c r="I1217" s="1">
        <v>2595</v>
      </c>
      <c r="J1217" s="1">
        <v>1</v>
      </c>
      <c r="K1217" s="1" t="s">
        <v>184</v>
      </c>
      <c r="L1217" s="1" t="s">
        <v>4011</v>
      </c>
    </row>
    <row r="1218" spans="1:12">
      <c r="A1218" s="1">
        <v>1239</v>
      </c>
      <c r="B1218" s="1" t="s">
        <v>4014</v>
      </c>
      <c r="C1218" s="1" t="s">
        <v>4014</v>
      </c>
      <c r="D1218" s="1" t="s">
        <v>3402</v>
      </c>
      <c r="F1218" s="1" t="s">
        <v>4015</v>
      </c>
      <c r="G1218" s="1">
        <v>39.598889</v>
      </c>
      <c r="H1218" s="1">
        <v>2.7027779999999999</v>
      </c>
      <c r="I1218" s="1">
        <v>135</v>
      </c>
      <c r="J1218" s="1">
        <v>1</v>
      </c>
      <c r="K1218" s="1" t="s">
        <v>184</v>
      </c>
      <c r="L1218" s="1" t="s">
        <v>4014</v>
      </c>
    </row>
    <row r="1219" spans="1:12">
      <c r="A1219" s="1">
        <v>1240</v>
      </c>
      <c r="B1219" s="1" t="s">
        <v>4016</v>
      </c>
      <c r="C1219" s="1" t="s">
        <v>4016</v>
      </c>
      <c r="D1219" s="1" t="s">
        <v>3402</v>
      </c>
      <c r="F1219" s="1" t="s">
        <v>4017</v>
      </c>
      <c r="G1219" s="1">
        <v>39.551675000000003</v>
      </c>
      <c r="H1219" s="1">
        <v>2.7388080000000001</v>
      </c>
      <c r="I1219" s="1">
        <v>27</v>
      </c>
      <c r="J1219" s="1">
        <v>1</v>
      </c>
      <c r="K1219" s="1" t="s">
        <v>184</v>
      </c>
      <c r="L1219" s="1" t="s">
        <v>4016</v>
      </c>
    </row>
    <row r="1220" spans="1:12">
      <c r="A1220" s="1">
        <v>1241</v>
      </c>
      <c r="B1220" s="1" t="s">
        <v>4018</v>
      </c>
      <c r="C1220" s="1" t="s">
        <v>4018</v>
      </c>
      <c r="D1220" s="1" t="s">
        <v>3402</v>
      </c>
      <c r="F1220" s="1" t="s">
        <v>4019</v>
      </c>
      <c r="G1220" s="1">
        <v>39.862222000000003</v>
      </c>
      <c r="H1220" s="1">
        <v>4.2583330000000004</v>
      </c>
      <c r="I1220" s="1">
        <v>197</v>
      </c>
      <c r="J1220" s="1">
        <v>1</v>
      </c>
      <c r="K1220" s="1" t="s">
        <v>184</v>
      </c>
      <c r="L1220" s="1" t="s">
        <v>4018</v>
      </c>
    </row>
    <row r="1221" spans="1:12">
      <c r="A1221" s="1">
        <v>1242</v>
      </c>
      <c r="B1221" s="1" t="s">
        <v>4020</v>
      </c>
      <c r="C1221" s="1" t="s">
        <v>4020</v>
      </c>
      <c r="D1221" s="1" t="s">
        <v>3402</v>
      </c>
      <c r="E1221" s="1" t="s">
        <v>4021</v>
      </c>
      <c r="F1221" s="1" t="s">
        <v>4022</v>
      </c>
      <c r="G1221" s="1">
        <v>43.356518999999999</v>
      </c>
      <c r="H1221" s="1">
        <v>-1.790611</v>
      </c>
      <c r="I1221" s="1">
        <v>15</v>
      </c>
      <c r="J1221" s="1">
        <v>1</v>
      </c>
      <c r="K1221" s="1" t="s">
        <v>184</v>
      </c>
      <c r="L1221" s="1" t="s">
        <v>4020</v>
      </c>
    </row>
    <row r="1222" spans="1:12">
      <c r="A1222" s="1">
        <v>1243</v>
      </c>
      <c r="B1222" s="1" t="s">
        <v>4023</v>
      </c>
      <c r="C1222" s="1" t="s">
        <v>4023</v>
      </c>
      <c r="D1222" s="1" t="s">
        <v>3402</v>
      </c>
      <c r="E1222" s="1" t="s">
        <v>4024</v>
      </c>
      <c r="F1222" s="1" t="s">
        <v>4025</v>
      </c>
      <c r="G1222" s="1">
        <v>42.896332999999998</v>
      </c>
      <c r="H1222" s="1">
        <v>-8.4151439999999997</v>
      </c>
      <c r="I1222" s="1">
        <v>1213</v>
      </c>
      <c r="J1222" s="1">
        <v>1</v>
      </c>
      <c r="K1222" s="1" t="s">
        <v>184</v>
      </c>
      <c r="L1222" s="1" t="s">
        <v>4023</v>
      </c>
    </row>
    <row r="1223" spans="1:12">
      <c r="A1223" s="1">
        <v>1244</v>
      </c>
      <c r="B1223" s="1" t="s">
        <v>4026</v>
      </c>
      <c r="C1223" s="1" t="s">
        <v>4026</v>
      </c>
      <c r="D1223" s="1" t="s">
        <v>3402</v>
      </c>
      <c r="E1223" s="1" t="s">
        <v>4027</v>
      </c>
      <c r="F1223" s="1" t="s">
        <v>4028</v>
      </c>
      <c r="G1223" s="1">
        <v>42.338611</v>
      </c>
      <c r="H1223" s="1">
        <v>1.4091670000000001</v>
      </c>
      <c r="I1223" s="1">
        <v>2625</v>
      </c>
      <c r="J1223" s="1">
        <v>1</v>
      </c>
      <c r="K1223" s="1" t="s">
        <v>184</v>
      </c>
      <c r="L1223" s="1" t="s">
        <v>4026</v>
      </c>
    </row>
    <row r="1224" spans="1:12">
      <c r="A1224" s="1">
        <v>1245</v>
      </c>
      <c r="B1224" s="1" t="s">
        <v>4029</v>
      </c>
      <c r="C1224" s="1" t="s">
        <v>3968</v>
      </c>
      <c r="D1224" s="1" t="s">
        <v>3402</v>
      </c>
      <c r="E1224" s="1" t="s">
        <v>4030</v>
      </c>
      <c r="F1224" s="1" t="s">
        <v>4031</v>
      </c>
      <c r="G1224" s="1">
        <v>40.496746999999999</v>
      </c>
      <c r="H1224" s="1">
        <v>-3.445872</v>
      </c>
      <c r="I1224" s="1">
        <v>2026</v>
      </c>
      <c r="J1224" s="1">
        <v>1</v>
      </c>
      <c r="K1224" s="1" t="s">
        <v>184</v>
      </c>
      <c r="L1224" s="1" t="s">
        <v>4029</v>
      </c>
    </row>
    <row r="1225" spans="1:12">
      <c r="A1225" s="1">
        <v>1246</v>
      </c>
      <c r="B1225" s="1" t="s">
        <v>4032</v>
      </c>
      <c r="C1225" s="1" t="s">
        <v>4032</v>
      </c>
      <c r="D1225" s="1" t="s">
        <v>3402</v>
      </c>
      <c r="E1225" s="1" t="s">
        <v>4033</v>
      </c>
      <c r="F1225" s="1" t="s">
        <v>4034</v>
      </c>
      <c r="G1225" s="1">
        <v>39.489314</v>
      </c>
      <c r="H1225" s="1">
        <v>-0.48162500000000003</v>
      </c>
      <c r="I1225" s="1">
        <v>225</v>
      </c>
      <c r="J1225" s="1">
        <v>1</v>
      </c>
      <c r="K1225" s="1" t="s">
        <v>184</v>
      </c>
      <c r="L1225" s="1" t="s">
        <v>4032</v>
      </c>
    </row>
    <row r="1226" spans="1:12">
      <c r="A1226" s="1">
        <v>1247</v>
      </c>
      <c r="B1226" s="1" t="s">
        <v>4035</v>
      </c>
      <c r="C1226" s="1" t="s">
        <v>4035</v>
      </c>
      <c r="D1226" s="1" t="s">
        <v>3402</v>
      </c>
      <c r="E1226" s="1" t="s">
        <v>4036</v>
      </c>
      <c r="F1226" s="1" t="s">
        <v>4037</v>
      </c>
      <c r="G1226" s="1">
        <v>41.706111</v>
      </c>
      <c r="H1226" s="1">
        <v>-4.8519439999999996</v>
      </c>
      <c r="I1226" s="1">
        <v>2775</v>
      </c>
      <c r="J1226" s="1">
        <v>1</v>
      </c>
      <c r="K1226" s="1" t="s">
        <v>184</v>
      </c>
      <c r="L1226" s="1" t="s">
        <v>4035</v>
      </c>
    </row>
    <row r="1227" spans="1:12">
      <c r="A1227" s="1">
        <v>1248</v>
      </c>
      <c r="B1227" s="1" t="s">
        <v>4038</v>
      </c>
      <c r="C1227" s="1" t="s">
        <v>3968</v>
      </c>
      <c r="D1227" s="1" t="s">
        <v>3402</v>
      </c>
      <c r="F1227" s="1" t="s">
        <v>4039</v>
      </c>
      <c r="G1227" s="1">
        <v>40.370677999999998</v>
      </c>
      <c r="H1227" s="1">
        <v>-3.7851439999999998</v>
      </c>
      <c r="I1227" s="1">
        <v>2267</v>
      </c>
      <c r="J1227" s="1">
        <v>1</v>
      </c>
      <c r="K1227" s="1" t="s">
        <v>184</v>
      </c>
      <c r="L1227" s="1" t="s">
        <v>4038</v>
      </c>
    </row>
    <row r="1228" spans="1:12">
      <c r="A1228" s="1">
        <v>1249</v>
      </c>
      <c r="B1228" s="1" t="s">
        <v>4040</v>
      </c>
      <c r="C1228" s="1" t="s">
        <v>4040</v>
      </c>
      <c r="D1228" s="1" t="s">
        <v>3402</v>
      </c>
      <c r="E1228" s="1" t="s">
        <v>4041</v>
      </c>
      <c r="F1228" s="1" t="s">
        <v>4042</v>
      </c>
      <c r="G1228" s="1">
        <v>42.882835999999998</v>
      </c>
      <c r="H1228" s="1">
        <v>-2.724469</v>
      </c>
      <c r="I1228" s="1">
        <v>1682</v>
      </c>
      <c r="J1228" s="1">
        <v>1</v>
      </c>
      <c r="K1228" s="1" t="s">
        <v>184</v>
      </c>
      <c r="L1228" s="1" t="s">
        <v>4040</v>
      </c>
    </row>
    <row r="1229" spans="1:12">
      <c r="A1229" s="1">
        <v>1250</v>
      </c>
      <c r="B1229" s="1" t="s">
        <v>4043</v>
      </c>
      <c r="C1229" s="1" t="s">
        <v>4043</v>
      </c>
      <c r="D1229" s="1" t="s">
        <v>3402</v>
      </c>
      <c r="E1229" s="1" t="s">
        <v>4044</v>
      </c>
      <c r="F1229" s="1" t="s">
        <v>4045</v>
      </c>
      <c r="G1229" s="1">
        <v>42.2318</v>
      </c>
      <c r="H1229" s="1">
        <v>-8.6267750000000003</v>
      </c>
      <c r="I1229" s="1">
        <v>855</v>
      </c>
      <c r="J1229" s="1">
        <v>1</v>
      </c>
      <c r="K1229" s="1" t="s">
        <v>184</v>
      </c>
      <c r="L1229" s="1" t="s">
        <v>4043</v>
      </c>
    </row>
    <row r="1230" spans="1:12">
      <c r="A1230" s="1">
        <v>1251</v>
      </c>
      <c r="B1230" s="1" t="s">
        <v>4046</v>
      </c>
      <c r="C1230" s="1" t="s">
        <v>4046</v>
      </c>
      <c r="D1230" s="1" t="s">
        <v>3402</v>
      </c>
      <c r="E1230" s="1" t="s">
        <v>4047</v>
      </c>
      <c r="F1230" s="1" t="s">
        <v>4048</v>
      </c>
      <c r="G1230" s="1">
        <v>43.427064000000001</v>
      </c>
      <c r="H1230" s="1">
        <v>-3.8200059999999998</v>
      </c>
      <c r="I1230" s="1">
        <v>16</v>
      </c>
      <c r="J1230" s="1">
        <v>1</v>
      </c>
      <c r="K1230" s="1" t="s">
        <v>184</v>
      </c>
      <c r="L1230" s="1" t="s">
        <v>4046</v>
      </c>
    </row>
    <row r="1231" spans="1:12">
      <c r="A1231" s="1">
        <v>1252</v>
      </c>
      <c r="B1231" s="1" t="s">
        <v>4049</v>
      </c>
      <c r="C1231" s="1" t="s">
        <v>4050</v>
      </c>
      <c r="D1231" s="1" t="s">
        <v>3402</v>
      </c>
      <c r="E1231" s="1" t="s">
        <v>4051</v>
      </c>
      <c r="F1231" s="1" t="s">
        <v>4052</v>
      </c>
      <c r="G1231" s="1">
        <v>41.666241999999997</v>
      </c>
      <c r="H1231" s="1">
        <v>-1.041553</v>
      </c>
      <c r="I1231" s="1">
        <v>863</v>
      </c>
      <c r="J1231" s="1">
        <v>1</v>
      </c>
      <c r="K1231" s="1" t="s">
        <v>184</v>
      </c>
      <c r="L1231" s="1" t="s">
        <v>4049</v>
      </c>
    </row>
    <row r="1232" spans="1:12">
      <c r="A1232" s="1">
        <v>1253</v>
      </c>
      <c r="B1232" s="1" t="s">
        <v>3995</v>
      </c>
      <c r="C1232" s="1" t="s">
        <v>3995</v>
      </c>
      <c r="D1232" s="1" t="s">
        <v>3402</v>
      </c>
      <c r="E1232" s="1" t="s">
        <v>4053</v>
      </c>
      <c r="F1232" s="1" t="s">
        <v>4054</v>
      </c>
      <c r="G1232" s="1">
        <v>37.417999999999999</v>
      </c>
      <c r="H1232" s="1">
        <v>-5.8931060000000004</v>
      </c>
      <c r="I1232" s="1">
        <v>111</v>
      </c>
      <c r="J1232" s="1">
        <v>1</v>
      </c>
      <c r="K1232" s="1" t="s">
        <v>184</v>
      </c>
      <c r="L1232" s="1" t="s">
        <v>3995</v>
      </c>
    </row>
    <row r="1233" spans="1:12">
      <c r="A1233" s="1">
        <v>1254</v>
      </c>
      <c r="B1233" s="1" t="s">
        <v>4055</v>
      </c>
      <c r="C1233" s="1" t="s">
        <v>4056</v>
      </c>
      <c r="D1233" s="1" t="s">
        <v>4057</v>
      </c>
      <c r="E1233" s="1" t="s">
        <v>4058</v>
      </c>
      <c r="F1233" s="1" t="s">
        <v>4059</v>
      </c>
      <c r="G1233" s="1">
        <v>50.962097</v>
      </c>
      <c r="H1233" s="1">
        <v>1.9547639999999999</v>
      </c>
      <c r="I1233" s="1">
        <v>12</v>
      </c>
      <c r="J1233" s="1">
        <v>1</v>
      </c>
      <c r="K1233" s="1" t="s">
        <v>184</v>
      </c>
      <c r="L1233" s="1" t="s">
        <v>4055</v>
      </c>
    </row>
    <row r="1234" spans="1:12">
      <c r="A1234" s="1">
        <v>1255</v>
      </c>
      <c r="B1234" s="1" t="s">
        <v>4060</v>
      </c>
      <c r="C1234" s="1" t="s">
        <v>4061</v>
      </c>
      <c r="D1234" s="1" t="s">
        <v>4057</v>
      </c>
      <c r="F1234" s="1" t="s">
        <v>4062</v>
      </c>
      <c r="G1234" s="1">
        <v>49.868547</v>
      </c>
      <c r="H1234" s="1">
        <v>3.0295779999999999</v>
      </c>
      <c r="I1234" s="1">
        <v>295</v>
      </c>
      <c r="J1234" s="1">
        <v>1</v>
      </c>
      <c r="K1234" s="1" t="s">
        <v>184</v>
      </c>
      <c r="L1234" s="1" t="s">
        <v>4060</v>
      </c>
    </row>
    <row r="1235" spans="1:12">
      <c r="A1235" s="1">
        <v>1256</v>
      </c>
      <c r="B1235" s="1" t="s">
        <v>4063</v>
      </c>
      <c r="C1235" s="1" t="s">
        <v>4064</v>
      </c>
      <c r="D1235" s="1" t="s">
        <v>4057</v>
      </c>
      <c r="F1235" s="1" t="s">
        <v>4065</v>
      </c>
      <c r="G1235" s="1">
        <v>48.596218999999998</v>
      </c>
      <c r="H1235" s="1">
        <v>3.006786</v>
      </c>
      <c r="I1235" s="1">
        <v>428</v>
      </c>
      <c r="J1235" s="1">
        <v>1</v>
      </c>
      <c r="K1235" s="1" t="s">
        <v>184</v>
      </c>
      <c r="L1235" s="1" t="s">
        <v>4063</v>
      </c>
    </row>
    <row r="1236" spans="1:12">
      <c r="A1236" s="1">
        <v>1257</v>
      </c>
      <c r="B1236" s="1" t="s">
        <v>4066</v>
      </c>
      <c r="C1236" s="1" t="s">
        <v>4067</v>
      </c>
      <c r="D1236" s="1" t="s">
        <v>4057</v>
      </c>
      <c r="F1236" s="1" t="s">
        <v>4068</v>
      </c>
      <c r="G1236" s="1">
        <v>48.545836000000001</v>
      </c>
      <c r="H1236" s="1">
        <v>-0.38744400000000001</v>
      </c>
      <c r="I1236" s="1">
        <v>718</v>
      </c>
      <c r="J1236" s="1">
        <v>1</v>
      </c>
      <c r="K1236" s="1" t="s">
        <v>184</v>
      </c>
      <c r="L1236" s="1" t="s">
        <v>4066</v>
      </c>
    </row>
    <row r="1237" spans="1:12">
      <c r="A1237" s="1">
        <v>1258</v>
      </c>
      <c r="B1237" s="1" t="s">
        <v>4069</v>
      </c>
      <c r="C1237" s="1" t="s">
        <v>4070</v>
      </c>
      <c r="D1237" s="1" t="s">
        <v>4057</v>
      </c>
      <c r="F1237" s="1" t="s">
        <v>4071</v>
      </c>
      <c r="G1237" s="1">
        <v>49.971530999999999</v>
      </c>
      <c r="H1237" s="1">
        <v>2.6976610000000001</v>
      </c>
      <c r="I1237" s="1">
        <v>364</v>
      </c>
      <c r="J1237" s="1">
        <v>1</v>
      </c>
      <c r="K1237" s="1" t="s">
        <v>184</v>
      </c>
      <c r="L1237" s="1" t="s">
        <v>4069</v>
      </c>
    </row>
    <row r="1238" spans="1:12">
      <c r="A1238" s="1">
        <v>1259</v>
      </c>
      <c r="B1238" s="1" t="s">
        <v>4072</v>
      </c>
      <c r="C1238" s="1" t="s">
        <v>4073</v>
      </c>
      <c r="D1238" s="1" t="s">
        <v>4057</v>
      </c>
      <c r="E1238" s="1" t="s">
        <v>4074</v>
      </c>
      <c r="F1238" s="1" t="s">
        <v>4075</v>
      </c>
      <c r="G1238" s="1">
        <v>50.517384999999997</v>
      </c>
      <c r="H1238" s="1">
        <v>1.620587</v>
      </c>
      <c r="I1238" s="1">
        <v>36</v>
      </c>
      <c r="J1238" s="1">
        <v>1</v>
      </c>
      <c r="K1238" s="1" t="s">
        <v>184</v>
      </c>
      <c r="L1238" s="1" t="s">
        <v>4072</v>
      </c>
    </row>
    <row r="1239" spans="1:12">
      <c r="A1239" s="1">
        <v>1260</v>
      </c>
      <c r="B1239" s="1" t="s">
        <v>4076</v>
      </c>
      <c r="C1239" s="1" t="s">
        <v>4077</v>
      </c>
      <c r="D1239" s="1" t="s">
        <v>4057</v>
      </c>
      <c r="F1239" s="1" t="s">
        <v>4078</v>
      </c>
      <c r="G1239" s="1">
        <v>50.325808000000002</v>
      </c>
      <c r="H1239" s="1">
        <v>3.4612639999999999</v>
      </c>
      <c r="I1239" s="1">
        <v>177</v>
      </c>
      <c r="J1239" s="1">
        <v>1</v>
      </c>
      <c r="K1239" s="1" t="s">
        <v>184</v>
      </c>
      <c r="L1239" s="1" t="s">
        <v>4076</v>
      </c>
    </row>
    <row r="1240" spans="1:12">
      <c r="A1240" s="1">
        <v>1261</v>
      </c>
      <c r="B1240" s="1" t="s">
        <v>4079</v>
      </c>
      <c r="C1240" s="1" t="s">
        <v>4080</v>
      </c>
      <c r="D1240" s="1" t="s">
        <v>4057</v>
      </c>
      <c r="F1240" s="1" t="s">
        <v>4081</v>
      </c>
      <c r="G1240" s="1">
        <v>49.873018999999999</v>
      </c>
      <c r="H1240" s="1">
        <v>2.3870749999999998</v>
      </c>
      <c r="I1240" s="1">
        <v>208</v>
      </c>
      <c r="J1240" s="1">
        <v>1</v>
      </c>
      <c r="K1240" s="1" t="s">
        <v>184</v>
      </c>
      <c r="L1240" s="1" t="s">
        <v>4079</v>
      </c>
    </row>
    <row r="1241" spans="1:12">
      <c r="A1241" s="1">
        <v>1262</v>
      </c>
      <c r="B1241" s="1" t="s">
        <v>4082</v>
      </c>
      <c r="C1241" s="1" t="s">
        <v>4083</v>
      </c>
      <c r="D1241" s="1" t="s">
        <v>4057</v>
      </c>
      <c r="E1241" s="1" t="s">
        <v>4084</v>
      </c>
      <c r="F1241" s="1" t="s">
        <v>4085</v>
      </c>
      <c r="G1241" s="1">
        <v>44.174720999999998</v>
      </c>
      <c r="H1241" s="1">
        <v>0.59055599999999997</v>
      </c>
      <c r="I1241" s="1">
        <v>204</v>
      </c>
      <c r="J1241" s="1">
        <v>1</v>
      </c>
      <c r="K1241" s="1" t="s">
        <v>184</v>
      </c>
      <c r="L1241" s="1" t="s">
        <v>4082</v>
      </c>
    </row>
    <row r="1242" spans="1:12">
      <c r="A1242" s="1">
        <v>1263</v>
      </c>
      <c r="B1242" s="1" t="s">
        <v>4086</v>
      </c>
      <c r="C1242" s="1" t="s">
        <v>4086</v>
      </c>
      <c r="D1242" s="1" t="s">
        <v>4057</v>
      </c>
      <c r="F1242" s="1" t="s">
        <v>4087</v>
      </c>
      <c r="G1242" s="1">
        <v>44.533332999999999</v>
      </c>
      <c r="H1242" s="1">
        <v>-1.125</v>
      </c>
      <c r="I1242" s="1">
        <v>84</v>
      </c>
      <c r="J1242" s="1">
        <v>1</v>
      </c>
      <c r="K1242" s="1" t="s">
        <v>184</v>
      </c>
      <c r="L1242" s="1" t="s">
        <v>4086</v>
      </c>
    </row>
    <row r="1243" spans="1:12">
      <c r="A1243" s="1">
        <v>1264</v>
      </c>
      <c r="B1243" s="1" t="s">
        <v>4088</v>
      </c>
      <c r="C1243" s="1" t="s">
        <v>4089</v>
      </c>
      <c r="D1243" s="1" t="s">
        <v>4057</v>
      </c>
      <c r="E1243" s="1" t="s">
        <v>4090</v>
      </c>
      <c r="F1243" s="1" t="s">
        <v>4091</v>
      </c>
      <c r="G1243" s="1">
        <v>44.828335000000003</v>
      </c>
      <c r="H1243" s="1">
        <v>-0.71555599999999997</v>
      </c>
      <c r="I1243" s="1">
        <v>162</v>
      </c>
      <c r="J1243" s="1">
        <v>1</v>
      </c>
      <c r="K1243" s="1" t="s">
        <v>184</v>
      </c>
      <c r="L1243" s="1" t="s">
        <v>4088</v>
      </c>
    </row>
    <row r="1244" spans="1:12">
      <c r="A1244" s="1">
        <v>1265</v>
      </c>
      <c r="B1244" s="1" t="s">
        <v>4092</v>
      </c>
      <c r="C1244" s="1" t="s">
        <v>4093</v>
      </c>
      <c r="D1244" s="1" t="s">
        <v>4057</v>
      </c>
      <c r="E1244" s="1" t="s">
        <v>4094</v>
      </c>
      <c r="F1244" s="1" t="s">
        <v>4095</v>
      </c>
      <c r="G1244" s="1">
        <v>44.825279000000002</v>
      </c>
      <c r="H1244" s="1">
        <v>0.51861100000000004</v>
      </c>
      <c r="I1244" s="1">
        <v>171</v>
      </c>
      <c r="J1244" s="1">
        <v>1</v>
      </c>
      <c r="K1244" s="1" t="s">
        <v>184</v>
      </c>
      <c r="L1244" s="1" t="s">
        <v>4092</v>
      </c>
    </row>
    <row r="1245" spans="1:12">
      <c r="A1245" s="1">
        <v>1266</v>
      </c>
      <c r="B1245" s="1" t="s">
        <v>4096</v>
      </c>
      <c r="C1245" s="1" t="s">
        <v>4097</v>
      </c>
      <c r="D1245" s="1" t="s">
        <v>4057</v>
      </c>
      <c r="F1245" s="1" t="s">
        <v>4098</v>
      </c>
      <c r="G1245" s="1">
        <v>43.545555</v>
      </c>
      <c r="H1245" s="1">
        <v>1.3674999999999999</v>
      </c>
      <c r="I1245" s="1">
        <v>535</v>
      </c>
      <c r="J1245" s="1">
        <v>1</v>
      </c>
      <c r="K1245" s="1" t="s">
        <v>184</v>
      </c>
      <c r="L1245" s="1" t="s">
        <v>4096</v>
      </c>
    </row>
    <row r="1246" spans="1:12">
      <c r="A1246" s="1">
        <v>1267</v>
      </c>
      <c r="B1246" s="1" t="s">
        <v>4099</v>
      </c>
      <c r="C1246" s="1" t="s">
        <v>4100</v>
      </c>
      <c r="D1246" s="1" t="s">
        <v>4057</v>
      </c>
      <c r="E1246" s="1" t="s">
        <v>4101</v>
      </c>
      <c r="F1246" s="1" t="s">
        <v>4102</v>
      </c>
      <c r="G1246" s="1">
        <v>45.658332999999999</v>
      </c>
      <c r="H1246" s="1">
        <v>-0.3175</v>
      </c>
      <c r="I1246" s="1">
        <v>102</v>
      </c>
      <c r="J1246" s="1">
        <v>1</v>
      </c>
      <c r="K1246" s="1" t="s">
        <v>184</v>
      </c>
      <c r="L1246" s="1" t="s">
        <v>4099</v>
      </c>
    </row>
    <row r="1247" spans="1:12">
      <c r="A1247" s="1">
        <v>1268</v>
      </c>
      <c r="B1247" s="1" t="s">
        <v>4103</v>
      </c>
      <c r="C1247" s="1" t="s">
        <v>4104</v>
      </c>
      <c r="D1247" s="1" t="s">
        <v>4057</v>
      </c>
      <c r="E1247" s="1" t="s">
        <v>4105</v>
      </c>
      <c r="F1247" s="1" t="s">
        <v>4106</v>
      </c>
      <c r="G1247" s="1">
        <v>46.587744999999998</v>
      </c>
      <c r="H1247" s="1">
        <v>0.30666599999999999</v>
      </c>
      <c r="I1247" s="1">
        <v>423</v>
      </c>
      <c r="J1247" s="1">
        <v>1</v>
      </c>
      <c r="K1247" s="1" t="s">
        <v>184</v>
      </c>
      <c r="L1247" s="1" t="s">
        <v>4103</v>
      </c>
    </row>
    <row r="1248" spans="1:12">
      <c r="A1248" s="1">
        <v>1269</v>
      </c>
      <c r="B1248" s="1" t="s">
        <v>4107</v>
      </c>
      <c r="C1248" s="1" t="s">
        <v>4108</v>
      </c>
      <c r="D1248" s="1" t="s">
        <v>4057</v>
      </c>
      <c r="F1248" s="1" t="s">
        <v>4109</v>
      </c>
      <c r="G1248" s="1">
        <v>46.222644000000003</v>
      </c>
      <c r="H1248" s="1">
        <v>2.3639640000000002</v>
      </c>
      <c r="I1248" s="1">
        <v>1497</v>
      </c>
      <c r="J1248" s="1">
        <v>1</v>
      </c>
      <c r="K1248" s="1" t="s">
        <v>184</v>
      </c>
      <c r="L1248" s="1" t="s">
        <v>4107</v>
      </c>
    </row>
    <row r="1249" spans="1:12">
      <c r="A1249" s="1">
        <v>1270</v>
      </c>
      <c r="B1249" s="1" t="s">
        <v>4110</v>
      </c>
      <c r="C1249" s="1" t="s">
        <v>4111</v>
      </c>
      <c r="D1249" s="1" t="s">
        <v>4057</v>
      </c>
      <c r="E1249" s="1" t="s">
        <v>4112</v>
      </c>
      <c r="F1249" s="1" t="s">
        <v>4113</v>
      </c>
      <c r="G1249" s="1">
        <v>45.862777999999999</v>
      </c>
      <c r="H1249" s="1">
        <v>1.1794439999999999</v>
      </c>
      <c r="I1249" s="1">
        <v>1300</v>
      </c>
      <c r="J1249" s="1">
        <v>1</v>
      </c>
      <c r="K1249" s="1" t="s">
        <v>184</v>
      </c>
      <c r="L1249" s="1" t="s">
        <v>4110</v>
      </c>
    </row>
    <row r="1250" spans="1:12">
      <c r="A1250" s="1">
        <v>1271</v>
      </c>
      <c r="B1250" s="1" t="s">
        <v>4114</v>
      </c>
      <c r="C1250" s="1" t="s">
        <v>4115</v>
      </c>
      <c r="D1250" s="1" t="s">
        <v>4057</v>
      </c>
      <c r="F1250" s="1" t="s">
        <v>4116</v>
      </c>
      <c r="G1250" s="1">
        <v>43.911667000000001</v>
      </c>
      <c r="H1250" s="1">
        <v>-0.50749999999999995</v>
      </c>
      <c r="I1250" s="1">
        <v>203</v>
      </c>
      <c r="J1250" s="1">
        <v>1</v>
      </c>
      <c r="K1250" s="1" t="s">
        <v>184</v>
      </c>
      <c r="L1250" s="1" t="s">
        <v>4114</v>
      </c>
    </row>
    <row r="1251" spans="1:12">
      <c r="A1251" s="1">
        <v>1272</v>
      </c>
      <c r="B1251" s="1" t="s">
        <v>4117</v>
      </c>
      <c r="C1251" s="1" t="s">
        <v>4118</v>
      </c>
      <c r="D1251" s="1" t="s">
        <v>4057</v>
      </c>
      <c r="E1251" s="1" t="s">
        <v>4119</v>
      </c>
      <c r="F1251" s="1" t="s">
        <v>4120</v>
      </c>
      <c r="G1251" s="1">
        <v>46.311303000000002</v>
      </c>
      <c r="H1251" s="1">
        <v>-0.401503</v>
      </c>
      <c r="I1251" s="1">
        <v>203</v>
      </c>
      <c r="J1251" s="1">
        <v>1</v>
      </c>
      <c r="K1251" s="1" t="s">
        <v>184</v>
      </c>
      <c r="L1251" s="1" t="s">
        <v>4117</v>
      </c>
    </row>
    <row r="1252" spans="1:12">
      <c r="A1252" s="1">
        <v>1273</v>
      </c>
      <c r="B1252" s="1" t="s">
        <v>4121</v>
      </c>
      <c r="C1252" s="1" t="s">
        <v>4097</v>
      </c>
      <c r="D1252" s="1" t="s">
        <v>4057</v>
      </c>
      <c r="E1252" s="1" t="s">
        <v>4122</v>
      </c>
      <c r="F1252" s="1" t="s">
        <v>4123</v>
      </c>
      <c r="G1252" s="1">
        <v>43.629075</v>
      </c>
      <c r="H1252" s="1">
        <v>1.3638189999999999</v>
      </c>
      <c r="I1252" s="1">
        <v>499</v>
      </c>
      <c r="J1252" s="1">
        <v>1</v>
      </c>
      <c r="K1252" s="1" t="s">
        <v>184</v>
      </c>
      <c r="L1252" s="1" t="s">
        <v>4121</v>
      </c>
    </row>
    <row r="1253" spans="1:12">
      <c r="A1253" s="1">
        <v>1274</v>
      </c>
      <c r="B1253" s="1" t="s">
        <v>4124</v>
      </c>
      <c r="C1253" s="1" t="s">
        <v>4125</v>
      </c>
      <c r="D1253" s="1" t="s">
        <v>4057</v>
      </c>
      <c r="E1253" s="1" t="s">
        <v>4126</v>
      </c>
      <c r="F1253" s="1" t="s">
        <v>4127</v>
      </c>
      <c r="G1253" s="1">
        <v>43.38</v>
      </c>
      <c r="H1253" s="1">
        <v>-0.41861100000000001</v>
      </c>
      <c r="I1253" s="1">
        <v>616</v>
      </c>
      <c r="J1253" s="1">
        <v>1</v>
      </c>
      <c r="K1253" s="1" t="s">
        <v>184</v>
      </c>
      <c r="L1253" s="1" t="s">
        <v>4124</v>
      </c>
    </row>
    <row r="1254" spans="1:12">
      <c r="A1254" s="1">
        <v>1275</v>
      </c>
      <c r="B1254" s="1" t="s">
        <v>4128</v>
      </c>
      <c r="C1254" s="1" t="s">
        <v>4129</v>
      </c>
      <c r="D1254" s="1" t="s">
        <v>4057</v>
      </c>
      <c r="F1254" s="1" t="s">
        <v>4130</v>
      </c>
      <c r="G1254" s="1">
        <v>43.448891000000003</v>
      </c>
      <c r="H1254" s="1">
        <v>1.263333</v>
      </c>
      <c r="I1254" s="1">
        <v>622</v>
      </c>
      <c r="J1254" s="1">
        <v>1</v>
      </c>
      <c r="K1254" s="1" t="s">
        <v>184</v>
      </c>
      <c r="L1254" s="1" t="s">
        <v>4128</v>
      </c>
    </row>
    <row r="1255" spans="1:12">
      <c r="A1255" s="1">
        <v>1276</v>
      </c>
      <c r="B1255" s="1" t="s">
        <v>4131</v>
      </c>
      <c r="C1255" s="1" t="s">
        <v>4132</v>
      </c>
      <c r="D1255" s="1" t="s">
        <v>4057</v>
      </c>
      <c r="E1255" s="1" t="s">
        <v>4133</v>
      </c>
      <c r="F1255" s="1" t="s">
        <v>4134</v>
      </c>
      <c r="G1255" s="1">
        <v>43.178674999999998</v>
      </c>
      <c r="H1255" s="1">
        <v>-6.4390000000000003E-3</v>
      </c>
      <c r="I1255" s="1">
        <v>1260</v>
      </c>
      <c r="J1255" s="1">
        <v>1</v>
      </c>
      <c r="K1255" s="1" t="s">
        <v>184</v>
      </c>
      <c r="L1255" s="1" t="s">
        <v>4131</v>
      </c>
    </row>
    <row r="1256" spans="1:12">
      <c r="A1256" s="1">
        <v>1277</v>
      </c>
      <c r="B1256" s="1" t="s">
        <v>4135</v>
      </c>
      <c r="C1256" s="1" t="s">
        <v>4136</v>
      </c>
      <c r="D1256" s="1" t="s">
        <v>4057</v>
      </c>
      <c r="E1256" s="1" t="s">
        <v>4137</v>
      </c>
      <c r="F1256" s="1" t="s">
        <v>4138</v>
      </c>
      <c r="G1256" s="1">
        <v>45.729247000000001</v>
      </c>
      <c r="H1256" s="1">
        <v>0.22145599999999999</v>
      </c>
      <c r="I1256" s="1">
        <v>436</v>
      </c>
      <c r="J1256" s="1">
        <v>1</v>
      </c>
      <c r="K1256" s="1" t="s">
        <v>184</v>
      </c>
      <c r="L1256" s="1" t="s">
        <v>4135</v>
      </c>
    </row>
    <row r="1257" spans="1:12">
      <c r="A1257" s="1">
        <v>1278</v>
      </c>
      <c r="B1257" s="1" t="s">
        <v>4139</v>
      </c>
      <c r="C1257" s="1" t="s">
        <v>4140</v>
      </c>
      <c r="D1257" s="1" t="s">
        <v>4057</v>
      </c>
      <c r="E1257" s="1" t="s">
        <v>4141</v>
      </c>
      <c r="F1257" s="1" t="s">
        <v>4142</v>
      </c>
      <c r="G1257" s="1">
        <v>45.150832999999999</v>
      </c>
      <c r="H1257" s="1">
        <v>1.4691669999999999</v>
      </c>
      <c r="I1257" s="1">
        <v>379</v>
      </c>
      <c r="J1257" s="1">
        <v>1</v>
      </c>
      <c r="K1257" s="1" t="s">
        <v>184</v>
      </c>
      <c r="L1257" s="1" t="s">
        <v>4139</v>
      </c>
    </row>
    <row r="1258" spans="1:12">
      <c r="A1258" s="1">
        <v>1279</v>
      </c>
      <c r="B1258" s="1" t="s">
        <v>4143</v>
      </c>
      <c r="C1258" s="1" t="s">
        <v>4144</v>
      </c>
      <c r="D1258" s="1" t="s">
        <v>4057</v>
      </c>
      <c r="E1258" s="1" t="s">
        <v>4145</v>
      </c>
      <c r="F1258" s="1" t="s">
        <v>4146</v>
      </c>
      <c r="G1258" s="1">
        <v>45.198054999999997</v>
      </c>
      <c r="H1258" s="1">
        <v>0.81555599999999995</v>
      </c>
      <c r="I1258" s="1">
        <v>328</v>
      </c>
      <c r="J1258" s="1">
        <v>1</v>
      </c>
      <c r="K1258" s="1" t="s">
        <v>184</v>
      </c>
      <c r="L1258" s="1" t="s">
        <v>4143</v>
      </c>
    </row>
    <row r="1259" spans="1:12">
      <c r="A1259" s="1">
        <v>1280</v>
      </c>
      <c r="B1259" s="1" t="s">
        <v>4147</v>
      </c>
      <c r="C1259" s="1" t="s">
        <v>4148</v>
      </c>
      <c r="D1259" s="1" t="s">
        <v>4057</v>
      </c>
      <c r="E1259" s="1" t="s">
        <v>4149</v>
      </c>
      <c r="F1259" s="1" t="s">
        <v>4150</v>
      </c>
      <c r="G1259" s="1">
        <v>43.468418999999997</v>
      </c>
      <c r="H1259" s="1">
        <v>-1.523325</v>
      </c>
      <c r="I1259" s="1">
        <v>245</v>
      </c>
      <c r="J1259" s="1">
        <v>1</v>
      </c>
      <c r="K1259" s="1" t="s">
        <v>184</v>
      </c>
      <c r="L1259" s="1" t="s">
        <v>4147</v>
      </c>
    </row>
    <row r="1260" spans="1:12">
      <c r="A1260" s="1">
        <v>1281</v>
      </c>
      <c r="B1260" s="1" t="s">
        <v>4151</v>
      </c>
      <c r="C1260" s="1" t="s">
        <v>4152</v>
      </c>
      <c r="D1260" s="1" t="s">
        <v>4057</v>
      </c>
      <c r="F1260" s="1" t="s">
        <v>4153</v>
      </c>
      <c r="G1260" s="1">
        <v>44.351387000000003</v>
      </c>
      <c r="H1260" s="1">
        <v>1.4752780000000001</v>
      </c>
      <c r="I1260" s="1">
        <v>912</v>
      </c>
      <c r="J1260" s="1">
        <v>1</v>
      </c>
      <c r="K1260" s="1" t="s">
        <v>184</v>
      </c>
      <c r="L1260" s="1" t="s">
        <v>4151</v>
      </c>
    </row>
    <row r="1261" spans="1:12">
      <c r="A1261" s="1">
        <v>1282</v>
      </c>
      <c r="B1261" s="1" t="s">
        <v>4154</v>
      </c>
      <c r="C1261" s="1" t="s">
        <v>4155</v>
      </c>
      <c r="D1261" s="1" t="s">
        <v>4057</v>
      </c>
      <c r="F1261" s="1" t="s">
        <v>4156</v>
      </c>
      <c r="G1261" s="1">
        <v>43.007764000000002</v>
      </c>
      <c r="H1261" s="1">
        <v>1.1031500000000001</v>
      </c>
      <c r="I1261" s="1">
        <v>1368</v>
      </c>
      <c r="J1261" s="1">
        <v>1</v>
      </c>
      <c r="K1261" s="1" t="s">
        <v>184</v>
      </c>
      <c r="L1261" s="1" t="s">
        <v>4154</v>
      </c>
    </row>
    <row r="1262" spans="1:12">
      <c r="A1262" s="1">
        <v>1283</v>
      </c>
      <c r="B1262" s="1" t="s">
        <v>4157</v>
      </c>
      <c r="C1262" s="1" t="s">
        <v>4158</v>
      </c>
      <c r="D1262" s="1" t="s">
        <v>4057</v>
      </c>
      <c r="E1262" s="1" t="s">
        <v>4159</v>
      </c>
      <c r="F1262" s="1" t="s">
        <v>4160</v>
      </c>
      <c r="G1262" s="1">
        <v>44.59639</v>
      </c>
      <c r="H1262" s="1">
        <v>-1.110833</v>
      </c>
      <c r="I1262" s="1">
        <v>49</v>
      </c>
      <c r="J1262" s="1">
        <v>1</v>
      </c>
      <c r="K1262" s="1" t="s">
        <v>184</v>
      </c>
      <c r="L1262" s="1" t="s">
        <v>4157</v>
      </c>
    </row>
    <row r="1263" spans="1:12">
      <c r="A1263" s="1">
        <v>1284</v>
      </c>
      <c r="B1263" s="1" t="s">
        <v>4161</v>
      </c>
      <c r="C1263" s="1" t="s">
        <v>4162</v>
      </c>
      <c r="D1263" s="1" t="s">
        <v>4057</v>
      </c>
      <c r="E1263" s="1" t="s">
        <v>4163</v>
      </c>
      <c r="F1263" s="1" t="s">
        <v>4164</v>
      </c>
      <c r="G1263" s="1">
        <v>43.913887000000003</v>
      </c>
      <c r="H1263" s="1">
        <v>2.1130559999999998</v>
      </c>
      <c r="I1263" s="1">
        <v>564</v>
      </c>
      <c r="J1263" s="1">
        <v>1</v>
      </c>
      <c r="K1263" s="1" t="s">
        <v>184</v>
      </c>
      <c r="L1263" s="1" t="s">
        <v>4161</v>
      </c>
    </row>
    <row r="1264" spans="1:12">
      <c r="A1264" s="1">
        <v>1285</v>
      </c>
      <c r="B1264" s="1" t="s">
        <v>4165</v>
      </c>
      <c r="C1264" s="1" t="s">
        <v>4166</v>
      </c>
      <c r="D1264" s="1" t="s">
        <v>4057</v>
      </c>
      <c r="E1264" s="1" t="s">
        <v>4167</v>
      </c>
      <c r="F1264" s="1" t="s">
        <v>4168</v>
      </c>
      <c r="G1264" s="1">
        <v>43.556249999999999</v>
      </c>
      <c r="H1264" s="1">
        <v>2.289183</v>
      </c>
      <c r="I1264" s="1">
        <v>788</v>
      </c>
      <c r="J1264" s="1">
        <v>1</v>
      </c>
      <c r="K1264" s="1" t="s">
        <v>184</v>
      </c>
      <c r="L1264" s="1" t="s">
        <v>4165</v>
      </c>
    </row>
    <row r="1265" spans="1:12">
      <c r="A1265" s="1">
        <v>1286</v>
      </c>
      <c r="B1265" s="1" t="s">
        <v>4169</v>
      </c>
      <c r="C1265" s="1" t="s">
        <v>4097</v>
      </c>
      <c r="D1265" s="1" t="s">
        <v>4057</v>
      </c>
      <c r="F1265" s="1" t="s">
        <v>4170</v>
      </c>
      <c r="G1265" s="1">
        <v>43.586112999999997</v>
      </c>
      <c r="H1265" s="1">
        <v>1.4991669999999999</v>
      </c>
      <c r="I1265" s="1">
        <v>459</v>
      </c>
      <c r="J1265" s="1">
        <v>1</v>
      </c>
      <c r="K1265" s="1" t="s">
        <v>184</v>
      </c>
      <c r="L1265" s="1" t="s">
        <v>4169</v>
      </c>
    </row>
    <row r="1266" spans="1:12">
      <c r="A1266" s="1">
        <v>1287</v>
      </c>
      <c r="B1266" s="1" t="s">
        <v>4171</v>
      </c>
      <c r="C1266" s="1" t="s">
        <v>4172</v>
      </c>
      <c r="D1266" s="1" t="s">
        <v>4057</v>
      </c>
      <c r="F1266" s="1" t="s">
        <v>4173</v>
      </c>
      <c r="G1266" s="1">
        <v>43.989342000000001</v>
      </c>
      <c r="H1266" s="1">
        <v>3.1829999999999998</v>
      </c>
      <c r="I1266" s="1">
        <v>2606</v>
      </c>
      <c r="J1266" s="1">
        <v>1</v>
      </c>
      <c r="K1266" s="1" t="s">
        <v>184</v>
      </c>
      <c r="L1266" s="1" t="s">
        <v>4171</v>
      </c>
    </row>
    <row r="1267" spans="1:12">
      <c r="A1267" s="1">
        <v>1288</v>
      </c>
      <c r="B1267" s="1" t="s">
        <v>4174</v>
      </c>
      <c r="C1267" s="1" t="s">
        <v>4175</v>
      </c>
      <c r="D1267" s="1" t="s">
        <v>4057</v>
      </c>
      <c r="F1267" s="1" t="s">
        <v>4176</v>
      </c>
      <c r="G1267" s="1">
        <v>43.771110999999998</v>
      </c>
      <c r="H1267" s="1">
        <v>2.0108329999999999</v>
      </c>
      <c r="I1267" s="1">
        <v>581</v>
      </c>
      <c r="J1267" s="1">
        <v>1</v>
      </c>
      <c r="K1267" s="1" t="s">
        <v>184</v>
      </c>
      <c r="L1267" s="1" t="s">
        <v>4174</v>
      </c>
    </row>
    <row r="1268" spans="1:12">
      <c r="A1268" s="1">
        <v>1289</v>
      </c>
      <c r="B1268" s="1" t="s">
        <v>4177</v>
      </c>
      <c r="C1268" s="1" t="s">
        <v>4178</v>
      </c>
      <c r="D1268" s="1" t="s">
        <v>4057</v>
      </c>
      <c r="E1268" s="1" t="s">
        <v>4179</v>
      </c>
      <c r="F1268" s="1" t="s">
        <v>4180</v>
      </c>
      <c r="G1268" s="1">
        <v>44.407868999999998</v>
      </c>
      <c r="H1268" s="1">
        <v>2.482672</v>
      </c>
      <c r="I1268" s="1">
        <v>1910</v>
      </c>
      <c r="J1268" s="1">
        <v>1</v>
      </c>
      <c r="K1268" s="1" t="s">
        <v>184</v>
      </c>
      <c r="L1268" s="1" t="s">
        <v>4177</v>
      </c>
    </row>
    <row r="1269" spans="1:12">
      <c r="A1269" s="1">
        <v>1290</v>
      </c>
      <c r="B1269" s="1" t="s">
        <v>4181</v>
      </c>
      <c r="C1269" s="1" t="s">
        <v>4182</v>
      </c>
      <c r="D1269" s="1" t="s">
        <v>4057</v>
      </c>
      <c r="F1269" s="1" t="s">
        <v>4183</v>
      </c>
      <c r="G1269" s="1">
        <v>45.534720999999998</v>
      </c>
      <c r="H1269" s="1">
        <v>2.423889</v>
      </c>
      <c r="I1269" s="1">
        <v>2428</v>
      </c>
      <c r="J1269" s="1">
        <v>1</v>
      </c>
      <c r="K1269" s="1" t="s">
        <v>184</v>
      </c>
      <c r="L1269" s="1" t="s">
        <v>4181</v>
      </c>
    </row>
    <row r="1270" spans="1:12">
      <c r="A1270" s="1">
        <v>1291</v>
      </c>
      <c r="B1270" s="1" t="s">
        <v>4184</v>
      </c>
      <c r="C1270" s="1" t="s">
        <v>4185</v>
      </c>
      <c r="D1270" s="1" t="s">
        <v>4057</v>
      </c>
      <c r="F1270" s="1" t="s">
        <v>4186</v>
      </c>
      <c r="G1270" s="1">
        <v>44.396946</v>
      </c>
      <c r="H1270" s="1">
        <v>0.75888900000000004</v>
      </c>
      <c r="I1270" s="1">
        <v>190</v>
      </c>
      <c r="J1270" s="1">
        <v>1</v>
      </c>
      <c r="K1270" s="1" t="s">
        <v>184</v>
      </c>
      <c r="L1270" s="1" t="s">
        <v>4184</v>
      </c>
    </row>
    <row r="1271" spans="1:12">
      <c r="A1271" s="1">
        <v>1292</v>
      </c>
      <c r="B1271" s="1" t="s">
        <v>4187</v>
      </c>
      <c r="C1271" s="1" t="s">
        <v>4188</v>
      </c>
      <c r="D1271" s="1" t="s">
        <v>4057</v>
      </c>
      <c r="E1271" s="1" t="s">
        <v>4189</v>
      </c>
      <c r="F1271" s="1" t="s">
        <v>4190</v>
      </c>
      <c r="G1271" s="1">
        <v>45.628056000000001</v>
      </c>
      <c r="H1271" s="1">
        <v>-0.97250000000000003</v>
      </c>
      <c r="I1271" s="1">
        <v>72</v>
      </c>
      <c r="J1271" s="1">
        <v>1</v>
      </c>
      <c r="K1271" s="1" t="s">
        <v>184</v>
      </c>
      <c r="L1271" s="1" t="s">
        <v>4187</v>
      </c>
    </row>
    <row r="1272" spans="1:12">
      <c r="A1272" s="1">
        <v>1293</v>
      </c>
      <c r="B1272" s="1" t="s">
        <v>4191</v>
      </c>
      <c r="C1272" s="1" t="s">
        <v>4191</v>
      </c>
      <c r="D1272" s="1" t="s">
        <v>4057</v>
      </c>
      <c r="F1272" s="1" t="s">
        <v>4192</v>
      </c>
      <c r="G1272" s="1">
        <v>44.146110999999998</v>
      </c>
      <c r="H1272" s="1">
        <v>-1.174444</v>
      </c>
      <c r="I1272" s="1">
        <v>164</v>
      </c>
      <c r="J1272" s="1">
        <v>1</v>
      </c>
      <c r="K1272" s="1" t="s">
        <v>184</v>
      </c>
      <c r="L1272" s="1" t="s">
        <v>4191</v>
      </c>
    </row>
    <row r="1273" spans="1:12">
      <c r="A1273" s="1">
        <v>1294</v>
      </c>
      <c r="B1273" s="1" t="s">
        <v>4193</v>
      </c>
      <c r="C1273" s="1" t="s">
        <v>4194</v>
      </c>
      <c r="D1273" s="1" t="s">
        <v>4057</v>
      </c>
      <c r="F1273" s="1" t="s">
        <v>4195</v>
      </c>
      <c r="G1273" s="1">
        <v>43.709443999999998</v>
      </c>
      <c r="H1273" s="1">
        <v>-0.245278</v>
      </c>
      <c r="I1273" s="1">
        <v>259</v>
      </c>
      <c r="J1273" s="1">
        <v>1</v>
      </c>
      <c r="K1273" s="1" t="s">
        <v>184</v>
      </c>
      <c r="L1273" s="1" t="s">
        <v>4193</v>
      </c>
    </row>
    <row r="1274" spans="1:12">
      <c r="A1274" s="1">
        <v>1295</v>
      </c>
      <c r="B1274" s="1" t="s">
        <v>4196</v>
      </c>
      <c r="C1274" s="1" t="s">
        <v>4196</v>
      </c>
      <c r="D1274" s="1" t="s">
        <v>4057</v>
      </c>
      <c r="F1274" s="1" t="s">
        <v>4197</v>
      </c>
      <c r="G1274" s="1">
        <v>44.025694000000001</v>
      </c>
      <c r="H1274" s="1">
        <v>1.378042</v>
      </c>
      <c r="I1274" s="1">
        <v>351</v>
      </c>
      <c r="J1274" s="1">
        <v>1</v>
      </c>
      <c r="K1274" s="1" t="s">
        <v>184</v>
      </c>
      <c r="L1274" s="1" t="s">
        <v>4196</v>
      </c>
    </row>
    <row r="1275" spans="1:12">
      <c r="A1275" s="1">
        <v>1296</v>
      </c>
      <c r="B1275" s="1" t="s">
        <v>4198</v>
      </c>
      <c r="C1275" s="1" t="s">
        <v>4199</v>
      </c>
      <c r="D1275" s="1" t="s">
        <v>4057</v>
      </c>
      <c r="F1275" s="1" t="s">
        <v>4200</v>
      </c>
      <c r="G1275" s="1">
        <v>43.687778000000002</v>
      </c>
      <c r="H1275" s="1">
        <v>0.60166699999999995</v>
      </c>
      <c r="I1275" s="1">
        <v>411</v>
      </c>
      <c r="J1275" s="1">
        <v>1</v>
      </c>
      <c r="K1275" s="1" t="s">
        <v>184</v>
      </c>
      <c r="L1275" s="1" t="s">
        <v>4198</v>
      </c>
    </row>
    <row r="1276" spans="1:12">
      <c r="A1276" s="1">
        <v>1297</v>
      </c>
      <c r="B1276" s="1" t="s">
        <v>4201</v>
      </c>
      <c r="C1276" s="1" t="s">
        <v>4202</v>
      </c>
      <c r="D1276" s="1" t="s">
        <v>4057</v>
      </c>
      <c r="F1276" s="1" t="s">
        <v>4203</v>
      </c>
      <c r="G1276" s="1">
        <v>44.982498</v>
      </c>
      <c r="H1276" s="1">
        <v>-0.13472200000000001</v>
      </c>
      <c r="I1276" s="1">
        <v>157</v>
      </c>
      <c r="J1276" s="1">
        <v>1</v>
      </c>
      <c r="K1276" s="1" t="s">
        <v>184</v>
      </c>
      <c r="L1276" s="1" t="s">
        <v>4201</v>
      </c>
    </row>
    <row r="1277" spans="1:12">
      <c r="A1277" s="1">
        <v>1298</v>
      </c>
      <c r="B1277" s="1" t="s">
        <v>4204</v>
      </c>
      <c r="C1277" s="1" t="s">
        <v>4205</v>
      </c>
      <c r="D1277" s="1" t="s">
        <v>4057</v>
      </c>
      <c r="F1277" s="1" t="s">
        <v>4206</v>
      </c>
      <c r="G1277" s="1">
        <v>43.090555999999999</v>
      </c>
      <c r="H1277" s="1">
        <v>1.6958329999999999</v>
      </c>
      <c r="I1277" s="1">
        <v>1115</v>
      </c>
      <c r="J1277" s="1">
        <v>1</v>
      </c>
      <c r="K1277" s="1" t="s">
        <v>184</v>
      </c>
      <c r="L1277" s="1" t="s">
        <v>4204</v>
      </c>
    </row>
    <row r="1278" spans="1:12">
      <c r="A1278" s="1">
        <v>1299</v>
      </c>
      <c r="B1278" s="1" t="s">
        <v>4207</v>
      </c>
      <c r="C1278" s="1" t="s">
        <v>4208</v>
      </c>
      <c r="D1278" s="1" t="s">
        <v>4057</v>
      </c>
      <c r="F1278" s="1" t="s">
        <v>4209</v>
      </c>
      <c r="G1278" s="1">
        <v>44.498919000000001</v>
      </c>
      <c r="H1278" s="1">
        <v>0.200514</v>
      </c>
      <c r="I1278" s="1">
        <v>105</v>
      </c>
      <c r="J1278" s="1">
        <v>1</v>
      </c>
      <c r="K1278" s="1" t="s">
        <v>184</v>
      </c>
      <c r="L1278" s="1" t="s">
        <v>4207</v>
      </c>
    </row>
    <row r="1279" spans="1:12">
      <c r="A1279" s="1">
        <v>1300</v>
      </c>
      <c r="B1279" s="1" t="s">
        <v>4210</v>
      </c>
      <c r="C1279" s="1" t="s">
        <v>4211</v>
      </c>
      <c r="D1279" s="1" t="s">
        <v>4057</v>
      </c>
      <c r="E1279" s="1" t="s">
        <v>4212</v>
      </c>
      <c r="F1279" s="1" t="s">
        <v>4213</v>
      </c>
      <c r="G1279" s="1">
        <v>45.887779000000002</v>
      </c>
      <c r="H1279" s="1">
        <v>-0.98305600000000004</v>
      </c>
      <c r="I1279" s="1">
        <v>60</v>
      </c>
      <c r="J1279" s="1">
        <v>1</v>
      </c>
      <c r="K1279" s="1" t="s">
        <v>184</v>
      </c>
      <c r="L1279" s="1" t="s">
        <v>4210</v>
      </c>
    </row>
    <row r="1280" spans="1:12">
      <c r="A1280" s="1">
        <v>1301</v>
      </c>
      <c r="B1280" s="1" t="s">
        <v>4214</v>
      </c>
      <c r="C1280" s="1" t="s">
        <v>4214</v>
      </c>
      <c r="D1280" s="1" t="s">
        <v>4057</v>
      </c>
      <c r="F1280" s="1" t="s">
        <v>4215</v>
      </c>
      <c r="G1280" s="1">
        <v>48.056789000000002</v>
      </c>
      <c r="H1280" s="1">
        <v>-2.9212440000000002</v>
      </c>
      <c r="I1280" s="1">
        <v>407</v>
      </c>
      <c r="J1280" s="1">
        <v>1</v>
      </c>
      <c r="K1280" s="1" t="s">
        <v>184</v>
      </c>
      <c r="L1280" s="1" t="s">
        <v>4214</v>
      </c>
    </row>
    <row r="1281" spans="1:12">
      <c r="A1281" s="1">
        <v>1302</v>
      </c>
      <c r="B1281" s="1" t="s">
        <v>4216</v>
      </c>
      <c r="C1281" s="1" t="s">
        <v>4217</v>
      </c>
      <c r="D1281" s="1" t="s">
        <v>4057</v>
      </c>
      <c r="F1281" s="1" t="s">
        <v>4218</v>
      </c>
      <c r="G1281" s="1">
        <v>47.474167000000001</v>
      </c>
      <c r="H1281" s="1">
        <v>2.3930549999999999</v>
      </c>
      <c r="I1281" s="1">
        <v>630</v>
      </c>
      <c r="J1281" s="1">
        <v>1</v>
      </c>
      <c r="K1281" s="1" t="s">
        <v>184</v>
      </c>
      <c r="L1281" s="1" t="s">
        <v>4216</v>
      </c>
    </row>
    <row r="1282" spans="1:12">
      <c r="A1282" s="1">
        <v>1303</v>
      </c>
      <c r="B1282" s="1" t="s">
        <v>4219</v>
      </c>
      <c r="C1282" s="1" t="s">
        <v>4220</v>
      </c>
      <c r="D1282" s="1" t="s">
        <v>4057</v>
      </c>
      <c r="F1282" s="1" t="s">
        <v>4221</v>
      </c>
      <c r="G1282" s="1">
        <v>48.052508000000003</v>
      </c>
      <c r="H1282" s="1">
        <v>-3.664717</v>
      </c>
      <c r="I1282" s="1">
        <v>574</v>
      </c>
      <c r="J1282" s="1">
        <v>1</v>
      </c>
      <c r="K1282" s="1" t="s">
        <v>184</v>
      </c>
      <c r="L1282" s="1" t="s">
        <v>4219</v>
      </c>
    </row>
    <row r="1283" spans="1:12">
      <c r="A1283" s="1">
        <v>1305</v>
      </c>
      <c r="B1283" s="1" t="s">
        <v>4222</v>
      </c>
      <c r="C1283" s="1" t="s">
        <v>4222</v>
      </c>
      <c r="D1283" s="1" t="s">
        <v>4057</v>
      </c>
      <c r="F1283" s="1" t="s">
        <v>4223</v>
      </c>
      <c r="G1283" s="1">
        <v>47.408056000000002</v>
      </c>
      <c r="H1283" s="1">
        <v>-1.1775</v>
      </c>
      <c r="I1283" s="1">
        <v>111</v>
      </c>
      <c r="J1283" s="1">
        <v>1</v>
      </c>
      <c r="K1283" s="1" t="s">
        <v>184</v>
      </c>
      <c r="L1283" s="1" t="s">
        <v>4222</v>
      </c>
    </row>
    <row r="1284" spans="1:12">
      <c r="A1284" s="1">
        <v>1306</v>
      </c>
      <c r="B1284" s="1" t="s">
        <v>4224</v>
      </c>
      <c r="C1284" s="1" t="s">
        <v>4225</v>
      </c>
      <c r="D1284" s="1" t="s">
        <v>4057</v>
      </c>
      <c r="F1284" s="1" t="s">
        <v>4226</v>
      </c>
      <c r="G1284" s="1">
        <v>48.429763999999999</v>
      </c>
      <c r="H1284" s="1">
        <v>4.4822220000000002</v>
      </c>
      <c r="I1284" s="1">
        <v>381</v>
      </c>
      <c r="J1284" s="1">
        <v>1</v>
      </c>
      <c r="K1284" s="1" t="s">
        <v>184</v>
      </c>
      <c r="L1284" s="1" t="s">
        <v>4224</v>
      </c>
    </row>
    <row r="1285" spans="1:12">
      <c r="A1285" s="1">
        <v>1307</v>
      </c>
      <c r="B1285" s="1" t="s">
        <v>4227</v>
      </c>
      <c r="C1285" s="1" t="s">
        <v>4228</v>
      </c>
      <c r="D1285" s="1" t="s">
        <v>4057</v>
      </c>
      <c r="E1285" s="1" t="s">
        <v>4229</v>
      </c>
      <c r="F1285" s="1" t="s">
        <v>4230</v>
      </c>
      <c r="G1285" s="1">
        <v>48.109853000000001</v>
      </c>
      <c r="H1285" s="1">
        <v>7.3590109999999997</v>
      </c>
      <c r="I1285" s="1">
        <v>628</v>
      </c>
      <c r="J1285" s="1">
        <v>1</v>
      </c>
      <c r="K1285" s="1" t="s">
        <v>184</v>
      </c>
      <c r="L1285" s="1" t="s">
        <v>4227</v>
      </c>
    </row>
    <row r="1286" spans="1:12">
      <c r="A1286" s="1">
        <v>1308</v>
      </c>
      <c r="B1286" s="1" t="s">
        <v>4231</v>
      </c>
      <c r="C1286" s="1" t="s">
        <v>4232</v>
      </c>
      <c r="D1286" s="1" t="s">
        <v>4057</v>
      </c>
      <c r="F1286" s="1" t="s">
        <v>4233</v>
      </c>
      <c r="G1286" s="1">
        <v>47.005885999999997</v>
      </c>
      <c r="H1286" s="1">
        <v>4.8934249999999997</v>
      </c>
      <c r="I1286" s="1">
        <v>656</v>
      </c>
      <c r="J1286" s="1">
        <v>1</v>
      </c>
      <c r="K1286" s="1" t="s">
        <v>184</v>
      </c>
      <c r="L1286" s="1" t="s">
        <v>4231</v>
      </c>
    </row>
    <row r="1287" spans="1:12">
      <c r="A1287" s="1">
        <v>1309</v>
      </c>
      <c r="B1287" s="1" t="s">
        <v>4234</v>
      </c>
      <c r="C1287" s="1" t="s">
        <v>4235</v>
      </c>
      <c r="D1287" s="1" t="s">
        <v>4057</v>
      </c>
      <c r="E1287" s="1" t="s">
        <v>4236</v>
      </c>
      <c r="F1287" s="1" t="s">
        <v>4237</v>
      </c>
      <c r="G1287" s="1">
        <v>47.039014000000002</v>
      </c>
      <c r="H1287" s="1">
        <v>5.4272499999999999</v>
      </c>
      <c r="I1287" s="1">
        <v>645</v>
      </c>
      <c r="J1287" s="1">
        <v>1</v>
      </c>
      <c r="K1287" s="1" t="s">
        <v>184</v>
      </c>
      <c r="L1287" s="1" t="s">
        <v>4234</v>
      </c>
    </row>
    <row r="1288" spans="1:12">
      <c r="A1288" s="1">
        <v>1310</v>
      </c>
      <c r="B1288" s="1" t="s">
        <v>4238</v>
      </c>
      <c r="C1288" s="1" t="s">
        <v>4238</v>
      </c>
      <c r="D1288" s="1" t="s">
        <v>4057</v>
      </c>
      <c r="F1288" s="1" t="s">
        <v>4239</v>
      </c>
      <c r="G1288" s="1">
        <v>47.992221999999998</v>
      </c>
      <c r="H1288" s="1">
        <v>3.3922219999999998</v>
      </c>
      <c r="I1288" s="1">
        <v>732</v>
      </c>
      <c r="J1288" s="1">
        <v>1</v>
      </c>
      <c r="K1288" s="1" t="s">
        <v>184</v>
      </c>
      <c r="L1288" s="1" t="s">
        <v>4238</v>
      </c>
    </row>
    <row r="1289" spans="1:12">
      <c r="A1289" s="1">
        <v>1311</v>
      </c>
      <c r="B1289" s="1" t="s">
        <v>4240</v>
      </c>
      <c r="C1289" s="1" t="s">
        <v>4241</v>
      </c>
      <c r="D1289" s="1" t="s">
        <v>4057</v>
      </c>
      <c r="F1289" s="1" t="s">
        <v>4242</v>
      </c>
      <c r="G1289" s="1">
        <v>49.122382999999999</v>
      </c>
      <c r="H1289" s="1">
        <v>5.4690469999999998</v>
      </c>
      <c r="I1289" s="1">
        <v>1230</v>
      </c>
      <c r="J1289" s="1">
        <v>1</v>
      </c>
      <c r="K1289" s="1" t="s">
        <v>184</v>
      </c>
      <c r="L1289" s="1" t="s">
        <v>4240</v>
      </c>
    </row>
    <row r="1290" spans="1:12">
      <c r="A1290" s="1">
        <v>1312</v>
      </c>
      <c r="B1290" s="1" t="s">
        <v>4243</v>
      </c>
      <c r="C1290" s="1" t="s">
        <v>4244</v>
      </c>
      <c r="D1290" s="1" t="s">
        <v>4057</v>
      </c>
      <c r="E1290" s="1" t="s">
        <v>4245</v>
      </c>
      <c r="F1290" s="1" t="s">
        <v>4246</v>
      </c>
      <c r="G1290" s="1">
        <v>44.544235999999998</v>
      </c>
      <c r="H1290" s="1">
        <v>4.3721920000000001</v>
      </c>
      <c r="I1290" s="1">
        <v>923</v>
      </c>
      <c r="J1290" s="1">
        <v>1</v>
      </c>
      <c r="K1290" s="1" t="s">
        <v>184</v>
      </c>
      <c r="L1290" s="1" t="s">
        <v>4243</v>
      </c>
    </row>
    <row r="1291" spans="1:12">
      <c r="A1291" s="1">
        <v>1313</v>
      </c>
      <c r="B1291" s="1" t="s">
        <v>4247</v>
      </c>
      <c r="C1291" s="1" t="s">
        <v>4248</v>
      </c>
      <c r="D1291" s="1" t="s">
        <v>4057</v>
      </c>
      <c r="E1291" s="1" t="s">
        <v>4249</v>
      </c>
      <c r="F1291" s="1" t="s">
        <v>4250</v>
      </c>
      <c r="G1291" s="1">
        <v>45.080689</v>
      </c>
      <c r="H1291" s="1">
        <v>3.7628889999999999</v>
      </c>
      <c r="I1291" s="1">
        <v>2731</v>
      </c>
      <c r="J1291" s="1">
        <v>1</v>
      </c>
      <c r="K1291" s="1" t="s">
        <v>184</v>
      </c>
      <c r="L1291" s="1" t="s">
        <v>4247</v>
      </c>
    </row>
    <row r="1292" spans="1:12">
      <c r="A1292" s="1">
        <v>1314</v>
      </c>
      <c r="B1292" s="1" t="s">
        <v>4251</v>
      </c>
      <c r="C1292" s="1" t="s">
        <v>4252</v>
      </c>
      <c r="D1292" s="1" t="s">
        <v>4057</v>
      </c>
      <c r="F1292" s="1" t="s">
        <v>4253</v>
      </c>
      <c r="G1292" s="1">
        <v>45.076388999999999</v>
      </c>
      <c r="H1292" s="1">
        <v>2.993611</v>
      </c>
      <c r="I1292" s="1">
        <v>3218</v>
      </c>
      <c r="J1292" s="1">
        <v>1</v>
      </c>
      <c r="K1292" s="1" t="s">
        <v>184</v>
      </c>
      <c r="L1292" s="1" t="s">
        <v>4251</v>
      </c>
    </row>
    <row r="1293" spans="1:12">
      <c r="A1293" s="1">
        <v>1315</v>
      </c>
      <c r="B1293" s="1" t="s">
        <v>4254</v>
      </c>
      <c r="C1293" s="1" t="s">
        <v>4255</v>
      </c>
      <c r="D1293" s="1" t="s">
        <v>4057</v>
      </c>
      <c r="E1293" s="1" t="s">
        <v>4256</v>
      </c>
      <c r="F1293" s="1" t="s">
        <v>4257</v>
      </c>
      <c r="G1293" s="1">
        <v>46.200890000000001</v>
      </c>
      <c r="H1293" s="1">
        <v>5.2920280000000002</v>
      </c>
      <c r="I1293" s="1">
        <v>857</v>
      </c>
      <c r="J1293" s="1">
        <v>1</v>
      </c>
      <c r="K1293" s="1" t="s">
        <v>184</v>
      </c>
      <c r="L1293" s="1" t="s">
        <v>4254</v>
      </c>
    </row>
    <row r="1294" spans="1:12">
      <c r="A1294" s="1">
        <v>1316</v>
      </c>
      <c r="B1294" s="1" t="s">
        <v>4258</v>
      </c>
      <c r="C1294" s="1" t="s">
        <v>4259</v>
      </c>
      <c r="D1294" s="1" t="s">
        <v>4057</v>
      </c>
      <c r="E1294" s="1" t="s">
        <v>4260</v>
      </c>
      <c r="F1294" s="1" t="s">
        <v>4261</v>
      </c>
      <c r="G1294" s="1">
        <v>45.901947</v>
      </c>
      <c r="H1294" s="1">
        <v>4.634906</v>
      </c>
      <c r="I1294" s="1">
        <v>1076</v>
      </c>
      <c r="J1294" s="1">
        <v>1</v>
      </c>
      <c r="K1294" s="1" t="s">
        <v>184</v>
      </c>
      <c r="L1294" s="1" t="s">
        <v>4258</v>
      </c>
    </row>
    <row r="1295" spans="1:12">
      <c r="A1295" s="1">
        <v>1317</v>
      </c>
      <c r="B1295" s="1" t="s">
        <v>4262</v>
      </c>
      <c r="C1295" s="1" t="s">
        <v>4263</v>
      </c>
      <c r="D1295" s="1" t="s">
        <v>4057</v>
      </c>
      <c r="E1295" s="1" t="s">
        <v>4264</v>
      </c>
      <c r="F1295" s="1" t="s">
        <v>4265</v>
      </c>
      <c r="G1295" s="1">
        <v>46.534581000000003</v>
      </c>
      <c r="H1295" s="1">
        <v>3.4237250000000001</v>
      </c>
      <c r="I1295" s="1">
        <v>915</v>
      </c>
      <c r="J1295" s="1">
        <v>1</v>
      </c>
      <c r="K1295" s="1" t="s">
        <v>184</v>
      </c>
      <c r="L1295" s="1" t="s">
        <v>4262</v>
      </c>
    </row>
    <row r="1296" spans="1:12">
      <c r="A1296" s="1">
        <v>1318</v>
      </c>
      <c r="B1296" s="1" t="s">
        <v>4266</v>
      </c>
      <c r="C1296" s="1" t="s">
        <v>4267</v>
      </c>
      <c r="D1296" s="1" t="s">
        <v>4057</v>
      </c>
      <c r="F1296" s="1" t="s">
        <v>4268</v>
      </c>
      <c r="G1296" s="1">
        <v>43.823334000000003</v>
      </c>
      <c r="H1296" s="1">
        <v>2.7452779999999999</v>
      </c>
      <c r="I1296" s="1">
        <v>1686</v>
      </c>
      <c r="J1296" s="1">
        <v>1</v>
      </c>
      <c r="K1296" s="1" t="s">
        <v>184</v>
      </c>
      <c r="L1296" s="1" t="s">
        <v>4266</v>
      </c>
    </row>
    <row r="1297" spans="1:12">
      <c r="A1297" s="1">
        <v>1319</v>
      </c>
      <c r="B1297" s="1" t="s">
        <v>4269</v>
      </c>
      <c r="C1297" s="1" t="s">
        <v>4270</v>
      </c>
      <c r="D1297" s="1" t="s">
        <v>4057</v>
      </c>
      <c r="F1297" s="1" t="s">
        <v>4271</v>
      </c>
      <c r="G1297" s="1">
        <v>44.177776000000001</v>
      </c>
      <c r="H1297" s="1">
        <v>2.5150000000000001</v>
      </c>
      <c r="I1297" s="1">
        <v>2024</v>
      </c>
      <c r="J1297" s="1">
        <v>1</v>
      </c>
      <c r="K1297" s="1" t="s">
        <v>184</v>
      </c>
      <c r="L1297" s="1" t="s">
        <v>4269</v>
      </c>
    </row>
    <row r="1298" spans="1:12">
      <c r="A1298" s="1">
        <v>1320</v>
      </c>
      <c r="B1298" s="1" t="s">
        <v>4272</v>
      </c>
      <c r="C1298" s="1" t="s">
        <v>4273</v>
      </c>
      <c r="D1298" s="1" t="s">
        <v>4057</v>
      </c>
      <c r="E1298" s="1" t="s">
        <v>4274</v>
      </c>
      <c r="F1298" s="1" t="s">
        <v>4275</v>
      </c>
      <c r="G1298" s="1">
        <v>48.982142000000003</v>
      </c>
      <c r="H1298" s="1">
        <v>6.2513189999999996</v>
      </c>
      <c r="I1298" s="1">
        <v>870</v>
      </c>
      <c r="J1298" s="1">
        <v>1</v>
      </c>
      <c r="K1298" s="1" t="s">
        <v>184</v>
      </c>
      <c r="L1298" s="1" t="s">
        <v>4272</v>
      </c>
    </row>
    <row r="1299" spans="1:12">
      <c r="A1299" s="1">
        <v>1321</v>
      </c>
      <c r="B1299" s="1" t="s">
        <v>4276</v>
      </c>
      <c r="C1299" s="1" t="s">
        <v>4277</v>
      </c>
      <c r="D1299" s="1" t="s">
        <v>4057</v>
      </c>
      <c r="E1299" s="1" t="s">
        <v>4278</v>
      </c>
      <c r="F1299" s="1" t="s">
        <v>4279</v>
      </c>
      <c r="G1299" s="1">
        <v>42.552664</v>
      </c>
      <c r="H1299" s="1">
        <v>9.4837310000000006</v>
      </c>
      <c r="I1299" s="1">
        <v>26</v>
      </c>
      <c r="J1299" s="1">
        <v>1</v>
      </c>
      <c r="K1299" s="1" t="s">
        <v>184</v>
      </c>
      <c r="L1299" s="1" t="s">
        <v>4276</v>
      </c>
    </row>
    <row r="1300" spans="1:12">
      <c r="A1300" s="1">
        <v>1322</v>
      </c>
      <c r="B1300" s="1" t="s">
        <v>4280</v>
      </c>
      <c r="C1300" s="1" t="s">
        <v>4281</v>
      </c>
      <c r="D1300" s="1" t="s">
        <v>4057</v>
      </c>
      <c r="E1300" s="1" t="s">
        <v>4282</v>
      </c>
      <c r="F1300" s="1" t="s">
        <v>4283</v>
      </c>
      <c r="G1300" s="1">
        <v>42.530752999999997</v>
      </c>
      <c r="H1300" s="1">
        <v>8.7931889999999999</v>
      </c>
      <c r="I1300" s="1">
        <v>209</v>
      </c>
      <c r="J1300" s="1">
        <v>1</v>
      </c>
      <c r="K1300" s="1" t="s">
        <v>184</v>
      </c>
      <c r="L1300" s="1" t="s">
        <v>4280</v>
      </c>
    </row>
    <row r="1301" spans="1:12">
      <c r="A1301" s="1">
        <v>1323</v>
      </c>
      <c r="B1301" s="1" t="s">
        <v>4284</v>
      </c>
      <c r="C1301" s="1" t="s">
        <v>4285</v>
      </c>
      <c r="D1301" s="1" t="s">
        <v>4057</v>
      </c>
      <c r="E1301" s="1" t="s">
        <v>4286</v>
      </c>
      <c r="F1301" s="1" t="s">
        <v>4287</v>
      </c>
      <c r="G1301" s="1">
        <v>41.500557000000001</v>
      </c>
      <c r="H1301" s="1">
        <v>9.0977770000000007</v>
      </c>
      <c r="I1301" s="1">
        <v>87</v>
      </c>
      <c r="J1301" s="1">
        <v>1</v>
      </c>
      <c r="K1301" s="1" t="s">
        <v>184</v>
      </c>
      <c r="L1301" s="1" t="s">
        <v>4284</v>
      </c>
    </row>
    <row r="1302" spans="1:12">
      <c r="A1302" s="1">
        <v>1324</v>
      </c>
      <c r="B1302" s="1" t="s">
        <v>4288</v>
      </c>
      <c r="C1302" s="1" t="s">
        <v>4289</v>
      </c>
      <c r="D1302" s="1" t="s">
        <v>4057</v>
      </c>
      <c r="E1302" s="1" t="s">
        <v>4290</v>
      </c>
      <c r="F1302" s="1" t="s">
        <v>4291</v>
      </c>
      <c r="G1302" s="1">
        <v>41.923636999999999</v>
      </c>
      <c r="H1302" s="1">
        <v>8.8029170000000008</v>
      </c>
      <c r="I1302" s="1">
        <v>18</v>
      </c>
      <c r="J1302" s="1">
        <v>1</v>
      </c>
      <c r="K1302" s="1" t="s">
        <v>184</v>
      </c>
      <c r="L1302" s="1" t="s">
        <v>4288</v>
      </c>
    </row>
    <row r="1303" spans="1:12">
      <c r="A1303" s="1">
        <v>1325</v>
      </c>
      <c r="B1303" s="1" t="s">
        <v>4292</v>
      </c>
      <c r="C1303" s="1" t="s">
        <v>4292</v>
      </c>
      <c r="D1303" s="1" t="s">
        <v>4057</v>
      </c>
      <c r="F1303" s="1" t="s">
        <v>4293</v>
      </c>
      <c r="G1303" s="1">
        <v>41.660558000000002</v>
      </c>
      <c r="H1303" s="1">
        <v>8.8897469999999998</v>
      </c>
      <c r="I1303" s="1">
        <v>13</v>
      </c>
      <c r="J1303" s="1">
        <v>1</v>
      </c>
      <c r="K1303" s="1" t="s">
        <v>184</v>
      </c>
      <c r="L1303" s="1" t="s">
        <v>4292</v>
      </c>
    </row>
    <row r="1304" spans="1:12">
      <c r="A1304" s="1">
        <v>1326</v>
      </c>
      <c r="B1304" s="1" t="s">
        <v>4294</v>
      </c>
      <c r="C1304" s="1" t="s">
        <v>4294</v>
      </c>
      <c r="D1304" s="1" t="s">
        <v>4057</v>
      </c>
      <c r="E1304" s="1" t="s">
        <v>4295</v>
      </c>
      <c r="F1304" s="1" t="s">
        <v>4296</v>
      </c>
      <c r="G1304" s="1">
        <v>41.924416000000001</v>
      </c>
      <c r="H1304" s="1">
        <v>9.4060000000000006</v>
      </c>
      <c r="I1304" s="1">
        <v>28</v>
      </c>
      <c r="J1304" s="1">
        <v>1</v>
      </c>
      <c r="K1304" s="1" t="s">
        <v>184</v>
      </c>
      <c r="L1304" s="1" t="s">
        <v>4294</v>
      </c>
    </row>
    <row r="1305" spans="1:12">
      <c r="A1305" s="1">
        <v>1327</v>
      </c>
      <c r="B1305" s="1" t="s">
        <v>4297</v>
      </c>
      <c r="C1305" s="1" t="s">
        <v>4297</v>
      </c>
      <c r="D1305" s="1" t="s">
        <v>4057</v>
      </c>
      <c r="F1305" s="1" t="s">
        <v>4298</v>
      </c>
      <c r="G1305" s="1">
        <v>42.293610000000001</v>
      </c>
      <c r="H1305" s="1">
        <v>9.1930549999999993</v>
      </c>
      <c r="I1305" s="1">
        <v>1132</v>
      </c>
      <c r="J1305" s="1">
        <v>1</v>
      </c>
      <c r="K1305" s="1" t="s">
        <v>184</v>
      </c>
      <c r="L1305" s="1" t="s">
        <v>4297</v>
      </c>
    </row>
    <row r="1306" spans="1:12">
      <c r="A1306" s="1">
        <v>1328</v>
      </c>
      <c r="B1306" s="1" t="s">
        <v>4299</v>
      </c>
      <c r="C1306" s="1" t="s">
        <v>4300</v>
      </c>
      <c r="D1306" s="1" t="s">
        <v>4057</v>
      </c>
      <c r="E1306" s="1" t="s">
        <v>4301</v>
      </c>
      <c r="F1306" s="1" t="s">
        <v>4302</v>
      </c>
      <c r="G1306" s="1">
        <v>47.850192999999997</v>
      </c>
      <c r="H1306" s="1">
        <v>3.4971109999999999</v>
      </c>
      <c r="I1306" s="1">
        <v>523</v>
      </c>
      <c r="J1306" s="1">
        <v>1</v>
      </c>
      <c r="K1306" s="1" t="s">
        <v>184</v>
      </c>
      <c r="L1306" s="1" t="s">
        <v>4299</v>
      </c>
    </row>
    <row r="1307" spans="1:12">
      <c r="A1307" s="1">
        <v>1329</v>
      </c>
      <c r="B1307" s="1" t="s">
        <v>4303</v>
      </c>
      <c r="C1307" s="1" t="s">
        <v>4304</v>
      </c>
      <c r="D1307" s="1" t="s">
        <v>4057</v>
      </c>
      <c r="E1307" s="1" t="s">
        <v>4305</v>
      </c>
      <c r="F1307" s="1" t="s">
        <v>4306</v>
      </c>
      <c r="G1307" s="1">
        <v>45.63805</v>
      </c>
      <c r="H1307" s="1">
        <v>5.8802250000000003</v>
      </c>
      <c r="I1307" s="1">
        <v>779</v>
      </c>
      <c r="J1307" s="1">
        <v>1</v>
      </c>
      <c r="K1307" s="1" t="s">
        <v>184</v>
      </c>
      <c r="L1307" s="1" t="s">
        <v>4303</v>
      </c>
    </row>
    <row r="1308" spans="1:12">
      <c r="A1308" s="1">
        <v>1330</v>
      </c>
      <c r="B1308" s="1" t="s">
        <v>4307</v>
      </c>
      <c r="C1308" s="1" t="s">
        <v>4308</v>
      </c>
      <c r="D1308" s="1" t="s">
        <v>4057</v>
      </c>
      <c r="E1308" s="1" t="s">
        <v>4309</v>
      </c>
      <c r="F1308" s="1" t="s">
        <v>4310</v>
      </c>
      <c r="G1308" s="1">
        <v>45.786661000000002</v>
      </c>
      <c r="H1308" s="1">
        <v>3.1691690000000001</v>
      </c>
      <c r="I1308" s="1">
        <v>1090</v>
      </c>
      <c r="J1308" s="1">
        <v>1</v>
      </c>
      <c r="K1308" s="1" t="s">
        <v>184</v>
      </c>
      <c r="L1308" s="1" t="s">
        <v>4307</v>
      </c>
    </row>
    <row r="1309" spans="1:12">
      <c r="A1309" s="1">
        <v>1331</v>
      </c>
      <c r="B1309" s="1" t="s">
        <v>4311</v>
      </c>
      <c r="C1309" s="1" t="s">
        <v>4311</v>
      </c>
      <c r="D1309" s="1" t="s">
        <v>4057</v>
      </c>
      <c r="E1309" s="1" t="s">
        <v>4312</v>
      </c>
      <c r="F1309" s="1" t="s">
        <v>4313</v>
      </c>
      <c r="G1309" s="1">
        <v>47.058056000000001</v>
      </c>
      <c r="H1309" s="1">
        <v>2.3702779999999999</v>
      </c>
      <c r="I1309" s="1">
        <v>529</v>
      </c>
      <c r="J1309" s="1">
        <v>1</v>
      </c>
      <c r="K1309" s="1" t="s">
        <v>184</v>
      </c>
      <c r="L1309" s="1" t="s">
        <v>4311</v>
      </c>
    </row>
    <row r="1310" spans="1:12">
      <c r="A1310" s="1">
        <v>1332</v>
      </c>
      <c r="B1310" s="1" t="s">
        <v>4314</v>
      </c>
      <c r="C1310" s="1" t="s">
        <v>4304</v>
      </c>
      <c r="D1310" s="1" t="s">
        <v>4057</v>
      </c>
      <c r="F1310" s="1" t="s">
        <v>4315</v>
      </c>
      <c r="G1310" s="1">
        <v>45.561050000000002</v>
      </c>
      <c r="H1310" s="1">
        <v>5.9757610000000003</v>
      </c>
      <c r="I1310" s="1">
        <v>973</v>
      </c>
      <c r="J1310" s="1">
        <v>1</v>
      </c>
      <c r="K1310" s="1" t="s">
        <v>184</v>
      </c>
      <c r="L1310" s="1" t="s">
        <v>4314</v>
      </c>
    </row>
    <row r="1311" spans="1:12">
      <c r="A1311" s="1">
        <v>1333</v>
      </c>
      <c r="B1311" s="1" t="s">
        <v>4316</v>
      </c>
      <c r="C1311" s="1" t="s">
        <v>4317</v>
      </c>
      <c r="D1311" s="1" t="s">
        <v>4057</v>
      </c>
      <c r="E1311" s="1" t="s">
        <v>4318</v>
      </c>
      <c r="F1311" s="1" t="s">
        <v>4319</v>
      </c>
      <c r="G1311" s="1">
        <v>46.826107999999998</v>
      </c>
      <c r="H1311" s="1">
        <v>4.8176329999999998</v>
      </c>
      <c r="I1311" s="1">
        <v>623</v>
      </c>
      <c r="J1311" s="1">
        <v>1</v>
      </c>
      <c r="K1311" s="1" t="s">
        <v>184</v>
      </c>
      <c r="L1311" s="1" t="s">
        <v>4316</v>
      </c>
    </row>
    <row r="1312" spans="1:12">
      <c r="A1312" s="1">
        <v>1334</v>
      </c>
      <c r="B1312" s="1" t="s">
        <v>4320</v>
      </c>
      <c r="C1312" s="1" t="s">
        <v>4320</v>
      </c>
      <c r="D1312" s="1" t="s">
        <v>4057</v>
      </c>
      <c r="E1312" s="1" t="s">
        <v>4321</v>
      </c>
      <c r="F1312" s="1" t="s">
        <v>4322</v>
      </c>
      <c r="G1312" s="1">
        <v>46.191972</v>
      </c>
      <c r="H1312" s="1">
        <v>6.2683859999999996</v>
      </c>
      <c r="I1312" s="1">
        <v>1620</v>
      </c>
      <c r="J1312" s="1">
        <v>1</v>
      </c>
      <c r="K1312" s="1" t="s">
        <v>184</v>
      </c>
      <c r="L1312" s="1" t="s">
        <v>4320</v>
      </c>
    </row>
    <row r="1313" spans="1:12">
      <c r="A1313" s="1">
        <v>1335</v>
      </c>
      <c r="B1313" s="1" t="s">
        <v>4323</v>
      </c>
      <c r="C1313" s="1" t="s">
        <v>4324</v>
      </c>
      <c r="D1313" s="1" t="s">
        <v>4057</v>
      </c>
      <c r="E1313" s="1" t="s">
        <v>4325</v>
      </c>
      <c r="F1313" s="1" t="s">
        <v>4326</v>
      </c>
      <c r="G1313" s="1">
        <v>45.726387000000003</v>
      </c>
      <c r="H1313" s="1">
        <v>5.0908329999999999</v>
      </c>
      <c r="I1313" s="1">
        <v>821</v>
      </c>
      <c r="J1313" s="1">
        <v>1</v>
      </c>
      <c r="K1313" s="1" t="s">
        <v>184</v>
      </c>
      <c r="L1313" s="1" t="s">
        <v>4323</v>
      </c>
    </row>
    <row r="1314" spans="1:12">
      <c r="A1314" s="1">
        <v>1336</v>
      </c>
      <c r="B1314" s="1" t="s">
        <v>4327</v>
      </c>
      <c r="C1314" s="1" t="s">
        <v>4328</v>
      </c>
      <c r="D1314" s="1" t="s">
        <v>4057</v>
      </c>
      <c r="E1314" s="1" t="s">
        <v>4329</v>
      </c>
      <c r="F1314" s="1" t="s">
        <v>4330</v>
      </c>
      <c r="G1314" s="1">
        <v>46.295102999999997</v>
      </c>
      <c r="H1314" s="1">
        <v>4.7957669999999997</v>
      </c>
      <c r="I1314" s="1">
        <v>728</v>
      </c>
      <c r="J1314" s="1">
        <v>1</v>
      </c>
      <c r="K1314" s="1" t="s">
        <v>184</v>
      </c>
      <c r="L1314" s="1" t="s">
        <v>4327</v>
      </c>
    </row>
    <row r="1315" spans="1:12">
      <c r="A1315" s="1">
        <v>1337</v>
      </c>
      <c r="B1315" s="1" t="s">
        <v>4331</v>
      </c>
      <c r="C1315" s="1" t="s">
        <v>4332</v>
      </c>
      <c r="D1315" s="1" t="s">
        <v>4057</v>
      </c>
      <c r="F1315" s="1" t="s">
        <v>4333</v>
      </c>
      <c r="G1315" s="1">
        <v>46.412536000000003</v>
      </c>
      <c r="H1315" s="1">
        <v>4.0132640000000004</v>
      </c>
      <c r="I1315" s="1">
        <v>796</v>
      </c>
      <c r="J1315" s="1">
        <v>1</v>
      </c>
      <c r="K1315" s="1" t="s">
        <v>184</v>
      </c>
      <c r="L1315" s="1" t="s">
        <v>4331</v>
      </c>
    </row>
    <row r="1316" spans="1:12">
      <c r="A1316" s="1">
        <v>1338</v>
      </c>
      <c r="B1316" s="1" t="s">
        <v>4334</v>
      </c>
      <c r="C1316" s="1" t="s">
        <v>4335</v>
      </c>
      <c r="D1316" s="1" t="s">
        <v>4057</v>
      </c>
      <c r="E1316" s="1" t="s">
        <v>4336</v>
      </c>
      <c r="F1316" s="1" t="s">
        <v>4337</v>
      </c>
      <c r="G1316" s="1">
        <v>46.058334000000002</v>
      </c>
      <c r="H1316" s="1">
        <v>4.0013889999999996</v>
      </c>
      <c r="I1316" s="1">
        <v>1106</v>
      </c>
      <c r="J1316" s="1">
        <v>1</v>
      </c>
      <c r="K1316" s="1" t="s">
        <v>184</v>
      </c>
      <c r="L1316" s="1" t="s">
        <v>4334</v>
      </c>
    </row>
    <row r="1317" spans="1:12">
      <c r="A1317" s="1">
        <v>1339</v>
      </c>
      <c r="B1317" s="1" t="s">
        <v>4338</v>
      </c>
      <c r="C1317" s="1" t="s">
        <v>4339</v>
      </c>
      <c r="D1317" s="1" t="s">
        <v>4057</v>
      </c>
      <c r="E1317" s="1" t="s">
        <v>4340</v>
      </c>
      <c r="F1317" s="1" t="s">
        <v>4341</v>
      </c>
      <c r="G1317" s="1">
        <v>45.929233000000004</v>
      </c>
      <c r="H1317" s="1">
        <v>6.0987640000000001</v>
      </c>
      <c r="I1317" s="1">
        <v>1521</v>
      </c>
      <c r="J1317" s="1">
        <v>1</v>
      </c>
      <c r="K1317" s="1" t="s">
        <v>184</v>
      </c>
      <c r="L1317" s="1" t="s">
        <v>4338</v>
      </c>
    </row>
    <row r="1318" spans="1:12">
      <c r="A1318" s="1">
        <v>1340</v>
      </c>
      <c r="B1318" s="1" t="s">
        <v>4342</v>
      </c>
      <c r="C1318" s="1" t="s">
        <v>4343</v>
      </c>
      <c r="D1318" s="1" t="s">
        <v>4057</v>
      </c>
      <c r="E1318" s="1" t="s">
        <v>4344</v>
      </c>
      <c r="F1318" s="1" t="s">
        <v>4345</v>
      </c>
      <c r="G1318" s="1">
        <v>45.362943999999999</v>
      </c>
      <c r="H1318" s="1">
        <v>5.3293749999999998</v>
      </c>
      <c r="I1318" s="1">
        <v>1302</v>
      </c>
      <c r="J1318" s="1">
        <v>1</v>
      </c>
      <c r="K1318" s="1" t="s">
        <v>184</v>
      </c>
      <c r="L1318" s="1" t="s">
        <v>4342</v>
      </c>
    </row>
    <row r="1319" spans="1:12">
      <c r="A1319" s="1">
        <v>1341</v>
      </c>
      <c r="B1319" s="1" t="s">
        <v>4346</v>
      </c>
      <c r="C1319" s="1" t="s">
        <v>4347</v>
      </c>
      <c r="D1319" s="1" t="s">
        <v>4057</v>
      </c>
      <c r="E1319" s="1" t="s">
        <v>4348</v>
      </c>
      <c r="F1319" s="1" t="s">
        <v>4349</v>
      </c>
      <c r="G1319" s="1">
        <v>46.352525</v>
      </c>
      <c r="H1319" s="1">
        <v>2.5704859999999998</v>
      </c>
      <c r="I1319" s="1">
        <v>771</v>
      </c>
      <c r="J1319" s="1">
        <v>1</v>
      </c>
      <c r="K1319" s="1" t="s">
        <v>184</v>
      </c>
      <c r="L1319" s="1" t="s">
        <v>4346</v>
      </c>
    </row>
    <row r="1320" spans="1:12">
      <c r="A1320" s="1">
        <v>1342</v>
      </c>
      <c r="B1320" s="1" t="s">
        <v>4350</v>
      </c>
      <c r="C1320" s="1" t="s">
        <v>4351</v>
      </c>
      <c r="D1320" s="1" t="s">
        <v>4057</v>
      </c>
      <c r="E1320" s="1" t="s">
        <v>4352</v>
      </c>
      <c r="F1320" s="1" t="s">
        <v>4353</v>
      </c>
      <c r="G1320" s="1">
        <v>44.921593999999999</v>
      </c>
      <c r="H1320" s="1">
        <v>4.9699</v>
      </c>
      <c r="I1320" s="1">
        <v>525</v>
      </c>
      <c r="J1320" s="1">
        <v>1</v>
      </c>
      <c r="K1320" s="1" t="s">
        <v>184</v>
      </c>
      <c r="L1320" s="1" t="s">
        <v>4350</v>
      </c>
    </row>
    <row r="1321" spans="1:12">
      <c r="A1321" s="1">
        <v>1343</v>
      </c>
      <c r="B1321" s="1" t="s">
        <v>4354</v>
      </c>
      <c r="C1321" s="1" t="s">
        <v>4355</v>
      </c>
      <c r="D1321" s="1" t="s">
        <v>4057</v>
      </c>
      <c r="E1321" s="1" t="s">
        <v>4356</v>
      </c>
      <c r="F1321" s="1" t="s">
        <v>4357</v>
      </c>
      <c r="G1321" s="1">
        <v>46.169688999999998</v>
      </c>
      <c r="H1321" s="1">
        <v>3.4037359999999999</v>
      </c>
      <c r="I1321" s="1">
        <v>817</v>
      </c>
      <c r="J1321" s="1">
        <v>1</v>
      </c>
      <c r="K1321" s="1" t="s">
        <v>184</v>
      </c>
      <c r="L1321" s="1" t="s">
        <v>4354</v>
      </c>
    </row>
    <row r="1322" spans="1:12">
      <c r="A1322" s="1">
        <v>1344</v>
      </c>
      <c r="B1322" s="1" t="s">
        <v>4358</v>
      </c>
      <c r="C1322" s="1" t="s">
        <v>4358</v>
      </c>
      <c r="D1322" s="1" t="s">
        <v>4057</v>
      </c>
      <c r="E1322" s="1" t="s">
        <v>4359</v>
      </c>
      <c r="F1322" s="1" t="s">
        <v>4360</v>
      </c>
      <c r="G1322" s="1">
        <v>44.891387999999999</v>
      </c>
      <c r="H1322" s="1">
        <v>2.4219439999999999</v>
      </c>
      <c r="I1322" s="1">
        <v>2096</v>
      </c>
      <c r="J1322" s="1">
        <v>1</v>
      </c>
      <c r="K1322" s="1" t="s">
        <v>184</v>
      </c>
      <c r="L1322" s="1" t="s">
        <v>4358</v>
      </c>
    </row>
    <row r="1323" spans="1:12">
      <c r="A1323" s="1">
        <v>1345</v>
      </c>
      <c r="B1323" s="1" t="s">
        <v>4361</v>
      </c>
      <c r="C1323" s="1" t="s">
        <v>4362</v>
      </c>
      <c r="D1323" s="1" t="s">
        <v>4057</v>
      </c>
      <c r="E1323" s="1" t="s">
        <v>4363</v>
      </c>
      <c r="F1323" s="1" t="s">
        <v>4364</v>
      </c>
      <c r="G1323" s="1">
        <v>46.862194000000002</v>
      </c>
      <c r="H1323" s="1">
        <v>1.730667</v>
      </c>
      <c r="I1323" s="1">
        <v>529</v>
      </c>
      <c r="J1323" s="1">
        <v>1</v>
      </c>
      <c r="K1323" s="1" t="s">
        <v>184</v>
      </c>
      <c r="L1323" s="1" t="s">
        <v>4361</v>
      </c>
    </row>
    <row r="1324" spans="1:12">
      <c r="A1324" s="1">
        <v>1346</v>
      </c>
      <c r="B1324" s="1" t="s">
        <v>4365</v>
      </c>
      <c r="C1324" s="1" t="s">
        <v>4324</v>
      </c>
      <c r="D1324" s="1" t="s">
        <v>4057</v>
      </c>
      <c r="E1324" s="1" t="s">
        <v>4366</v>
      </c>
      <c r="F1324" s="1" t="s">
        <v>4367</v>
      </c>
      <c r="G1324" s="1">
        <v>45.727172000000003</v>
      </c>
      <c r="H1324" s="1">
        <v>4.9442750000000002</v>
      </c>
      <c r="I1324" s="1">
        <v>659</v>
      </c>
      <c r="J1324" s="1">
        <v>1</v>
      </c>
      <c r="K1324" s="1" t="s">
        <v>184</v>
      </c>
      <c r="L1324" s="1" t="s">
        <v>4365</v>
      </c>
    </row>
    <row r="1325" spans="1:12">
      <c r="A1325" s="1">
        <v>1347</v>
      </c>
      <c r="B1325" s="1" t="s">
        <v>4368</v>
      </c>
      <c r="C1325" s="1" t="s">
        <v>4369</v>
      </c>
      <c r="D1325" s="1" t="s">
        <v>4057</v>
      </c>
      <c r="E1325" s="1" t="s">
        <v>4370</v>
      </c>
      <c r="F1325" s="1" t="s">
        <v>4371</v>
      </c>
      <c r="G1325" s="1">
        <v>43.505553999999997</v>
      </c>
      <c r="H1325" s="1">
        <v>5.3677780000000004</v>
      </c>
      <c r="I1325" s="1">
        <v>367</v>
      </c>
      <c r="J1325" s="1">
        <v>1</v>
      </c>
      <c r="K1325" s="1" t="s">
        <v>184</v>
      </c>
      <c r="L1325" s="1" t="s">
        <v>4368</v>
      </c>
    </row>
    <row r="1326" spans="1:12">
      <c r="A1326" s="1">
        <v>1348</v>
      </c>
      <c r="B1326" s="1" t="s">
        <v>4372</v>
      </c>
      <c r="C1326" s="1" t="s">
        <v>4373</v>
      </c>
      <c r="D1326" s="1" t="s">
        <v>4057</v>
      </c>
      <c r="F1326" s="1" t="s">
        <v>4374</v>
      </c>
      <c r="G1326" s="1">
        <v>43.384672000000002</v>
      </c>
      <c r="H1326" s="1">
        <v>6.3871390000000003</v>
      </c>
      <c r="I1326" s="1">
        <v>265</v>
      </c>
      <c r="J1326" s="1">
        <v>1</v>
      </c>
      <c r="K1326" s="1" t="s">
        <v>184</v>
      </c>
      <c r="L1326" s="1" t="s">
        <v>4372</v>
      </c>
    </row>
    <row r="1327" spans="1:12">
      <c r="A1327" s="1">
        <v>1349</v>
      </c>
      <c r="B1327" s="1" t="s">
        <v>4375</v>
      </c>
      <c r="C1327" s="1" t="s">
        <v>4376</v>
      </c>
      <c r="D1327" s="1" t="s">
        <v>4057</v>
      </c>
      <c r="E1327" s="1" t="s">
        <v>4377</v>
      </c>
      <c r="F1327" s="1" t="s">
        <v>4378</v>
      </c>
      <c r="G1327" s="1">
        <v>43.542050000000003</v>
      </c>
      <c r="H1327" s="1">
        <v>6.9534779999999996</v>
      </c>
      <c r="I1327" s="1">
        <v>13</v>
      </c>
      <c r="J1327" s="1">
        <v>1</v>
      </c>
      <c r="K1327" s="1" t="s">
        <v>184</v>
      </c>
      <c r="L1327" s="1" t="s">
        <v>4375</v>
      </c>
    </row>
    <row r="1328" spans="1:12">
      <c r="A1328" s="1">
        <v>1350</v>
      </c>
      <c r="B1328" s="1" t="s">
        <v>4379</v>
      </c>
      <c r="C1328" s="1" t="s">
        <v>4380</v>
      </c>
      <c r="D1328" s="1" t="s">
        <v>4057</v>
      </c>
      <c r="E1328" s="1" t="s">
        <v>4381</v>
      </c>
      <c r="F1328" s="1" t="s">
        <v>4382</v>
      </c>
      <c r="G1328" s="1">
        <v>45.540554</v>
      </c>
      <c r="H1328" s="1">
        <v>4.2963889999999996</v>
      </c>
      <c r="I1328" s="1">
        <v>1325</v>
      </c>
      <c r="J1328" s="1">
        <v>1</v>
      </c>
      <c r="K1328" s="1" t="s">
        <v>184</v>
      </c>
      <c r="L1328" s="1" t="s">
        <v>4379</v>
      </c>
    </row>
    <row r="1329" spans="1:12">
      <c r="A1329" s="1">
        <v>1351</v>
      </c>
      <c r="B1329" s="1" t="s">
        <v>4383</v>
      </c>
      <c r="C1329" s="1" t="s">
        <v>4384</v>
      </c>
      <c r="D1329" s="1" t="s">
        <v>4057</v>
      </c>
      <c r="F1329" s="1" t="s">
        <v>4385</v>
      </c>
      <c r="G1329" s="1">
        <v>43.522736000000002</v>
      </c>
      <c r="H1329" s="1">
        <v>4.9238439999999999</v>
      </c>
      <c r="I1329" s="1">
        <v>82</v>
      </c>
      <c r="J1329" s="1">
        <v>1</v>
      </c>
      <c r="K1329" s="1" t="s">
        <v>184</v>
      </c>
      <c r="L1329" s="1" t="s">
        <v>4383</v>
      </c>
    </row>
    <row r="1330" spans="1:12">
      <c r="A1330" s="1">
        <v>1352</v>
      </c>
      <c r="B1330" s="1" t="s">
        <v>4386</v>
      </c>
      <c r="C1330" s="1" t="s">
        <v>4387</v>
      </c>
      <c r="D1330" s="1" t="s">
        <v>4057</v>
      </c>
      <c r="E1330" s="1" t="s">
        <v>4388</v>
      </c>
      <c r="F1330" s="1" t="s">
        <v>4389</v>
      </c>
      <c r="G1330" s="1">
        <v>43.215978</v>
      </c>
      <c r="H1330" s="1">
        <v>2.306317</v>
      </c>
      <c r="I1330" s="1">
        <v>433</v>
      </c>
      <c r="J1330" s="1">
        <v>1</v>
      </c>
      <c r="K1330" s="1" t="s">
        <v>184</v>
      </c>
      <c r="L1330" s="1" t="s">
        <v>4386</v>
      </c>
    </row>
    <row r="1331" spans="1:12">
      <c r="A1331" s="1">
        <v>1353</v>
      </c>
      <c r="B1331" s="1" t="s">
        <v>4390</v>
      </c>
      <c r="C1331" s="1" t="s">
        <v>4391</v>
      </c>
      <c r="D1331" s="1" t="s">
        <v>4057</v>
      </c>
      <c r="E1331" s="1" t="s">
        <v>4392</v>
      </c>
      <c r="F1331" s="1" t="s">
        <v>4393</v>
      </c>
      <c r="G1331" s="1">
        <v>43.435555000000001</v>
      </c>
      <c r="H1331" s="1">
        <v>5.2136110000000002</v>
      </c>
      <c r="I1331" s="1">
        <v>74</v>
      </c>
      <c r="J1331" s="1">
        <v>1</v>
      </c>
      <c r="K1331" s="1" t="s">
        <v>184</v>
      </c>
      <c r="L1331" s="1" t="s">
        <v>4390</v>
      </c>
    </row>
    <row r="1332" spans="1:12">
      <c r="A1332" s="1">
        <v>1354</v>
      </c>
      <c r="B1332" s="1" t="s">
        <v>4394</v>
      </c>
      <c r="C1332" s="1" t="s">
        <v>4395</v>
      </c>
      <c r="D1332" s="1" t="s">
        <v>4057</v>
      </c>
      <c r="E1332" s="1" t="s">
        <v>4396</v>
      </c>
      <c r="F1332" s="1" t="s">
        <v>4397</v>
      </c>
      <c r="G1332" s="1">
        <v>43.658411000000001</v>
      </c>
      <c r="H1332" s="1">
        <v>7.2158720000000001</v>
      </c>
      <c r="I1332" s="1">
        <v>12</v>
      </c>
      <c r="J1332" s="1">
        <v>1</v>
      </c>
      <c r="K1332" s="1" t="s">
        <v>184</v>
      </c>
      <c r="L1332" s="1" t="s">
        <v>4394</v>
      </c>
    </row>
    <row r="1333" spans="1:12">
      <c r="A1333" s="1">
        <v>1355</v>
      </c>
      <c r="B1333" s="1" t="s">
        <v>4398</v>
      </c>
      <c r="C1333" s="1" t="s">
        <v>4399</v>
      </c>
      <c r="D1333" s="1" t="s">
        <v>4057</v>
      </c>
      <c r="F1333" s="1" t="s">
        <v>4400</v>
      </c>
      <c r="G1333" s="1">
        <v>44.140481000000001</v>
      </c>
      <c r="H1333" s="1">
        <v>4.8667170000000004</v>
      </c>
      <c r="I1333" s="1">
        <v>197</v>
      </c>
      <c r="J1333" s="1">
        <v>1</v>
      </c>
      <c r="K1333" s="1" t="s">
        <v>184</v>
      </c>
      <c r="L1333" s="1" t="s">
        <v>4398</v>
      </c>
    </row>
    <row r="1334" spans="1:12">
      <c r="A1334" s="1">
        <v>1356</v>
      </c>
      <c r="B1334" s="1" t="s">
        <v>4401</v>
      </c>
      <c r="C1334" s="1" t="s">
        <v>4402</v>
      </c>
      <c r="D1334" s="1" t="s">
        <v>4057</v>
      </c>
      <c r="E1334" s="1" t="s">
        <v>4403</v>
      </c>
      <c r="F1334" s="1" t="s">
        <v>4404</v>
      </c>
      <c r="G1334" s="1">
        <v>42.740442000000002</v>
      </c>
      <c r="H1334" s="1">
        <v>2.8706670000000001</v>
      </c>
      <c r="I1334" s="1">
        <v>144</v>
      </c>
      <c r="J1334" s="1">
        <v>1</v>
      </c>
      <c r="K1334" s="1" t="s">
        <v>184</v>
      </c>
      <c r="L1334" s="1" t="s">
        <v>4401</v>
      </c>
    </row>
    <row r="1335" spans="1:12">
      <c r="A1335" s="1">
        <v>1357</v>
      </c>
      <c r="B1335" s="1" t="s">
        <v>4405</v>
      </c>
      <c r="C1335" s="1" t="s">
        <v>4405</v>
      </c>
      <c r="D1335" s="1" t="s">
        <v>4057</v>
      </c>
      <c r="E1335" s="1" t="s">
        <v>4406</v>
      </c>
      <c r="F1335" s="1" t="s">
        <v>4407</v>
      </c>
      <c r="G1335" s="1">
        <v>43.252505999999997</v>
      </c>
      <c r="H1335" s="1">
        <v>5.7851889999999999</v>
      </c>
      <c r="I1335" s="1">
        <v>1391</v>
      </c>
      <c r="J1335" s="1">
        <v>1</v>
      </c>
      <c r="K1335" s="1" t="s">
        <v>184</v>
      </c>
      <c r="L1335" s="1" t="s">
        <v>4405</v>
      </c>
    </row>
    <row r="1336" spans="1:12">
      <c r="A1336" s="1">
        <v>1358</v>
      </c>
      <c r="B1336" s="1" t="s">
        <v>4408</v>
      </c>
      <c r="C1336" s="1" t="s">
        <v>4409</v>
      </c>
      <c r="D1336" s="1" t="s">
        <v>4057</v>
      </c>
      <c r="F1336" s="1" t="s">
        <v>4410</v>
      </c>
      <c r="G1336" s="1">
        <v>44.069656000000002</v>
      </c>
      <c r="H1336" s="1">
        <v>4.1421219999999996</v>
      </c>
      <c r="I1336" s="1">
        <v>668</v>
      </c>
      <c r="J1336" s="1">
        <v>1</v>
      </c>
      <c r="K1336" s="1" t="s">
        <v>184</v>
      </c>
      <c r="L1336" s="1" t="s">
        <v>4408</v>
      </c>
    </row>
    <row r="1337" spans="1:12">
      <c r="A1337" s="1">
        <v>1359</v>
      </c>
      <c r="B1337" s="1" t="s">
        <v>4411</v>
      </c>
      <c r="C1337" s="1" t="s">
        <v>4412</v>
      </c>
      <c r="D1337" s="1" t="s">
        <v>4057</v>
      </c>
      <c r="E1337" s="1" t="s">
        <v>4413</v>
      </c>
      <c r="F1337" s="1" t="s">
        <v>4414</v>
      </c>
      <c r="G1337" s="1">
        <v>43.576194000000001</v>
      </c>
      <c r="H1337" s="1">
        <v>3.9630139999999998</v>
      </c>
      <c r="I1337" s="1">
        <v>17</v>
      </c>
      <c r="J1337" s="1">
        <v>1</v>
      </c>
      <c r="K1337" s="1" t="s">
        <v>184</v>
      </c>
      <c r="L1337" s="1" t="s">
        <v>4411</v>
      </c>
    </row>
    <row r="1338" spans="1:12">
      <c r="A1338" s="1">
        <v>1360</v>
      </c>
      <c r="B1338" s="1" t="s">
        <v>4415</v>
      </c>
      <c r="C1338" s="1" t="s">
        <v>4416</v>
      </c>
      <c r="D1338" s="1" t="s">
        <v>4057</v>
      </c>
      <c r="E1338" s="1" t="s">
        <v>4417</v>
      </c>
      <c r="F1338" s="1" t="s">
        <v>4418</v>
      </c>
      <c r="G1338" s="1">
        <v>43.323521999999997</v>
      </c>
      <c r="H1338" s="1">
        <v>3.3539029999999999</v>
      </c>
      <c r="I1338" s="1">
        <v>56</v>
      </c>
      <c r="J1338" s="1">
        <v>1</v>
      </c>
      <c r="K1338" s="1" t="s">
        <v>184</v>
      </c>
      <c r="L1338" s="1" t="s">
        <v>4415</v>
      </c>
    </row>
    <row r="1339" spans="1:12">
      <c r="A1339" s="1">
        <v>1361</v>
      </c>
      <c r="B1339" s="1" t="s">
        <v>4419</v>
      </c>
      <c r="C1339" s="1" t="s">
        <v>4420</v>
      </c>
      <c r="D1339" s="1" t="s">
        <v>4057</v>
      </c>
      <c r="E1339" s="1" t="s">
        <v>4421</v>
      </c>
      <c r="F1339" s="1" t="s">
        <v>4422</v>
      </c>
      <c r="G1339" s="1">
        <v>43.907299999999999</v>
      </c>
      <c r="H1339" s="1">
        <v>4.9018309999999996</v>
      </c>
      <c r="I1339" s="1">
        <v>124</v>
      </c>
      <c r="J1339" s="1">
        <v>1</v>
      </c>
      <c r="K1339" s="1" t="s">
        <v>184</v>
      </c>
      <c r="L1339" s="1" t="s">
        <v>4419</v>
      </c>
    </row>
    <row r="1340" spans="1:12">
      <c r="A1340" s="1">
        <v>1362</v>
      </c>
      <c r="B1340" s="1" t="s">
        <v>4423</v>
      </c>
      <c r="C1340" s="1" t="s">
        <v>4423</v>
      </c>
      <c r="D1340" s="1" t="s">
        <v>4057</v>
      </c>
      <c r="F1340" s="1" t="s">
        <v>4424</v>
      </c>
      <c r="G1340" s="1">
        <v>43.606414999999998</v>
      </c>
      <c r="H1340" s="1">
        <v>5.1092500000000003</v>
      </c>
      <c r="I1340" s="1">
        <v>195</v>
      </c>
      <c r="J1340" s="1">
        <v>1</v>
      </c>
      <c r="K1340" s="1" t="s">
        <v>184</v>
      </c>
      <c r="L1340" s="1" t="s">
        <v>4423</v>
      </c>
    </row>
    <row r="1341" spans="1:12">
      <c r="A1341" s="1">
        <v>1363</v>
      </c>
      <c r="B1341" s="1" t="s">
        <v>4425</v>
      </c>
      <c r="C1341" s="1" t="s">
        <v>4426</v>
      </c>
      <c r="D1341" s="1" t="s">
        <v>4057</v>
      </c>
      <c r="F1341" s="1" t="s">
        <v>4427</v>
      </c>
      <c r="G1341" s="1">
        <v>43.175834999999999</v>
      </c>
      <c r="H1341" s="1">
        <v>2.7341669999999998</v>
      </c>
      <c r="I1341" s="1">
        <v>207</v>
      </c>
      <c r="J1341" s="1">
        <v>1</v>
      </c>
      <c r="K1341" s="1" t="s">
        <v>184</v>
      </c>
      <c r="L1341" s="1" t="s">
        <v>4425</v>
      </c>
    </row>
    <row r="1342" spans="1:12">
      <c r="A1342" s="1">
        <v>1364</v>
      </c>
      <c r="B1342" s="1" t="s">
        <v>4428</v>
      </c>
      <c r="C1342" s="1" t="s">
        <v>4429</v>
      </c>
      <c r="D1342" s="1" t="s">
        <v>4057</v>
      </c>
      <c r="E1342" s="1" t="s">
        <v>4430</v>
      </c>
      <c r="F1342" s="1" t="s">
        <v>4431</v>
      </c>
      <c r="G1342" s="1">
        <v>44.502108</v>
      </c>
      <c r="H1342" s="1">
        <v>3.5328189999999999</v>
      </c>
      <c r="I1342" s="1">
        <v>3362</v>
      </c>
      <c r="J1342" s="1">
        <v>1</v>
      </c>
      <c r="K1342" s="1" t="s">
        <v>184</v>
      </c>
      <c r="L1342" s="1" t="s">
        <v>4428</v>
      </c>
    </row>
    <row r="1343" spans="1:12">
      <c r="A1343" s="1">
        <v>1365</v>
      </c>
      <c r="B1343" s="1" t="s">
        <v>4432</v>
      </c>
      <c r="C1343" s="1" t="s">
        <v>4432</v>
      </c>
      <c r="D1343" s="1" t="s">
        <v>4057</v>
      </c>
      <c r="F1343" s="1" t="s">
        <v>4433</v>
      </c>
      <c r="G1343" s="1">
        <v>44.029846999999997</v>
      </c>
      <c r="H1343" s="1">
        <v>5.0780580000000004</v>
      </c>
      <c r="I1343" s="1">
        <v>394</v>
      </c>
      <c r="J1343" s="1">
        <v>1</v>
      </c>
      <c r="K1343" s="1" t="s">
        <v>184</v>
      </c>
      <c r="L1343" s="1" t="s">
        <v>4432</v>
      </c>
    </row>
    <row r="1344" spans="1:12">
      <c r="A1344" s="1">
        <v>1366</v>
      </c>
      <c r="B1344" s="1" t="s">
        <v>4434</v>
      </c>
      <c r="C1344" s="1" t="s">
        <v>4434</v>
      </c>
      <c r="D1344" s="1" t="s">
        <v>4057</v>
      </c>
      <c r="F1344" s="1" t="s">
        <v>4435</v>
      </c>
      <c r="G1344" s="1">
        <v>47.053333000000002</v>
      </c>
      <c r="H1344" s="1">
        <v>2.6324999999999998</v>
      </c>
      <c r="I1344" s="1">
        <v>580</v>
      </c>
      <c r="J1344" s="1">
        <v>1</v>
      </c>
      <c r="K1344" s="1" t="s">
        <v>184</v>
      </c>
      <c r="L1344" s="1" t="s">
        <v>4434</v>
      </c>
    </row>
    <row r="1345" spans="1:12">
      <c r="A1345" s="1">
        <v>1367</v>
      </c>
      <c r="B1345" s="1" t="s">
        <v>4436</v>
      </c>
      <c r="C1345" s="1" t="s">
        <v>4437</v>
      </c>
      <c r="D1345" s="1" t="s">
        <v>4057</v>
      </c>
      <c r="E1345" s="1" t="s">
        <v>4438</v>
      </c>
      <c r="F1345" s="1" t="s">
        <v>4439</v>
      </c>
      <c r="G1345" s="1">
        <v>49.454444000000002</v>
      </c>
      <c r="H1345" s="1">
        <v>2.112778</v>
      </c>
      <c r="I1345" s="1">
        <v>359</v>
      </c>
      <c r="J1345" s="1">
        <v>1</v>
      </c>
      <c r="K1345" s="1" t="s">
        <v>184</v>
      </c>
      <c r="L1345" s="1" t="s">
        <v>4436</v>
      </c>
    </row>
    <row r="1346" spans="1:12">
      <c r="A1346" s="1">
        <v>1368</v>
      </c>
      <c r="B1346" s="1" t="s">
        <v>4440</v>
      </c>
      <c r="C1346" s="1" t="s">
        <v>4440</v>
      </c>
      <c r="D1346" s="1" t="s">
        <v>4057</v>
      </c>
      <c r="F1346" s="1" t="s">
        <v>4441</v>
      </c>
      <c r="G1346" s="1">
        <v>48.058141999999997</v>
      </c>
      <c r="H1346" s="1">
        <v>1.376625</v>
      </c>
      <c r="I1346" s="1">
        <v>433</v>
      </c>
      <c r="J1346" s="1">
        <v>1</v>
      </c>
      <c r="K1346" s="1" t="s">
        <v>184</v>
      </c>
      <c r="L1346" s="1" t="s">
        <v>4440</v>
      </c>
    </row>
    <row r="1347" spans="1:12">
      <c r="A1347" s="1">
        <v>1369</v>
      </c>
      <c r="B1347" s="1" t="s">
        <v>4442</v>
      </c>
      <c r="C1347" s="1" t="s">
        <v>4443</v>
      </c>
      <c r="D1347" s="1" t="s">
        <v>4057</v>
      </c>
      <c r="F1347" s="1" t="s">
        <v>4444</v>
      </c>
      <c r="G1347" s="1">
        <v>47.256838999999999</v>
      </c>
      <c r="H1347" s="1">
        <v>-0.11514199999999999</v>
      </c>
      <c r="I1347" s="1">
        <v>269</v>
      </c>
      <c r="J1347" s="1">
        <v>1</v>
      </c>
      <c r="K1347" s="1" t="s">
        <v>184</v>
      </c>
      <c r="L1347" s="1" t="s">
        <v>4442</v>
      </c>
    </row>
    <row r="1348" spans="1:12">
      <c r="A1348" s="1">
        <v>1370</v>
      </c>
      <c r="B1348" s="1" t="s">
        <v>4445</v>
      </c>
      <c r="C1348" s="1" t="s">
        <v>4446</v>
      </c>
      <c r="D1348" s="1" t="s">
        <v>4057</v>
      </c>
      <c r="F1348" s="1" t="s">
        <v>4447</v>
      </c>
      <c r="G1348" s="1">
        <v>49.028669000000001</v>
      </c>
      <c r="H1348" s="1">
        <v>1.2198640000000001</v>
      </c>
      <c r="I1348" s="1">
        <v>464</v>
      </c>
      <c r="J1348" s="1">
        <v>1</v>
      </c>
      <c r="K1348" s="1" t="s">
        <v>184</v>
      </c>
      <c r="L1348" s="1" t="s">
        <v>4445</v>
      </c>
    </row>
    <row r="1349" spans="1:12">
      <c r="A1349" s="1">
        <v>1371</v>
      </c>
      <c r="B1349" s="1" t="s">
        <v>4448</v>
      </c>
      <c r="C1349" s="1" t="s">
        <v>4449</v>
      </c>
      <c r="D1349" s="1" t="s">
        <v>4057</v>
      </c>
      <c r="E1349" s="1" t="s">
        <v>4450</v>
      </c>
      <c r="F1349" s="1" t="s">
        <v>4451</v>
      </c>
      <c r="G1349" s="1">
        <v>49.533889000000002</v>
      </c>
      <c r="H1349" s="1">
        <v>8.8055999999999995E-2</v>
      </c>
      <c r="I1349" s="1">
        <v>312</v>
      </c>
      <c r="J1349" s="1">
        <v>1</v>
      </c>
      <c r="K1349" s="1" t="s">
        <v>184</v>
      </c>
      <c r="L1349" s="1" t="s">
        <v>4448</v>
      </c>
    </row>
    <row r="1350" spans="1:12">
      <c r="A1350" s="1">
        <v>1372</v>
      </c>
      <c r="B1350" s="1" t="s">
        <v>4452</v>
      </c>
      <c r="C1350" s="1" t="s">
        <v>4452</v>
      </c>
      <c r="D1350" s="1" t="s">
        <v>4057</v>
      </c>
      <c r="F1350" s="1" t="s">
        <v>4453</v>
      </c>
      <c r="G1350" s="1">
        <v>50.143492000000002</v>
      </c>
      <c r="H1350" s="1">
        <v>1.8318920000000001</v>
      </c>
      <c r="I1350" s="1">
        <v>220</v>
      </c>
      <c r="J1350" s="1">
        <v>1</v>
      </c>
      <c r="K1350" s="1" t="s">
        <v>184</v>
      </c>
      <c r="L1350" s="1" t="s">
        <v>4452</v>
      </c>
    </row>
    <row r="1351" spans="1:12">
      <c r="A1351" s="1">
        <v>1373</v>
      </c>
      <c r="B1351" s="1" t="s">
        <v>4454</v>
      </c>
      <c r="C1351" s="1" t="s">
        <v>4455</v>
      </c>
      <c r="D1351" s="1" t="s">
        <v>4057</v>
      </c>
      <c r="E1351" s="1" t="s">
        <v>4456</v>
      </c>
      <c r="F1351" s="1" t="s">
        <v>4457</v>
      </c>
      <c r="G1351" s="1">
        <v>47.987777999999999</v>
      </c>
      <c r="H1351" s="1">
        <v>1.760556</v>
      </c>
      <c r="I1351" s="1">
        <v>412</v>
      </c>
      <c r="J1351" s="1">
        <v>1</v>
      </c>
      <c r="K1351" s="1" t="s">
        <v>184</v>
      </c>
      <c r="L1351" s="1" t="s">
        <v>4454</v>
      </c>
    </row>
    <row r="1352" spans="1:12">
      <c r="A1352" s="1">
        <v>1374</v>
      </c>
      <c r="B1352" s="1" t="s">
        <v>4458</v>
      </c>
      <c r="C1352" s="1" t="s">
        <v>4459</v>
      </c>
      <c r="D1352" s="1" t="s">
        <v>4057</v>
      </c>
      <c r="E1352" s="1" t="s">
        <v>4460</v>
      </c>
      <c r="F1352" s="1" t="s">
        <v>4461</v>
      </c>
      <c r="G1352" s="1">
        <v>48.776071999999999</v>
      </c>
      <c r="H1352" s="1">
        <v>4.1844919999999997</v>
      </c>
      <c r="I1352" s="1">
        <v>587</v>
      </c>
      <c r="J1352" s="1">
        <v>1</v>
      </c>
      <c r="K1352" s="1" t="s">
        <v>184</v>
      </c>
      <c r="L1352" s="1" t="s">
        <v>4458</v>
      </c>
    </row>
    <row r="1353" spans="1:12">
      <c r="A1353" s="1">
        <v>1375</v>
      </c>
      <c r="B1353" s="1" t="s">
        <v>4462</v>
      </c>
      <c r="C1353" s="1" t="s">
        <v>4463</v>
      </c>
      <c r="D1353" s="1" t="s">
        <v>4057</v>
      </c>
      <c r="E1353" s="1" t="s">
        <v>4464</v>
      </c>
      <c r="F1353" s="1" t="s">
        <v>4465</v>
      </c>
      <c r="G1353" s="1">
        <v>49.384172</v>
      </c>
      <c r="H1353" s="1">
        <v>1.1748000000000001</v>
      </c>
      <c r="I1353" s="1">
        <v>512</v>
      </c>
      <c r="J1353" s="1">
        <v>1</v>
      </c>
      <c r="K1353" s="1" t="s">
        <v>184</v>
      </c>
      <c r="L1353" s="1" t="s">
        <v>4462</v>
      </c>
    </row>
    <row r="1354" spans="1:12">
      <c r="A1354" s="1">
        <v>1376</v>
      </c>
      <c r="B1354" s="1" t="s">
        <v>4466</v>
      </c>
      <c r="C1354" s="1" t="s">
        <v>4467</v>
      </c>
      <c r="D1354" s="1" t="s">
        <v>4057</v>
      </c>
      <c r="E1354" s="1" t="s">
        <v>4468</v>
      </c>
      <c r="F1354" s="1" t="s">
        <v>4469</v>
      </c>
      <c r="G1354" s="1">
        <v>47.432222000000003</v>
      </c>
      <c r="H1354" s="1">
        <v>0.72760599999999998</v>
      </c>
      <c r="I1354" s="1">
        <v>357</v>
      </c>
      <c r="J1354" s="1">
        <v>1</v>
      </c>
      <c r="K1354" s="1" t="s">
        <v>184</v>
      </c>
      <c r="L1354" s="1" t="s">
        <v>4466</v>
      </c>
    </row>
    <row r="1355" spans="1:12">
      <c r="A1355" s="1">
        <v>1377</v>
      </c>
      <c r="B1355" s="1" t="s">
        <v>4470</v>
      </c>
      <c r="C1355" s="1" t="s">
        <v>4471</v>
      </c>
      <c r="D1355" s="1" t="s">
        <v>4057</v>
      </c>
      <c r="E1355" s="1" t="s">
        <v>4472</v>
      </c>
      <c r="F1355" s="1" t="s">
        <v>4473</v>
      </c>
      <c r="G1355" s="1">
        <v>47.082135999999998</v>
      </c>
      <c r="H1355" s="1">
        <v>-0.87706399999999995</v>
      </c>
      <c r="I1355" s="1">
        <v>443</v>
      </c>
      <c r="J1355" s="1">
        <v>1</v>
      </c>
      <c r="K1355" s="1" t="s">
        <v>184</v>
      </c>
      <c r="L1355" s="1" t="s">
        <v>4470</v>
      </c>
    </row>
    <row r="1356" spans="1:12">
      <c r="A1356" s="1">
        <v>1378</v>
      </c>
      <c r="B1356" s="1" t="s">
        <v>4474</v>
      </c>
      <c r="C1356" s="1" t="s">
        <v>4475</v>
      </c>
      <c r="D1356" s="1" t="s">
        <v>4057</v>
      </c>
      <c r="E1356" s="1" t="s">
        <v>4476</v>
      </c>
      <c r="F1356" s="1" t="s">
        <v>4477</v>
      </c>
      <c r="G1356" s="1">
        <v>48.031360999999997</v>
      </c>
      <c r="H1356" s="1">
        <v>-0.74298600000000004</v>
      </c>
      <c r="I1356" s="1">
        <v>330</v>
      </c>
      <c r="J1356" s="1">
        <v>1</v>
      </c>
      <c r="K1356" s="1" t="s">
        <v>184</v>
      </c>
      <c r="L1356" s="1" t="s">
        <v>4474</v>
      </c>
    </row>
    <row r="1357" spans="1:12">
      <c r="A1357" s="1">
        <v>1379</v>
      </c>
      <c r="B1357" s="1" t="s">
        <v>4478</v>
      </c>
      <c r="C1357" s="1" t="s">
        <v>4455</v>
      </c>
      <c r="D1357" s="1" t="s">
        <v>4057</v>
      </c>
      <c r="F1357" s="1" t="s">
        <v>4479</v>
      </c>
      <c r="G1357" s="1">
        <v>47.896946</v>
      </c>
      <c r="H1357" s="1">
        <v>2.1633330000000002</v>
      </c>
      <c r="I1357" s="1">
        <v>396</v>
      </c>
      <c r="J1357" s="1">
        <v>1</v>
      </c>
      <c r="K1357" s="1" t="s">
        <v>184</v>
      </c>
      <c r="L1357" s="1" t="s">
        <v>4478</v>
      </c>
    </row>
    <row r="1358" spans="1:12">
      <c r="A1358" s="1">
        <v>1380</v>
      </c>
      <c r="B1358" s="1" t="s">
        <v>4480</v>
      </c>
      <c r="C1358" s="1" t="s">
        <v>4481</v>
      </c>
      <c r="D1358" s="1" t="s">
        <v>4057</v>
      </c>
      <c r="E1358" s="1" t="s">
        <v>4482</v>
      </c>
      <c r="F1358" s="1" t="s">
        <v>4483</v>
      </c>
      <c r="G1358" s="1">
        <v>48.969444000000003</v>
      </c>
      <c r="H1358" s="1">
        <v>2.441389</v>
      </c>
      <c r="I1358" s="1">
        <v>218</v>
      </c>
      <c r="J1358" s="1">
        <v>1</v>
      </c>
      <c r="K1358" s="1" t="s">
        <v>184</v>
      </c>
      <c r="L1358" s="1" t="s">
        <v>4480</v>
      </c>
    </row>
    <row r="1359" spans="1:12">
      <c r="A1359" s="1">
        <v>1381</v>
      </c>
      <c r="B1359" s="1" t="s">
        <v>4484</v>
      </c>
      <c r="C1359" s="1" t="s">
        <v>4484</v>
      </c>
      <c r="D1359" s="1" t="s">
        <v>4057</v>
      </c>
      <c r="E1359" s="1" t="s">
        <v>4485</v>
      </c>
      <c r="F1359" s="1" t="s">
        <v>4486</v>
      </c>
      <c r="G1359" s="1">
        <v>49.253546999999998</v>
      </c>
      <c r="H1359" s="1">
        <v>2.519139</v>
      </c>
      <c r="I1359" s="1">
        <v>291</v>
      </c>
      <c r="J1359" s="1">
        <v>1</v>
      </c>
      <c r="K1359" s="1" t="s">
        <v>184</v>
      </c>
      <c r="L1359" s="1" t="s">
        <v>4484</v>
      </c>
    </row>
    <row r="1360" spans="1:12">
      <c r="A1360" s="1">
        <v>1382</v>
      </c>
      <c r="B1360" s="1" t="s">
        <v>4487</v>
      </c>
      <c r="C1360" s="1" t="s">
        <v>4481</v>
      </c>
      <c r="D1360" s="1" t="s">
        <v>4057</v>
      </c>
      <c r="E1360" s="1" t="s">
        <v>4488</v>
      </c>
      <c r="F1360" s="1" t="s">
        <v>4489</v>
      </c>
      <c r="G1360" s="1">
        <v>49.012779000000002</v>
      </c>
      <c r="H1360" s="1">
        <v>2.5499999999999998</v>
      </c>
      <c r="I1360" s="1">
        <v>392</v>
      </c>
      <c r="J1360" s="1">
        <v>1</v>
      </c>
      <c r="K1360" s="1" t="s">
        <v>184</v>
      </c>
      <c r="L1360" s="1" t="s">
        <v>4487</v>
      </c>
    </row>
    <row r="1361" spans="1:12">
      <c r="A1361" s="1">
        <v>1383</v>
      </c>
      <c r="B1361" s="1" t="s">
        <v>4490</v>
      </c>
      <c r="C1361" s="1" t="s">
        <v>4491</v>
      </c>
      <c r="D1361" s="1" t="s">
        <v>4057</v>
      </c>
      <c r="F1361" s="1" t="s">
        <v>4492</v>
      </c>
      <c r="G1361" s="1">
        <v>48.837653000000003</v>
      </c>
      <c r="H1361" s="1">
        <v>3.0161169999999999</v>
      </c>
      <c r="I1361" s="1">
        <v>470</v>
      </c>
      <c r="J1361" s="1">
        <v>1</v>
      </c>
      <c r="K1361" s="1" t="s">
        <v>184</v>
      </c>
      <c r="L1361" s="1" t="s">
        <v>4490</v>
      </c>
    </row>
    <row r="1362" spans="1:12">
      <c r="A1362" s="1">
        <v>1384</v>
      </c>
      <c r="B1362" s="1" t="s">
        <v>4493</v>
      </c>
      <c r="C1362" s="1" t="s">
        <v>4494</v>
      </c>
      <c r="D1362" s="1" t="s">
        <v>4057</v>
      </c>
      <c r="F1362" s="1" t="s">
        <v>4495</v>
      </c>
      <c r="G1362" s="1">
        <v>48.604725000000002</v>
      </c>
      <c r="H1362" s="1">
        <v>2.671119</v>
      </c>
      <c r="I1362" s="1">
        <v>302</v>
      </c>
      <c r="J1362" s="1">
        <v>1</v>
      </c>
      <c r="K1362" s="1" t="s">
        <v>184</v>
      </c>
      <c r="L1362" s="1" t="s">
        <v>4493</v>
      </c>
    </row>
    <row r="1363" spans="1:12">
      <c r="A1363" s="1">
        <v>1385</v>
      </c>
      <c r="B1363" s="1" t="s">
        <v>4496</v>
      </c>
      <c r="C1363" s="1" t="s">
        <v>4497</v>
      </c>
      <c r="D1363" s="1" t="s">
        <v>4057</v>
      </c>
      <c r="E1363" s="1" t="s">
        <v>4498</v>
      </c>
      <c r="F1363" s="1" t="s">
        <v>4499</v>
      </c>
      <c r="G1363" s="1">
        <v>48.751922</v>
      </c>
      <c r="H1363" s="1">
        <v>2.1061890000000001</v>
      </c>
      <c r="I1363" s="1">
        <v>538</v>
      </c>
      <c r="J1363" s="1">
        <v>1</v>
      </c>
      <c r="K1363" s="1" t="s">
        <v>184</v>
      </c>
      <c r="L1363" s="1" t="s">
        <v>4496</v>
      </c>
    </row>
    <row r="1364" spans="1:12">
      <c r="A1364" s="1">
        <v>1386</v>
      </c>
      <c r="B1364" s="1" t="s">
        <v>4500</v>
      </c>
      <c r="C1364" s="1" t="s">
        <v>4481</v>
      </c>
      <c r="D1364" s="1" t="s">
        <v>4057</v>
      </c>
      <c r="E1364" s="1" t="s">
        <v>4501</v>
      </c>
      <c r="F1364" s="1" t="s">
        <v>4502</v>
      </c>
      <c r="G1364" s="1">
        <v>48.725278000000003</v>
      </c>
      <c r="H1364" s="1">
        <v>2.3594439999999999</v>
      </c>
      <c r="I1364" s="1">
        <v>291</v>
      </c>
      <c r="J1364" s="1">
        <v>1</v>
      </c>
      <c r="K1364" s="1" t="s">
        <v>184</v>
      </c>
      <c r="L1364" s="1" t="s">
        <v>4500</v>
      </c>
    </row>
    <row r="1365" spans="1:12">
      <c r="A1365" s="1">
        <v>1387</v>
      </c>
      <c r="B1365" s="1" t="s">
        <v>4503</v>
      </c>
      <c r="C1365" s="1" t="s">
        <v>4504</v>
      </c>
      <c r="D1365" s="1" t="s">
        <v>4057</v>
      </c>
      <c r="E1365" s="1" t="s">
        <v>4505</v>
      </c>
      <c r="F1365" s="1" t="s">
        <v>4506</v>
      </c>
      <c r="G1365" s="1">
        <v>49.096646999999997</v>
      </c>
      <c r="H1365" s="1">
        <v>2.0408330000000001</v>
      </c>
      <c r="I1365" s="1">
        <v>325</v>
      </c>
      <c r="J1365" s="1">
        <v>1</v>
      </c>
      <c r="K1365" s="1" t="s">
        <v>184</v>
      </c>
      <c r="L1365" s="1" t="s">
        <v>4503</v>
      </c>
    </row>
    <row r="1366" spans="1:12">
      <c r="A1366" s="1">
        <v>1388</v>
      </c>
      <c r="B1366" s="1" t="s">
        <v>4507</v>
      </c>
      <c r="C1366" s="1" t="s">
        <v>4508</v>
      </c>
      <c r="D1366" s="1" t="s">
        <v>4057</v>
      </c>
      <c r="F1366" s="1" t="s">
        <v>4509</v>
      </c>
      <c r="G1366" s="1">
        <v>48.774405999999999</v>
      </c>
      <c r="H1366" s="1">
        <v>2.2015359999999999</v>
      </c>
      <c r="I1366" s="1">
        <v>584</v>
      </c>
      <c r="J1366" s="1">
        <v>1</v>
      </c>
      <c r="K1366" s="1" t="s">
        <v>184</v>
      </c>
      <c r="L1366" s="1" t="s">
        <v>4507</v>
      </c>
    </row>
    <row r="1367" spans="1:12">
      <c r="A1367" s="1">
        <v>1389</v>
      </c>
      <c r="B1367" s="1" t="s">
        <v>4510</v>
      </c>
      <c r="C1367" s="1" t="s">
        <v>4511</v>
      </c>
      <c r="D1367" s="1" t="s">
        <v>4057</v>
      </c>
      <c r="F1367" s="1" t="s">
        <v>4512</v>
      </c>
      <c r="G1367" s="1">
        <v>49.208689</v>
      </c>
      <c r="H1367" s="1">
        <v>4.1565810000000001</v>
      </c>
      <c r="I1367" s="1">
        <v>313</v>
      </c>
      <c r="J1367" s="1">
        <v>1</v>
      </c>
      <c r="K1367" s="1" t="s">
        <v>184</v>
      </c>
      <c r="L1367" s="1" t="s">
        <v>4510</v>
      </c>
    </row>
    <row r="1368" spans="1:12">
      <c r="A1368" s="1">
        <v>1390</v>
      </c>
      <c r="B1368" s="1" t="s">
        <v>4513</v>
      </c>
      <c r="C1368" s="1" t="s">
        <v>4514</v>
      </c>
      <c r="D1368" s="1" t="s">
        <v>4057</v>
      </c>
      <c r="E1368" s="1" t="s">
        <v>4515</v>
      </c>
      <c r="F1368" s="1" t="s">
        <v>4516</v>
      </c>
      <c r="G1368" s="1">
        <v>48.322136</v>
      </c>
      <c r="H1368" s="1">
        <v>4.0167029999999997</v>
      </c>
      <c r="I1368" s="1">
        <v>388</v>
      </c>
      <c r="J1368" s="1">
        <v>1</v>
      </c>
      <c r="K1368" s="1" t="s">
        <v>184</v>
      </c>
      <c r="L1368" s="1" t="s">
        <v>4513</v>
      </c>
    </row>
    <row r="1369" spans="1:12">
      <c r="A1369" s="1">
        <v>1391</v>
      </c>
      <c r="B1369" s="1" t="s">
        <v>4517</v>
      </c>
      <c r="C1369" s="1" t="s">
        <v>4518</v>
      </c>
      <c r="D1369" s="1" t="s">
        <v>4057</v>
      </c>
      <c r="F1369" s="1" t="s">
        <v>4519</v>
      </c>
      <c r="G1369" s="1">
        <v>48.593274999999998</v>
      </c>
      <c r="H1369" s="1">
        <v>6.5434559999999999</v>
      </c>
      <c r="I1369" s="1">
        <v>790</v>
      </c>
      <c r="J1369" s="1">
        <v>1</v>
      </c>
      <c r="K1369" s="1" t="s">
        <v>184</v>
      </c>
      <c r="L1369" s="1" t="s">
        <v>4517</v>
      </c>
    </row>
    <row r="1370" spans="1:12">
      <c r="A1370" s="1">
        <v>1392</v>
      </c>
      <c r="B1370" s="1" t="s">
        <v>4520</v>
      </c>
      <c r="C1370" s="1" t="s">
        <v>4521</v>
      </c>
      <c r="D1370" s="1" t="s">
        <v>4057</v>
      </c>
      <c r="F1370" s="1" t="s">
        <v>4522</v>
      </c>
      <c r="G1370" s="1">
        <v>49.226917</v>
      </c>
      <c r="H1370" s="1">
        <v>5.6722190000000001</v>
      </c>
      <c r="I1370" s="1">
        <v>770</v>
      </c>
      <c r="J1370" s="1">
        <v>1</v>
      </c>
      <c r="K1370" s="1" t="s">
        <v>184</v>
      </c>
      <c r="L1370" s="1" t="s">
        <v>4520</v>
      </c>
    </row>
    <row r="1371" spans="1:12">
      <c r="A1371" s="1">
        <v>1393</v>
      </c>
      <c r="B1371" s="1" t="s">
        <v>4523</v>
      </c>
      <c r="C1371" s="1" t="s">
        <v>4524</v>
      </c>
      <c r="D1371" s="1" t="s">
        <v>4057</v>
      </c>
      <c r="F1371" s="1" t="s">
        <v>4525</v>
      </c>
      <c r="G1371" s="1">
        <v>46.967283000000002</v>
      </c>
      <c r="H1371" s="1">
        <v>4.2605719999999998</v>
      </c>
      <c r="I1371" s="1">
        <v>997</v>
      </c>
      <c r="J1371" s="1">
        <v>1</v>
      </c>
      <c r="K1371" s="1" t="s">
        <v>184</v>
      </c>
      <c r="L1371" s="1" t="s">
        <v>4523</v>
      </c>
    </row>
    <row r="1372" spans="1:12">
      <c r="A1372" s="1">
        <v>1394</v>
      </c>
      <c r="B1372" s="1" t="s">
        <v>4526</v>
      </c>
      <c r="C1372" s="1" t="s">
        <v>4527</v>
      </c>
      <c r="D1372" s="1" t="s">
        <v>4057</v>
      </c>
      <c r="E1372" s="1" t="s">
        <v>4528</v>
      </c>
      <c r="F1372" s="1" t="s">
        <v>4529</v>
      </c>
      <c r="G1372" s="1">
        <v>47.002625000000002</v>
      </c>
      <c r="H1372" s="1">
        <v>3.1133329999999999</v>
      </c>
      <c r="I1372" s="1">
        <v>602</v>
      </c>
      <c r="J1372" s="1">
        <v>1</v>
      </c>
      <c r="K1372" s="1" t="s">
        <v>184</v>
      </c>
      <c r="L1372" s="1" t="s">
        <v>4526</v>
      </c>
    </row>
    <row r="1373" spans="1:12">
      <c r="A1373" s="1">
        <v>1395</v>
      </c>
      <c r="B1373" s="1" t="s">
        <v>4530</v>
      </c>
      <c r="C1373" s="1" t="s">
        <v>4531</v>
      </c>
      <c r="D1373" s="1" t="s">
        <v>4057</v>
      </c>
      <c r="F1373" s="1" t="s">
        <v>4532</v>
      </c>
      <c r="G1373" s="1">
        <v>50.221814000000002</v>
      </c>
      <c r="H1373" s="1">
        <v>3.154236</v>
      </c>
      <c r="I1373" s="1">
        <v>257</v>
      </c>
      <c r="J1373" s="1">
        <v>1</v>
      </c>
      <c r="K1373" s="1" t="s">
        <v>184</v>
      </c>
      <c r="L1373" s="1" t="s">
        <v>4530</v>
      </c>
    </row>
    <row r="1374" spans="1:12">
      <c r="A1374" s="1">
        <v>1396</v>
      </c>
      <c r="B1374" s="1" t="s">
        <v>4533</v>
      </c>
      <c r="C1374" s="1" t="s">
        <v>4534</v>
      </c>
      <c r="D1374" s="1" t="s">
        <v>4057</v>
      </c>
      <c r="F1374" s="1" t="s">
        <v>4535</v>
      </c>
      <c r="G1374" s="1">
        <v>50.310467000000003</v>
      </c>
      <c r="H1374" s="1">
        <v>4.0331190000000001</v>
      </c>
      <c r="I1374" s="1">
        <v>452</v>
      </c>
      <c r="J1374" s="1">
        <v>1</v>
      </c>
      <c r="K1374" s="1" t="s">
        <v>184</v>
      </c>
      <c r="L1374" s="1" t="s">
        <v>4533</v>
      </c>
    </row>
    <row r="1375" spans="1:12">
      <c r="A1375" s="1">
        <v>1397</v>
      </c>
      <c r="B1375" s="1" t="s">
        <v>4536</v>
      </c>
      <c r="C1375" s="1" t="s">
        <v>4537</v>
      </c>
      <c r="D1375" s="1" t="s">
        <v>4057</v>
      </c>
      <c r="F1375" s="1" t="s">
        <v>4538</v>
      </c>
      <c r="G1375" s="1">
        <v>47.206567</v>
      </c>
      <c r="H1375" s="1">
        <v>6.0836810000000003</v>
      </c>
      <c r="I1375" s="1">
        <v>1271</v>
      </c>
      <c r="J1375" s="1">
        <v>1</v>
      </c>
      <c r="K1375" s="1" t="s">
        <v>184</v>
      </c>
      <c r="L1375" s="1" t="s">
        <v>4536</v>
      </c>
    </row>
    <row r="1376" spans="1:12">
      <c r="A1376" s="1">
        <v>1398</v>
      </c>
      <c r="B1376" s="1" t="s">
        <v>4539</v>
      </c>
      <c r="C1376" s="1" t="s">
        <v>4540</v>
      </c>
      <c r="D1376" s="1" t="s">
        <v>4057</v>
      </c>
      <c r="F1376" s="1" t="s">
        <v>4541</v>
      </c>
      <c r="G1376" s="1">
        <v>48.766249999999999</v>
      </c>
      <c r="H1376" s="1">
        <v>7.2005189999999999</v>
      </c>
      <c r="I1376" s="1">
        <v>1017</v>
      </c>
      <c r="J1376" s="1">
        <v>1</v>
      </c>
      <c r="K1376" s="1" t="s">
        <v>184</v>
      </c>
      <c r="L1376" s="1" t="s">
        <v>4539</v>
      </c>
    </row>
    <row r="1377" spans="1:12">
      <c r="A1377" s="1">
        <v>1399</v>
      </c>
      <c r="B1377" s="1" t="s">
        <v>4542</v>
      </c>
      <c r="C1377" s="1" t="s">
        <v>4543</v>
      </c>
      <c r="D1377" s="1" t="s">
        <v>4057</v>
      </c>
      <c r="E1377" s="1" t="s">
        <v>4544</v>
      </c>
      <c r="F1377" s="1" t="s">
        <v>4545</v>
      </c>
      <c r="G1377" s="1">
        <v>50.561942000000002</v>
      </c>
      <c r="H1377" s="1">
        <v>3.0894439999999999</v>
      </c>
      <c r="I1377" s="1">
        <v>157</v>
      </c>
      <c r="J1377" s="1">
        <v>1</v>
      </c>
      <c r="K1377" s="1" t="s">
        <v>184</v>
      </c>
      <c r="L1377" s="1" t="s">
        <v>4542</v>
      </c>
    </row>
    <row r="1378" spans="1:12">
      <c r="A1378" s="1">
        <v>1400</v>
      </c>
      <c r="B1378" s="1" t="s">
        <v>4546</v>
      </c>
      <c r="C1378" s="1" t="s">
        <v>4547</v>
      </c>
      <c r="D1378" s="1" t="s">
        <v>4057</v>
      </c>
      <c r="F1378" s="1" t="s">
        <v>4548</v>
      </c>
      <c r="G1378" s="1">
        <v>50.618394000000002</v>
      </c>
      <c r="H1378" s="1">
        <v>2.642242</v>
      </c>
      <c r="I1378" s="1">
        <v>61</v>
      </c>
      <c r="J1378" s="1">
        <v>1</v>
      </c>
      <c r="K1378" s="1" t="s">
        <v>184</v>
      </c>
      <c r="L1378" s="1" t="s">
        <v>4546</v>
      </c>
    </row>
    <row r="1379" spans="1:12">
      <c r="A1379" s="1">
        <v>1401</v>
      </c>
      <c r="B1379" s="1" t="s">
        <v>4549</v>
      </c>
      <c r="C1379" s="1" t="s">
        <v>4550</v>
      </c>
      <c r="D1379" s="1" t="s">
        <v>4057</v>
      </c>
      <c r="F1379" s="1" t="s">
        <v>4551</v>
      </c>
      <c r="G1379" s="1">
        <v>49.783942000000003</v>
      </c>
      <c r="H1379" s="1">
        <v>4.6470779999999996</v>
      </c>
      <c r="I1379" s="1">
        <v>492</v>
      </c>
      <c r="J1379" s="1">
        <v>1</v>
      </c>
      <c r="K1379" s="1" t="s">
        <v>184</v>
      </c>
      <c r="L1379" s="1" t="s">
        <v>4549</v>
      </c>
    </row>
    <row r="1380" spans="1:12">
      <c r="A1380" s="1">
        <v>1402</v>
      </c>
      <c r="B1380" s="1" t="s">
        <v>4552</v>
      </c>
      <c r="C1380" s="1" t="s">
        <v>4553</v>
      </c>
      <c r="D1380" s="1" t="s">
        <v>4057</v>
      </c>
      <c r="F1380" s="1" t="s">
        <v>4554</v>
      </c>
      <c r="G1380" s="1">
        <v>47.637611</v>
      </c>
      <c r="H1380" s="1">
        <v>6.2039220000000004</v>
      </c>
      <c r="I1380" s="1">
        <v>1249</v>
      </c>
      <c r="J1380" s="1">
        <v>1</v>
      </c>
      <c r="K1380" s="1" t="s">
        <v>184</v>
      </c>
      <c r="L1380" s="1" t="s">
        <v>4552</v>
      </c>
    </row>
    <row r="1381" spans="1:12">
      <c r="A1381" s="1">
        <v>1403</v>
      </c>
      <c r="B1381" s="1" t="s">
        <v>4555</v>
      </c>
      <c r="C1381" s="1" t="s">
        <v>4556</v>
      </c>
      <c r="D1381" s="1" t="s">
        <v>4057</v>
      </c>
      <c r="E1381" s="1" t="s">
        <v>4557</v>
      </c>
      <c r="F1381" s="1" t="s">
        <v>4558</v>
      </c>
      <c r="G1381" s="1">
        <v>48.447910999999998</v>
      </c>
      <c r="H1381" s="1">
        <v>-4.418539</v>
      </c>
      <c r="I1381" s="1">
        <v>325</v>
      </c>
      <c r="J1381" s="1">
        <v>1</v>
      </c>
      <c r="K1381" s="1" t="s">
        <v>184</v>
      </c>
      <c r="L1381" s="1" t="s">
        <v>4555</v>
      </c>
    </row>
    <row r="1382" spans="1:12">
      <c r="A1382" s="1">
        <v>1404</v>
      </c>
      <c r="B1382" s="1" t="s">
        <v>4559</v>
      </c>
      <c r="C1382" s="1" t="s">
        <v>4560</v>
      </c>
      <c r="D1382" s="1" t="s">
        <v>4057</v>
      </c>
      <c r="E1382" s="1" t="s">
        <v>4561</v>
      </c>
      <c r="F1382" s="1" t="s">
        <v>4562</v>
      </c>
      <c r="G1382" s="1">
        <v>49.650106000000001</v>
      </c>
      <c r="H1382" s="1">
        <v>-1.4702809999999999</v>
      </c>
      <c r="I1382" s="1">
        <v>459</v>
      </c>
      <c r="J1382" s="1">
        <v>1</v>
      </c>
      <c r="K1382" s="1" t="s">
        <v>184</v>
      </c>
      <c r="L1382" s="1" t="s">
        <v>4559</v>
      </c>
    </row>
    <row r="1383" spans="1:12">
      <c r="A1383" s="1">
        <v>1405</v>
      </c>
      <c r="B1383" s="1" t="s">
        <v>4563</v>
      </c>
      <c r="C1383" s="1" t="s">
        <v>4564</v>
      </c>
      <c r="D1383" s="1" t="s">
        <v>4057</v>
      </c>
      <c r="E1383" s="1" t="s">
        <v>4565</v>
      </c>
      <c r="F1383" s="1" t="s">
        <v>4566</v>
      </c>
      <c r="G1383" s="1">
        <v>48.587682999999998</v>
      </c>
      <c r="H1383" s="1">
        <v>-2.079958</v>
      </c>
      <c r="I1383" s="1">
        <v>219</v>
      </c>
      <c r="J1383" s="1">
        <v>1</v>
      </c>
      <c r="K1383" s="1" t="s">
        <v>184</v>
      </c>
      <c r="L1383" s="1" t="s">
        <v>4563</v>
      </c>
    </row>
    <row r="1384" spans="1:12">
      <c r="A1384" s="1">
        <v>1406</v>
      </c>
      <c r="B1384" s="1" t="s">
        <v>4567</v>
      </c>
      <c r="C1384" s="1" t="s">
        <v>4568</v>
      </c>
      <c r="D1384" s="1" t="s">
        <v>4057</v>
      </c>
      <c r="F1384" s="1" t="s">
        <v>4569</v>
      </c>
      <c r="G1384" s="1">
        <v>47.289444000000003</v>
      </c>
      <c r="H1384" s="1">
        <v>-2.3463889999999998</v>
      </c>
      <c r="I1384" s="1">
        <v>105</v>
      </c>
      <c r="J1384" s="1">
        <v>1</v>
      </c>
      <c r="K1384" s="1" t="s">
        <v>184</v>
      </c>
      <c r="L1384" s="1" t="s">
        <v>4567</v>
      </c>
    </row>
    <row r="1385" spans="1:12">
      <c r="A1385" s="1">
        <v>1407</v>
      </c>
      <c r="B1385" s="1" t="s">
        <v>4570</v>
      </c>
      <c r="C1385" s="1" t="s">
        <v>4570</v>
      </c>
      <c r="D1385" s="1" t="s">
        <v>4057</v>
      </c>
      <c r="E1385" s="1" t="s">
        <v>4571</v>
      </c>
      <c r="F1385" s="1" t="s">
        <v>4572</v>
      </c>
      <c r="G1385" s="1">
        <v>48.883057000000001</v>
      </c>
      <c r="H1385" s="1">
        <v>-1.5641670000000001</v>
      </c>
      <c r="I1385" s="1">
        <v>45</v>
      </c>
      <c r="J1385" s="1">
        <v>1</v>
      </c>
      <c r="K1385" s="1" t="s">
        <v>184</v>
      </c>
      <c r="L1385" s="1" t="s">
        <v>4570</v>
      </c>
    </row>
    <row r="1386" spans="1:12">
      <c r="A1386" s="1">
        <v>1408</v>
      </c>
      <c r="B1386" s="1" t="s">
        <v>4573</v>
      </c>
      <c r="C1386" s="1" t="s">
        <v>4574</v>
      </c>
      <c r="D1386" s="1" t="s">
        <v>4057</v>
      </c>
      <c r="E1386" s="1" t="s">
        <v>4575</v>
      </c>
      <c r="F1386" s="1" t="s">
        <v>4576</v>
      </c>
      <c r="G1386" s="1">
        <v>49.365338999999999</v>
      </c>
      <c r="H1386" s="1">
        <v>0.154306</v>
      </c>
      <c r="I1386" s="1">
        <v>479</v>
      </c>
      <c r="J1386" s="1">
        <v>1</v>
      </c>
      <c r="K1386" s="1" t="s">
        <v>184</v>
      </c>
      <c r="L1386" s="1" t="s">
        <v>4573</v>
      </c>
    </row>
    <row r="1387" spans="1:12">
      <c r="A1387" s="1">
        <v>1409</v>
      </c>
      <c r="B1387" s="1" t="s">
        <v>4577</v>
      </c>
      <c r="C1387" s="1" t="s">
        <v>4578</v>
      </c>
      <c r="D1387" s="1" t="s">
        <v>4057</v>
      </c>
      <c r="E1387" s="1" t="s">
        <v>4579</v>
      </c>
      <c r="F1387" s="1" t="s">
        <v>4580</v>
      </c>
      <c r="G1387" s="1">
        <v>47.760554999999997</v>
      </c>
      <c r="H1387" s="1">
        <v>-3.44</v>
      </c>
      <c r="I1387" s="1">
        <v>160</v>
      </c>
      <c r="J1387" s="1">
        <v>1</v>
      </c>
      <c r="K1387" s="1" t="s">
        <v>184</v>
      </c>
      <c r="L1387" s="1" t="s">
        <v>4577</v>
      </c>
    </row>
    <row r="1388" spans="1:12">
      <c r="A1388" s="1">
        <v>1410</v>
      </c>
      <c r="B1388" s="1" t="s">
        <v>4581</v>
      </c>
      <c r="C1388" s="1" t="s">
        <v>4582</v>
      </c>
      <c r="D1388" s="1" t="s">
        <v>4057</v>
      </c>
      <c r="E1388" s="1" t="s">
        <v>4583</v>
      </c>
      <c r="F1388" s="1" t="s">
        <v>4584</v>
      </c>
      <c r="G1388" s="1">
        <v>46.701943999999997</v>
      </c>
      <c r="H1388" s="1">
        <v>-1.378625</v>
      </c>
      <c r="I1388" s="1">
        <v>299</v>
      </c>
      <c r="J1388" s="1">
        <v>1</v>
      </c>
      <c r="K1388" s="1" t="s">
        <v>184</v>
      </c>
      <c r="L1388" s="1" t="s">
        <v>4581</v>
      </c>
    </row>
    <row r="1389" spans="1:12">
      <c r="A1389" s="1">
        <v>1411</v>
      </c>
      <c r="B1389" s="1" t="s">
        <v>4585</v>
      </c>
      <c r="C1389" s="1" t="s">
        <v>4585</v>
      </c>
      <c r="D1389" s="1" t="s">
        <v>4057</v>
      </c>
      <c r="F1389" s="1" t="s">
        <v>4586</v>
      </c>
      <c r="G1389" s="1">
        <v>48.530258000000003</v>
      </c>
      <c r="H1389" s="1">
        <v>-4.1516419999999998</v>
      </c>
      <c r="I1389" s="1">
        <v>348</v>
      </c>
      <c r="J1389" s="1">
        <v>1</v>
      </c>
      <c r="K1389" s="1" t="s">
        <v>184</v>
      </c>
      <c r="L1389" s="1" t="s">
        <v>4585</v>
      </c>
    </row>
    <row r="1390" spans="1:12">
      <c r="A1390" s="1">
        <v>1412</v>
      </c>
      <c r="B1390" s="1" t="s">
        <v>4587</v>
      </c>
      <c r="C1390" s="1" t="s">
        <v>4588</v>
      </c>
      <c r="D1390" s="1" t="s">
        <v>4057</v>
      </c>
      <c r="E1390" s="1" t="s">
        <v>4589</v>
      </c>
      <c r="F1390" s="1" t="s">
        <v>4590</v>
      </c>
      <c r="G1390" s="1">
        <v>49.173333</v>
      </c>
      <c r="H1390" s="1">
        <v>-0.45</v>
      </c>
      <c r="I1390" s="1">
        <v>256</v>
      </c>
      <c r="J1390" s="1">
        <v>1</v>
      </c>
      <c r="K1390" s="1" t="s">
        <v>184</v>
      </c>
      <c r="L1390" s="1" t="s">
        <v>4587</v>
      </c>
    </row>
    <row r="1391" spans="1:12">
      <c r="A1391" s="1">
        <v>1413</v>
      </c>
      <c r="B1391" s="1" t="s">
        <v>4591</v>
      </c>
      <c r="C1391" s="1" t="s">
        <v>4592</v>
      </c>
      <c r="D1391" s="1" t="s">
        <v>4057</v>
      </c>
      <c r="F1391" s="1" t="s">
        <v>4593</v>
      </c>
      <c r="G1391" s="1">
        <v>48.281703</v>
      </c>
      <c r="H1391" s="1">
        <v>-4.445017</v>
      </c>
      <c r="I1391" s="1">
        <v>287</v>
      </c>
      <c r="J1391" s="1">
        <v>1</v>
      </c>
      <c r="K1391" s="1" t="s">
        <v>184</v>
      </c>
      <c r="L1391" s="1" t="s">
        <v>4591</v>
      </c>
    </row>
    <row r="1392" spans="1:12">
      <c r="A1392" s="1">
        <v>1414</v>
      </c>
      <c r="B1392" s="1" t="s">
        <v>4594</v>
      </c>
      <c r="C1392" s="1" t="s">
        <v>4595</v>
      </c>
      <c r="D1392" s="1" t="s">
        <v>4057</v>
      </c>
      <c r="E1392" s="1" t="s">
        <v>4596</v>
      </c>
      <c r="F1392" s="1" t="s">
        <v>4597</v>
      </c>
      <c r="G1392" s="1">
        <v>47.948611</v>
      </c>
      <c r="H1392" s="1">
        <v>0.20166700000000001</v>
      </c>
      <c r="I1392" s="1">
        <v>194</v>
      </c>
      <c r="J1392" s="1">
        <v>1</v>
      </c>
      <c r="K1392" s="1" t="s">
        <v>184</v>
      </c>
      <c r="L1392" s="1" t="s">
        <v>4594</v>
      </c>
    </row>
    <row r="1393" spans="1:12">
      <c r="A1393" s="1">
        <v>1415</v>
      </c>
      <c r="B1393" s="1" t="s">
        <v>4598</v>
      </c>
      <c r="C1393" s="1" t="s">
        <v>4599</v>
      </c>
      <c r="D1393" s="1" t="s">
        <v>4057</v>
      </c>
      <c r="E1393" s="1" t="s">
        <v>4600</v>
      </c>
      <c r="F1393" s="1" t="s">
        <v>4601</v>
      </c>
      <c r="G1393" s="1">
        <v>48.069507999999999</v>
      </c>
      <c r="H1393" s="1">
        <v>-1.7347939999999999</v>
      </c>
      <c r="I1393" s="1">
        <v>124</v>
      </c>
      <c r="J1393" s="1">
        <v>1</v>
      </c>
      <c r="K1393" s="1" t="s">
        <v>184</v>
      </c>
      <c r="L1393" s="1" t="s">
        <v>4598</v>
      </c>
    </row>
    <row r="1394" spans="1:12">
      <c r="A1394" s="1">
        <v>1416</v>
      </c>
      <c r="B1394" s="1" t="s">
        <v>4602</v>
      </c>
      <c r="C1394" s="1" t="s">
        <v>4602</v>
      </c>
      <c r="D1394" s="1" t="s">
        <v>4057</v>
      </c>
      <c r="E1394" s="1" t="s">
        <v>4603</v>
      </c>
      <c r="F1394" s="1" t="s">
        <v>4604</v>
      </c>
      <c r="G1394" s="1">
        <v>48.754378000000003</v>
      </c>
      <c r="H1394" s="1">
        <v>-3.4716559999999999</v>
      </c>
      <c r="I1394" s="1">
        <v>290</v>
      </c>
      <c r="J1394" s="1">
        <v>1</v>
      </c>
      <c r="K1394" s="1" t="s">
        <v>184</v>
      </c>
      <c r="L1394" s="1" t="s">
        <v>4602</v>
      </c>
    </row>
    <row r="1395" spans="1:12">
      <c r="A1395" s="1">
        <v>1417</v>
      </c>
      <c r="B1395" s="1" t="s">
        <v>4605</v>
      </c>
      <c r="C1395" s="1" t="s">
        <v>4606</v>
      </c>
      <c r="D1395" s="1" t="s">
        <v>4057</v>
      </c>
      <c r="E1395" s="1" t="s">
        <v>4607</v>
      </c>
      <c r="F1395" s="1" t="s">
        <v>4608</v>
      </c>
      <c r="G1395" s="1">
        <v>47.974981</v>
      </c>
      <c r="H1395" s="1">
        <v>-4.1677860000000004</v>
      </c>
      <c r="I1395" s="1">
        <v>297</v>
      </c>
      <c r="J1395" s="1">
        <v>1</v>
      </c>
      <c r="K1395" s="1" t="s">
        <v>184</v>
      </c>
      <c r="L1395" s="1" t="s">
        <v>4605</v>
      </c>
    </row>
    <row r="1396" spans="1:12">
      <c r="A1396" s="1">
        <v>1418</v>
      </c>
      <c r="B1396" s="1" t="s">
        <v>4609</v>
      </c>
      <c r="C1396" s="1" t="s">
        <v>4610</v>
      </c>
      <c r="D1396" s="1" t="s">
        <v>4057</v>
      </c>
      <c r="E1396" s="1" t="s">
        <v>4611</v>
      </c>
      <c r="F1396" s="1" t="s">
        <v>4612</v>
      </c>
      <c r="G1396" s="1">
        <v>47.153188999999998</v>
      </c>
      <c r="H1396" s="1">
        <v>-1.610725</v>
      </c>
      <c r="I1396" s="1">
        <v>90</v>
      </c>
      <c r="J1396" s="1">
        <v>1</v>
      </c>
      <c r="K1396" s="1" t="s">
        <v>184</v>
      </c>
      <c r="L1396" s="1" t="s">
        <v>4609</v>
      </c>
    </row>
    <row r="1397" spans="1:12">
      <c r="A1397" s="1">
        <v>1419</v>
      </c>
      <c r="B1397" s="1" t="s">
        <v>4613</v>
      </c>
      <c r="C1397" s="1" t="s">
        <v>4614</v>
      </c>
      <c r="D1397" s="1" t="s">
        <v>4057</v>
      </c>
      <c r="E1397" s="1" t="s">
        <v>4615</v>
      </c>
      <c r="F1397" s="1" t="s">
        <v>4616</v>
      </c>
      <c r="G1397" s="1">
        <v>48.537776999999998</v>
      </c>
      <c r="H1397" s="1">
        <v>-2.8544450000000001</v>
      </c>
      <c r="I1397" s="1">
        <v>453</v>
      </c>
      <c r="J1397" s="1">
        <v>1</v>
      </c>
      <c r="K1397" s="1" t="s">
        <v>184</v>
      </c>
      <c r="L1397" s="1" t="s">
        <v>4613</v>
      </c>
    </row>
    <row r="1398" spans="1:12">
      <c r="A1398" s="1">
        <v>1420</v>
      </c>
      <c r="B1398" s="1" t="s">
        <v>4617</v>
      </c>
      <c r="C1398" s="1" t="s">
        <v>4618</v>
      </c>
      <c r="D1398" s="1" t="s">
        <v>4057</v>
      </c>
      <c r="E1398" s="1" t="s">
        <v>4619</v>
      </c>
      <c r="F1398" s="1" t="s">
        <v>4620</v>
      </c>
      <c r="G1398" s="1">
        <v>48.603222000000002</v>
      </c>
      <c r="H1398" s="1">
        <v>-3.8157830000000001</v>
      </c>
      <c r="I1398" s="1">
        <v>272</v>
      </c>
      <c r="J1398" s="1">
        <v>1</v>
      </c>
      <c r="K1398" s="1" t="s">
        <v>184</v>
      </c>
      <c r="L1398" s="1" t="s">
        <v>4617</v>
      </c>
    </row>
    <row r="1399" spans="1:12">
      <c r="A1399" s="1">
        <v>1421</v>
      </c>
      <c r="B1399" s="1" t="s">
        <v>4621</v>
      </c>
      <c r="C1399" s="1" t="s">
        <v>4622</v>
      </c>
      <c r="D1399" s="1" t="s">
        <v>4057</v>
      </c>
      <c r="E1399" s="1" t="s">
        <v>4623</v>
      </c>
      <c r="F1399" s="1" t="s">
        <v>4624</v>
      </c>
      <c r="G1399" s="1">
        <v>47.723303000000001</v>
      </c>
      <c r="H1399" s="1">
        <v>-2.7185609999999998</v>
      </c>
      <c r="I1399" s="1">
        <v>440</v>
      </c>
      <c r="J1399" s="1">
        <v>1</v>
      </c>
      <c r="K1399" s="1" t="s">
        <v>184</v>
      </c>
      <c r="L1399" s="1" t="s">
        <v>4621</v>
      </c>
    </row>
    <row r="1400" spans="1:12">
      <c r="A1400" s="1">
        <v>1422</v>
      </c>
      <c r="B1400" s="1" t="s">
        <v>4625</v>
      </c>
      <c r="C1400" s="1" t="s">
        <v>4626</v>
      </c>
      <c r="D1400" s="1" t="s">
        <v>4057</v>
      </c>
      <c r="E1400" s="1" t="s">
        <v>4627</v>
      </c>
      <c r="F1400" s="1" t="s">
        <v>4628</v>
      </c>
      <c r="G1400" s="1">
        <v>47.312188999999996</v>
      </c>
      <c r="H1400" s="1">
        <v>-2.149181</v>
      </c>
      <c r="I1400" s="1">
        <v>13</v>
      </c>
      <c r="J1400" s="1">
        <v>1</v>
      </c>
      <c r="K1400" s="1" t="s">
        <v>184</v>
      </c>
      <c r="L1400" s="1" t="s">
        <v>4625</v>
      </c>
    </row>
    <row r="1401" spans="1:12">
      <c r="A1401" s="1">
        <v>1423</v>
      </c>
      <c r="B1401" s="1" t="s">
        <v>4629</v>
      </c>
      <c r="C1401" s="1" t="s">
        <v>4630</v>
      </c>
      <c r="D1401" s="1" t="s">
        <v>4057</v>
      </c>
      <c r="E1401" s="1" t="s">
        <v>4631</v>
      </c>
      <c r="F1401" s="1" t="s">
        <v>4632</v>
      </c>
      <c r="G1401" s="1">
        <v>47.589582999999998</v>
      </c>
      <c r="H1401" s="1">
        <v>7.5299139999999998</v>
      </c>
      <c r="I1401" s="1">
        <v>885</v>
      </c>
      <c r="J1401" s="1">
        <v>1</v>
      </c>
      <c r="K1401" s="1" t="s">
        <v>184</v>
      </c>
      <c r="L1401" s="1" t="s">
        <v>4629</v>
      </c>
    </row>
    <row r="1402" spans="1:12">
      <c r="A1402" s="1">
        <v>1424</v>
      </c>
      <c r="B1402" s="1" t="s">
        <v>4633</v>
      </c>
      <c r="C1402" s="1" t="s">
        <v>4228</v>
      </c>
      <c r="D1402" s="1" t="s">
        <v>4057</v>
      </c>
      <c r="F1402" s="1" t="s">
        <v>4634</v>
      </c>
      <c r="G1402" s="1">
        <v>47.921978000000003</v>
      </c>
      <c r="H1402" s="1">
        <v>7.3996690000000003</v>
      </c>
      <c r="I1402" s="1">
        <v>693</v>
      </c>
      <c r="J1402" s="1">
        <v>1</v>
      </c>
      <c r="K1402" s="1" t="s">
        <v>184</v>
      </c>
      <c r="L1402" s="1" t="s">
        <v>4633</v>
      </c>
    </row>
    <row r="1403" spans="1:12">
      <c r="A1403" s="1">
        <v>1425</v>
      </c>
      <c r="B1403" s="1" t="s">
        <v>4635</v>
      </c>
      <c r="C1403" s="1" t="s">
        <v>4636</v>
      </c>
      <c r="D1403" s="1" t="s">
        <v>4057</v>
      </c>
      <c r="E1403" s="1" t="s">
        <v>4637</v>
      </c>
      <c r="F1403" s="1" t="s">
        <v>4638</v>
      </c>
      <c r="G1403" s="1">
        <v>47.268889999999999</v>
      </c>
      <c r="H1403" s="1">
        <v>5.09</v>
      </c>
      <c r="I1403" s="1">
        <v>726</v>
      </c>
      <c r="J1403" s="1">
        <v>1</v>
      </c>
      <c r="K1403" s="1" t="s">
        <v>184</v>
      </c>
      <c r="L1403" s="1" t="s">
        <v>4635</v>
      </c>
    </row>
    <row r="1404" spans="1:12">
      <c r="A1404" s="1">
        <v>1426</v>
      </c>
      <c r="B1404" s="1" t="s">
        <v>4639</v>
      </c>
      <c r="C1404" s="1" t="s">
        <v>4273</v>
      </c>
      <c r="D1404" s="1" t="s">
        <v>4057</v>
      </c>
      <c r="E1404" s="1" t="s">
        <v>4640</v>
      </c>
      <c r="F1404" s="1" t="s">
        <v>4641</v>
      </c>
      <c r="G1404" s="1">
        <v>49.071666999999998</v>
      </c>
      <c r="H1404" s="1">
        <v>6.1316670000000002</v>
      </c>
      <c r="I1404" s="1">
        <v>629</v>
      </c>
      <c r="J1404" s="1">
        <v>1</v>
      </c>
      <c r="K1404" s="1" t="s">
        <v>184</v>
      </c>
      <c r="L1404" s="1" t="s">
        <v>4639</v>
      </c>
    </row>
    <row r="1405" spans="1:12">
      <c r="A1405" s="1">
        <v>1427</v>
      </c>
      <c r="B1405" s="1" t="s">
        <v>4642</v>
      </c>
      <c r="C1405" s="1" t="s">
        <v>4643</v>
      </c>
      <c r="D1405" s="1" t="s">
        <v>4057</v>
      </c>
      <c r="E1405" s="1" t="s">
        <v>4644</v>
      </c>
      <c r="F1405" s="1" t="s">
        <v>4645</v>
      </c>
      <c r="G1405" s="1">
        <v>48.324961000000002</v>
      </c>
      <c r="H1405" s="1">
        <v>6.0699829999999997</v>
      </c>
      <c r="I1405" s="1">
        <v>1084</v>
      </c>
      <c r="J1405" s="1">
        <v>1</v>
      </c>
      <c r="K1405" s="1" t="s">
        <v>184</v>
      </c>
      <c r="L1405" s="1" t="s">
        <v>4642</v>
      </c>
    </row>
    <row r="1406" spans="1:12">
      <c r="A1406" s="1">
        <v>1428</v>
      </c>
      <c r="B1406" s="1" t="s">
        <v>4646</v>
      </c>
      <c r="C1406" s="1" t="s">
        <v>4646</v>
      </c>
      <c r="D1406" s="1" t="s">
        <v>4057</v>
      </c>
      <c r="F1406" s="1" t="s">
        <v>4647</v>
      </c>
      <c r="G1406" s="1">
        <v>48.794331</v>
      </c>
      <c r="H1406" s="1">
        <v>7.8176129999999997</v>
      </c>
      <c r="I1406" s="1">
        <v>491</v>
      </c>
      <c r="J1406" s="1">
        <v>1</v>
      </c>
      <c r="K1406" s="1" t="s">
        <v>184</v>
      </c>
      <c r="L1406" s="1" t="s">
        <v>4646</v>
      </c>
    </row>
    <row r="1407" spans="1:12">
      <c r="A1407" s="1">
        <v>1429</v>
      </c>
      <c r="B1407" s="1" t="s">
        <v>4648</v>
      </c>
      <c r="C1407" s="1" t="s">
        <v>4649</v>
      </c>
      <c r="D1407" s="1" t="s">
        <v>4057</v>
      </c>
      <c r="F1407" s="1" t="s">
        <v>4650</v>
      </c>
      <c r="G1407" s="1">
        <v>48.636007999999997</v>
      </c>
      <c r="H1407" s="1">
        <v>4.8994169999999997</v>
      </c>
      <c r="I1407" s="1">
        <v>458</v>
      </c>
      <c r="J1407" s="1">
        <v>1</v>
      </c>
      <c r="K1407" s="1" t="s">
        <v>184</v>
      </c>
      <c r="L1407" s="1" t="s">
        <v>4648</v>
      </c>
    </row>
    <row r="1408" spans="1:12">
      <c r="A1408" s="1">
        <v>1430</v>
      </c>
      <c r="B1408" s="1" t="s">
        <v>4651</v>
      </c>
      <c r="C1408" s="1" t="s">
        <v>4652</v>
      </c>
      <c r="D1408" s="1" t="s">
        <v>4057</v>
      </c>
      <c r="F1408" s="1" t="s">
        <v>4653</v>
      </c>
      <c r="G1408" s="1">
        <v>47.487000000000002</v>
      </c>
      <c r="H1408" s="1">
        <v>6.7905360000000003</v>
      </c>
      <c r="I1408" s="1">
        <v>1041</v>
      </c>
      <c r="J1408" s="1">
        <v>1</v>
      </c>
      <c r="K1408" s="1" t="s">
        <v>184</v>
      </c>
      <c r="L1408" s="1" t="s">
        <v>4651</v>
      </c>
    </row>
    <row r="1409" spans="1:12">
      <c r="A1409" s="1">
        <v>1431</v>
      </c>
      <c r="B1409" s="1" t="s">
        <v>4654</v>
      </c>
      <c r="C1409" s="1" t="s">
        <v>4655</v>
      </c>
      <c r="D1409" s="1" t="s">
        <v>4057</v>
      </c>
      <c r="E1409" s="1" t="s">
        <v>4656</v>
      </c>
      <c r="F1409" s="1" t="s">
        <v>4657</v>
      </c>
      <c r="G1409" s="1">
        <v>48.692068999999996</v>
      </c>
      <c r="H1409" s="1">
        <v>6.2304579999999996</v>
      </c>
      <c r="I1409" s="1">
        <v>751</v>
      </c>
      <c r="J1409" s="1">
        <v>1</v>
      </c>
      <c r="K1409" s="1" t="s">
        <v>184</v>
      </c>
      <c r="L1409" s="1" t="s">
        <v>4654</v>
      </c>
    </row>
    <row r="1410" spans="1:12">
      <c r="A1410" s="1">
        <v>1432</v>
      </c>
      <c r="B1410" s="1" t="s">
        <v>4658</v>
      </c>
      <c r="C1410" s="1" t="s">
        <v>4655</v>
      </c>
      <c r="D1410" s="1" t="s">
        <v>4057</v>
      </c>
      <c r="F1410" s="1" t="s">
        <v>4659</v>
      </c>
      <c r="G1410" s="1">
        <v>48.583055999999999</v>
      </c>
      <c r="H1410" s="1">
        <v>5.9550000000000001</v>
      </c>
      <c r="I1410" s="1">
        <v>1106</v>
      </c>
      <c r="J1410" s="1">
        <v>1</v>
      </c>
      <c r="K1410" s="1" t="s">
        <v>184</v>
      </c>
      <c r="L1410" s="1" t="s">
        <v>4658</v>
      </c>
    </row>
    <row r="1411" spans="1:12">
      <c r="A1411" s="1">
        <v>1433</v>
      </c>
      <c r="B1411" s="1" t="s">
        <v>4660</v>
      </c>
      <c r="C1411" s="1" t="s">
        <v>4660</v>
      </c>
      <c r="D1411" s="1" t="s">
        <v>4057</v>
      </c>
      <c r="F1411" s="1" t="s">
        <v>4661</v>
      </c>
      <c r="G1411" s="1">
        <v>46.903958000000003</v>
      </c>
      <c r="H1411" s="1">
        <v>6.3273669999999997</v>
      </c>
      <c r="I1411" s="1">
        <v>2683</v>
      </c>
      <c r="J1411" s="1">
        <v>1</v>
      </c>
      <c r="K1411" s="1" t="s">
        <v>184</v>
      </c>
      <c r="L1411" s="1" t="s">
        <v>4660</v>
      </c>
    </row>
    <row r="1412" spans="1:12">
      <c r="A1412" s="1">
        <v>1434</v>
      </c>
      <c r="B1412" s="1" t="s">
        <v>4662</v>
      </c>
      <c r="C1412" s="1" t="s">
        <v>4511</v>
      </c>
      <c r="D1412" s="1" t="s">
        <v>4057</v>
      </c>
      <c r="E1412" s="1" t="s">
        <v>4663</v>
      </c>
      <c r="F1412" s="1" t="s">
        <v>4664</v>
      </c>
      <c r="G1412" s="1">
        <v>49.31</v>
      </c>
      <c r="H1412" s="1">
        <v>4.05</v>
      </c>
      <c r="I1412" s="1">
        <v>312</v>
      </c>
      <c r="J1412" s="1">
        <v>1</v>
      </c>
      <c r="K1412" s="1" t="s">
        <v>184</v>
      </c>
      <c r="L1412" s="1" t="s">
        <v>4662</v>
      </c>
    </row>
    <row r="1413" spans="1:12">
      <c r="A1413" s="1">
        <v>1435</v>
      </c>
      <c r="B1413" s="1" t="s">
        <v>4665</v>
      </c>
      <c r="C1413" s="1" t="s">
        <v>4666</v>
      </c>
      <c r="D1413" s="1" t="s">
        <v>4057</v>
      </c>
      <c r="E1413" s="1" t="s">
        <v>4667</v>
      </c>
      <c r="F1413" s="1" t="s">
        <v>4668</v>
      </c>
      <c r="G1413" s="1">
        <v>48.538319000000001</v>
      </c>
      <c r="H1413" s="1">
        <v>7.6282329999999998</v>
      </c>
      <c r="I1413" s="1">
        <v>505</v>
      </c>
      <c r="J1413" s="1">
        <v>1</v>
      </c>
      <c r="K1413" s="1" t="s">
        <v>184</v>
      </c>
      <c r="L1413" s="1" t="s">
        <v>4665</v>
      </c>
    </row>
    <row r="1414" spans="1:12">
      <c r="A1414" s="1">
        <v>1436</v>
      </c>
      <c r="B1414" s="1" t="s">
        <v>4669</v>
      </c>
      <c r="C1414" s="1" t="s">
        <v>4670</v>
      </c>
      <c r="D1414" s="1" t="s">
        <v>4057</v>
      </c>
      <c r="F1414" s="1" t="s">
        <v>4671</v>
      </c>
      <c r="G1414" s="1">
        <v>47.783130999999997</v>
      </c>
      <c r="H1414" s="1">
        <v>6.3640559999999997</v>
      </c>
      <c r="I1414" s="1">
        <v>913</v>
      </c>
      <c r="J1414" s="1">
        <v>1</v>
      </c>
      <c r="K1414" s="1" t="s">
        <v>184</v>
      </c>
      <c r="L1414" s="1" t="s">
        <v>4669</v>
      </c>
    </row>
    <row r="1415" spans="1:12">
      <c r="A1415" s="1">
        <v>1437</v>
      </c>
      <c r="B1415" s="1" t="s">
        <v>4672</v>
      </c>
      <c r="C1415" s="1" t="s">
        <v>4673</v>
      </c>
      <c r="D1415" s="1" t="s">
        <v>4057</v>
      </c>
      <c r="F1415" s="1" t="s">
        <v>4674</v>
      </c>
      <c r="G1415" s="1">
        <v>43.247802999999998</v>
      </c>
      <c r="H1415" s="1">
        <v>6.1266970000000001</v>
      </c>
      <c r="I1415" s="1">
        <v>266</v>
      </c>
      <c r="J1415" s="1">
        <v>1</v>
      </c>
      <c r="K1415" s="1" t="s">
        <v>184</v>
      </c>
      <c r="L1415" s="1" t="s">
        <v>4672</v>
      </c>
    </row>
    <row r="1416" spans="1:12">
      <c r="A1416" s="1">
        <v>1438</v>
      </c>
      <c r="B1416" s="1" t="s">
        <v>4675</v>
      </c>
      <c r="C1416" s="1" t="s">
        <v>4676</v>
      </c>
      <c r="D1416" s="1" t="s">
        <v>4057</v>
      </c>
      <c r="E1416" s="1" t="s">
        <v>4677</v>
      </c>
      <c r="F1416" s="1" t="s">
        <v>4678</v>
      </c>
      <c r="G1416" s="1">
        <v>43.097299999999997</v>
      </c>
      <c r="H1416" s="1">
        <v>6.1460299999999997</v>
      </c>
      <c r="I1416" s="1">
        <v>7</v>
      </c>
      <c r="J1416" s="1">
        <v>1</v>
      </c>
      <c r="K1416" s="1" t="s">
        <v>184</v>
      </c>
      <c r="L1416" s="1" t="s">
        <v>4675</v>
      </c>
    </row>
    <row r="1417" spans="1:12">
      <c r="A1417" s="1">
        <v>1439</v>
      </c>
      <c r="B1417" s="1" t="s">
        <v>4679</v>
      </c>
      <c r="C1417" s="1" t="s">
        <v>4680</v>
      </c>
      <c r="D1417" s="1" t="s">
        <v>4057</v>
      </c>
      <c r="E1417" s="1" t="s">
        <v>4681</v>
      </c>
      <c r="F1417" s="1" t="s">
        <v>4682</v>
      </c>
      <c r="G1417" s="1">
        <v>43.757444</v>
      </c>
      <c r="H1417" s="1">
        <v>4.416347</v>
      </c>
      <c r="I1417" s="1">
        <v>309</v>
      </c>
      <c r="J1417" s="1">
        <v>1</v>
      </c>
      <c r="K1417" s="1" t="s">
        <v>184</v>
      </c>
      <c r="L1417" s="1" t="s">
        <v>4679</v>
      </c>
    </row>
    <row r="1418" spans="1:12">
      <c r="A1418" s="1">
        <v>1440</v>
      </c>
      <c r="B1418" s="1" t="s">
        <v>4683</v>
      </c>
      <c r="C1418" s="1" t="s">
        <v>4683</v>
      </c>
      <c r="D1418" s="1" t="s">
        <v>4684</v>
      </c>
      <c r="E1418" s="1" t="s">
        <v>4685</v>
      </c>
      <c r="F1418" s="1" t="s">
        <v>4686</v>
      </c>
      <c r="G1418" s="1">
        <v>47.095472000000001</v>
      </c>
      <c r="H1418" s="1">
        <v>-56.380277999999997</v>
      </c>
      <c r="I1418" s="1">
        <v>10</v>
      </c>
      <c r="J1418" s="1">
        <v>-4</v>
      </c>
      <c r="K1418" s="1" t="s">
        <v>161</v>
      </c>
      <c r="L1418" s="1" t="s">
        <v>4683</v>
      </c>
    </row>
    <row r="1419" spans="1:12">
      <c r="A1419" s="1">
        <v>1441</v>
      </c>
      <c r="B1419" s="1" t="s">
        <v>4687</v>
      </c>
      <c r="C1419" s="1" t="s">
        <v>2971</v>
      </c>
      <c r="D1419" s="1" t="s">
        <v>4684</v>
      </c>
      <c r="E1419" s="1" t="s">
        <v>4688</v>
      </c>
      <c r="F1419" s="1" t="s">
        <v>4689</v>
      </c>
      <c r="G1419" s="1">
        <v>46.762903999999999</v>
      </c>
      <c r="H1419" s="1">
        <v>-56.173088</v>
      </c>
      <c r="I1419" s="1">
        <v>27</v>
      </c>
      <c r="J1419" s="1">
        <v>-4</v>
      </c>
      <c r="K1419" s="1" t="s">
        <v>161</v>
      </c>
      <c r="L1419" s="1" t="s">
        <v>4687</v>
      </c>
    </row>
    <row r="1420" spans="1:12">
      <c r="A1420" s="1">
        <v>1442</v>
      </c>
      <c r="B1420" s="1" t="s">
        <v>4690</v>
      </c>
      <c r="C1420" s="1" t="s">
        <v>4690</v>
      </c>
      <c r="D1420" s="1" t="s">
        <v>4057</v>
      </c>
      <c r="F1420" s="1" t="s">
        <v>4691</v>
      </c>
      <c r="G1420" s="1">
        <v>45.987335000000002</v>
      </c>
      <c r="H1420" s="1">
        <v>5.3284450000000003</v>
      </c>
      <c r="I1420" s="1">
        <v>823</v>
      </c>
      <c r="J1420" s="1">
        <v>1</v>
      </c>
      <c r="K1420" s="1" t="s">
        <v>184</v>
      </c>
      <c r="L1420" s="1" t="s">
        <v>4690</v>
      </c>
    </row>
    <row r="1421" spans="1:12">
      <c r="A1421" s="1">
        <v>1443</v>
      </c>
      <c r="B1421" s="1" t="s">
        <v>4692</v>
      </c>
      <c r="C1421" s="1" t="s">
        <v>4692</v>
      </c>
      <c r="D1421" s="1" t="s">
        <v>4057</v>
      </c>
      <c r="F1421" s="1" t="s">
        <v>4693</v>
      </c>
      <c r="G1421" s="1">
        <v>48.086325000000002</v>
      </c>
      <c r="H1421" s="1">
        <v>5.6640579999999998</v>
      </c>
      <c r="I1421" s="1">
        <v>1280</v>
      </c>
      <c r="J1421" s="1">
        <v>1</v>
      </c>
      <c r="K1421" s="1" t="s">
        <v>184</v>
      </c>
      <c r="L1421" s="1" t="s">
        <v>4692</v>
      </c>
    </row>
    <row r="1422" spans="1:12">
      <c r="A1422" s="1">
        <v>1444</v>
      </c>
      <c r="B1422" s="1" t="s">
        <v>4694</v>
      </c>
      <c r="C1422" s="1" t="s">
        <v>4694</v>
      </c>
      <c r="D1422" s="1" t="s">
        <v>3982</v>
      </c>
      <c r="E1422" s="1" t="s">
        <v>4695</v>
      </c>
      <c r="F1422" s="1" t="s">
        <v>4696</v>
      </c>
      <c r="G1422" s="1">
        <v>37.920707999999998</v>
      </c>
      <c r="H1422" s="1">
        <v>21.292583</v>
      </c>
      <c r="I1422" s="1">
        <v>55</v>
      </c>
      <c r="J1422" s="1">
        <v>2</v>
      </c>
      <c r="K1422" s="1" t="s">
        <v>184</v>
      </c>
      <c r="L1422" s="1" t="s">
        <v>4694</v>
      </c>
    </row>
    <row r="1423" spans="1:12">
      <c r="A1423" s="1">
        <v>1445</v>
      </c>
      <c r="B1423" s="1" t="s">
        <v>4697</v>
      </c>
      <c r="C1423" s="1" t="s">
        <v>4697</v>
      </c>
      <c r="D1423" s="1" t="s">
        <v>3982</v>
      </c>
      <c r="E1423" s="1" t="s">
        <v>4698</v>
      </c>
      <c r="F1423" s="1" t="s">
        <v>4699</v>
      </c>
      <c r="G1423" s="1">
        <v>38.602021999999998</v>
      </c>
      <c r="H1423" s="1">
        <v>21.351208</v>
      </c>
      <c r="I1423" s="1">
        <v>154</v>
      </c>
      <c r="J1423" s="1">
        <v>2</v>
      </c>
      <c r="K1423" s="1" t="s">
        <v>184</v>
      </c>
      <c r="L1423" s="1" t="s">
        <v>4697</v>
      </c>
    </row>
    <row r="1424" spans="1:12">
      <c r="A1424" s="1">
        <v>1446</v>
      </c>
      <c r="B1424" s="1" t="s">
        <v>4700</v>
      </c>
      <c r="C1424" s="1" t="s">
        <v>4701</v>
      </c>
      <c r="D1424" s="1" t="s">
        <v>3982</v>
      </c>
      <c r="E1424" s="1" t="s">
        <v>4702</v>
      </c>
      <c r="F1424" s="1" t="s">
        <v>4703</v>
      </c>
      <c r="G1424" s="1">
        <v>40.855868999999998</v>
      </c>
      <c r="H1424" s="1">
        <v>25.956264000000001</v>
      </c>
      <c r="I1424" s="1">
        <v>24</v>
      </c>
      <c r="J1424" s="1">
        <v>2</v>
      </c>
      <c r="K1424" s="1" t="s">
        <v>184</v>
      </c>
      <c r="L1424" s="1" t="s">
        <v>4700</v>
      </c>
    </row>
    <row r="1425" spans="1:12">
      <c r="A1425" s="1">
        <v>1447</v>
      </c>
      <c r="B1425" s="1" t="s">
        <v>3659</v>
      </c>
      <c r="C1425" s="1" t="s">
        <v>3659</v>
      </c>
      <c r="D1425" s="1" t="s">
        <v>3982</v>
      </c>
      <c r="F1425" s="1" t="s">
        <v>4704</v>
      </c>
      <c r="G1425" s="1">
        <v>40.651128</v>
      </c>
      <c r="H1425" s="1">
        <v>22.488738999999999</v>
      </c>
      <c r="I1425" s="1">
        <v>27</v>
      </c>
      <c r="J1425" s="1">
        <v>2</v>
      </c>
      <c r="K1425" s="1" t="s">
        <v>184</v>
      </c>
      <c r="L1425" s="1" t="s">
        <v>3659</v>
      </c>
    </row>
    <row r="1426" spans="1:12">
      <c r="A1426" s="1">
        <v>1448</v>
      </c>
      <c r="B1426" s="1" t="s">
        <v>4705</v>
      </c>
      <c r="C1426" s="1" t="s">
        <v>4706</v>
      </c>
      <c r="D1426" s="1" t="s">
        <v>3982</v>
      </c>
      <c r="E1426" s="1" t="s">
        <v>4707</v>
      </c>
      <c r="F1426" s="1" t="s">
        <v>4708</v>
      </c>
      <c r="G1426" s="1">
        <v>39.219619000000002</v>
      </c>
      <c r="H1426" s="1">
        <v>22.794339000000001</v>
      </c>
      <c r="I1426" s="1">
        <v>83</v>
      </c>
      <c r="J1426" s="1">
        <v>2</v>
      </c>
      <c r="K1426" s="1" t="s">
        <v>184</v>
      </c>
      <c r="L1426" s="1" t="s">
        <v>4705</v>
      </c>
    </row>
    <row r="1427" spans="1:12">
      <c r="A1427" s="1">
        <v>1449</v>
      </c>
      <c r="B1427" s="1" t="s">
        <v>4709</v>
      </c>
      <c r="C1427" s="1" t="s">
        <v>4709</v>
      </c>
      <c r="D1427" s="1" t="s">
        <v>3982</v>
      </c>
      <c r="F1427" s="1" t="s">
        <v>4710</v>
      </c>
      <c r="G1427" s="1">
        <v>38.063831</v>
      </c>
      <c r="H1427" s="1">
        <v>23.556011000000002</v>
      </c>
      <c r="I1427" s="1">
        <v>143</v>
      </c>
      <c r="J1427" s="1">
        <v>2</v>
      </c>
      <c r="K1427" s="1" t="s">
        <v>184</v>
      </c>
      <c r="L1427" s="1" t="s">
        <v>4709</v>
      </c>
    </row>
    <row r="1428" spans="1:12">
      <c r="A1428" s="1">
        <v>1450</v>
      </c>
      <c r="B1428" s="1" t="s">
        <v>4711</v>
      </c>
      <c r="C1428" s="1" t="s">
        <v>4711</v>
      </c>
      <c r="D1428" s="1" t="s">
        <v>3982</v>
      </c>
      <c r="E1428" s="1" t="s">
        <v>4712</v>
      </c>
      <c r="F1428" s="1" t="s">
        <v>4713</v>
      </c>
      <c r="G1428" s="1">
        <v>38.343175000000002</v>
      </c>
      <c r="H1428" s="1">
        <v>26.140571999999999</v>
      </c>
      <c r="I1428" s="1">
        <v>15</v>
      </c>
      <c r="J1428" s="1">
        <v>2</v>
      </c>
      <c r="K1428" s="1" t="s">
        <v>184</v>
      </c>
      <c r="L1428" s="1" t="s">
        <v>4711</v>
      </c>
    </row>
    <row r="1429" spans="1:12">
      <c r="A1429" s="1">
        <v>1451</v>
      </c>
      <c r="B1429" s="1" t="s">
        <v>4714</v>
      </c>
      <c r="C1429" s="1" t="s">
        <v>4714</v>
      </c>
      <c r="D1429" s="1" t="s">
        <v>3982</v>
      </c>
      <c r="E1429" s="1" t="s">
        <v>4715</v>
      </c>
      <c r="F1429" s="1" t="s">
        <v>4716</v>
      </c>
      <c r="G1429" s="1">
        <v>39.696387999999999</v>
      </c>
      <c r="H1429" s="1">
        <v>20.822500000000002</v>
      </c>
      <c r="I1429" s="1">
        <v>1558</v>
      </c>
      <c r="J1429" s="1">
        <v>2</v>
      </c>
      <c r="K1429" s="1" t="s">
        <v>184</v>
      </c>
      <c r="L1429" s="1" t="s">
        <v>4714</v>
      </c>
    </row>
    <row r="1430" spans="1:12">
      <c r="A1430" s="1">
        <v>1452</v>
      </c>
      <c r="B1430" s="1" t="s">
        <v>4717</v>
      </c>
      <c r="C1430" s="1" t="s">
        <v>4718</v>
      </c>
      <c r="D1430" s="1" t="s">
        <v>3982</v>
      </c>
      <c r="E1430" s="1" t="s">
        <v>4719</v>
      </c>
      <c r="F1430" s="1" t="s">
        <v>4720</v>
      </c>
      <c r="G1430" s="1">
        <v>35.339719000000002</v>
      </c>
      <c r="H1430" s="1">
        <v>25.180296999999999</v>
      </c>
      <c r="I1430" s="1">
        <v>115</v>
      </c>
      <c r="J1430" s="1">
        <v>2</v>
      </c>
      <c r="K1430" s="1" t="s">
        <v>184</v>
      </c>
      <c r="L1430" s="1" t="s">
        <v>4717</v>
      </c>
    </row>
    <row r="1431" spans="1:12">
      <c r="A1431" s="1">
        <v>1453</v>
      </c>
      <c r="B1431" s="1" t="s">
        <v>4721</v>
      </c>
      <c r="C1431" s="1" t="s">
        <v>4722</v>
      </c>
      <c r="D1431" s="1" t="s">
        <v>3982</v>
      </c>
      <c r="E1431" s="1" t="s">
        <v>4723</v>
      </c>
      <c r="F1431" s="1" t="s">
        <v>4724</v>
      </c>
      <c r="G1431" s="1">
        <v>40.446294000000002</v>
      </c>
      <c r="H1431" s="1">
        <v>21.282185999999999</v>
      </c>
      <c r="I1431" s="1">
        <v>2167</v>
      </c>
      <c r="J1431" s="1">
        <v>2</v>
      </c>
      <c r="K1431" s="1" t="s">
        <v>184</v>
      </c>
      <c r="L1431" s="1" t="s">
        <v>4721</v>
      </c>
    </row>
    <row r="1432" spans="1:12">
      <c r="A1432" s="1">
        <v>1454</v>
      </c>
      <c r="B1432" s="1" t="s">
        <v>4725</v>
      </c>
      <c r="C1432" s="1" t="s">
        <v>4725</v>
      </c>
      <c r="D1432" s="1" t="s">
        <v>3982</v>
      </c>
      <c r="E1432" s="1" t="s">
        <v>4726</v>
      </c>
      <c r="F1432" s="1" t="s">
        <v>4727</v>
      </c>
      <c r="G1432" s="1">
        <v>36.274258000000003</v>
      </c>
      <c r="H1432" s="1">
        <v>23.016978000000002</v>
      </c>
      <c r="I1432" s="1">
        <v>1045</v>
      </c>
      <c r="J1432" s="1">
        <v>2</v>
      </c>
      <c r="K1432" s="1" t="s">
        <v>184</v>
      </c>
      <c r="L1432" s="1" t="s">
        <v>4725</v>
      </c>
    </row>
    <row r="1433" spans="1:12">
      <c r="A1433" s="1">
        <v>1455</v>
      </c>
      <c r="B1433" s="1" t="s">
        <v>4728</v>
      </c>
      <c r="C1433" s="1" t="s">
        <v>4729</v>
      </c>
      <c r="D1433" s="1" t="s">
        <v>3982</v>
      </c>
      <c r="E1433" s="1" t="s">
        <v>4730</v>
      </c>
      <c r="F1433" s="1" t="s">
        <v>4731</v>
      </c>
      <c r="G1433" s="1">
        <v>38.120069000000001</v>
      </c>
      <c r="H1433" s="1">
        <v>20.500481000000001</v>
      </c>
      <c r="I1433" s="1">
        <v>59</v>
      </c>
      <c r="J1433" s="1">
        <v>2</v>
      </c>
      <c r="K1433" s="1" t="s">
        <v>184</v>
      </c>
      <c r="L1433" s="1" t="s">
        <v>4728</v>
      </c>
    </row>
    <row r="1434" spans="1:12">
      <c r="A1434" s="1">
        <v>1456</v>
      </c>
      <c r="B1434" s="1" t="s">
        <v>4732</v>
      </c>
      <c r="C1434" s="1" t="s">
        <v>4732</v>
      </c>
      <c r="D1434" s="1" t="s">
        <v>3982</v>
      </c>
      <c r="E1434" s="1" t="s">
        <v>4733</v>
      </c>
      <c r="F1434" s="1" t="s">
        <v>4734</v>
      </c>
      <c r="G1434" s="1">
        <v>37.068319000000002</v>
      </c>
      <c r="H1434" s="1">
        <v>22.025524999999998</v>
      </c>
      <c r="I1434" s="1">
        <v>26</v>
      </c>
      <c r="J1434" s="1">
        <v>2</v>
      </c>
      <c r="K1434" s="1" t="s">
        <v>184</v>
      </c>
      <c r="L1434" s="1" t="s">
        <v>4732</v>
      </c>
    </row>
    <row r="1435" spans="1:12">
      <c r="A1435" s="1">
        <v>1457</v>
      </c>
      <c r="B1435" s="1" t="s">
        <v>4735</v>
      </c>
      <c r="C1435" s="1" t="s">
        <v>4736</v>
      </c>
      <c r="D1435" s="1" t="s">
        <v>3982</v>
      </c>
      <c r="F1435" s="1" t="s">
        <v>4737</v>
      </c>
      <c r="G1435" s="1">
        <v>40.972774999999999</v>
      </c>
      <c r="H1435" s="1">
        <v>24.341417</v>
      </c>
      <c r="I1435" s="1">
        <v>203</v>
      </c>
      <c r="J1435" s="1">
        <v>2</v>
      </c>
      <c r="K1435" s="1" t="s">
        <v>184</v>
      </c>
      <c r="L1435" s="1" t="s">
        <v>4735</v>
      </c>
    </row>
    <row r="1436" spans="1:12">
      <c r="A1436" s="1">
        <v>1458</v>
      </c>
      <c r="B1436" s="1" t="s">
        <v>4738</v>
      </c>
      <c r="C1436" s="1" t="s">
        <v>4738</v>
      </c>
      <c r="D1436" s="1" t="s">
        <v>3982</v>
      </c>
      <c r="E1436" s="1" t="s">
        <v>4739</v>
      </c>
      <c r="F1436" s="1" t="s">
        <v>4740</v>
      </c>
      <c r="G1436" s="1">
        <v>36.793334999999999</v>
      </c>
      <c r="H1436" s="1">
        <v>27.091667000000001</v>
      </c>
      <c r="I1436" s="1">
        <v>412</v>
      </c>
      <c r="J1436" s="1">
        <v>2</v>
      </c>
      <c r="K1436" s="1" t="s">
        <v>184</v>
      </c>
      <c r="L1436" s="1" t="s">
        <v>4738</v>
      </c>
    </row>
    <row r="1437" spans="1:12">
      <c r="A1437" s="1">
        <v>1459</v>
      </c>
      <c r="B1437" s="1" t="s">
        <v>4741</v>
      </c>
      <c r="C1437" s="1" t="s">
        <v>4741</v>
      </c>
      <c r="D1437" s="1" t="s">
        <v>3982</v>
      </c>
      <c r="E1437" s="1" t="s">
        <v>4742</v>
      </c>
      <c r="F1437" s="1" t="s">
        <v>4743</v>
      </c>
      <c r="G1437" s="1">
        <v>35.421408</v>
      </c>
      <c r="H1437" s="1">
        <v>27.146007999999998</v>
      </c>
      <c r="I1437" s="1">
        <v>66</v>
      </c>
      <c r="J1437" s="1">
        <v>2</v>
      </c>
      <c r="K1437" s="1" t="s">
        <v>184</v>
      </c>
      <c r="L1437" s="1" t="s">
        <v>4741</v>
      </c>
    </row>
    <row r="1438" spans="1:12">
      <c r="A1438" s="1">
        <v>1460</v>
      </c>
      <c r="B1438" s="1" t="s">
        <v>4744</v>
      </c>
      <c r="C1438" s="1" t="s">
        <v>4745</v>
      </c>
      <c r="D1438" s="1" t="s">
        <v>3982</v>
      </c>
      <c r="E1438" s="1" t="s">
        <v>4746</v>
      </c>
      <c r="F1438" s="1" t="s">
        <v>4747</v>
      </c>
      <c r="G1438" s="1">
        <v>39.601944000000003</v>
      </c>
      <c r="H1438" s="1">
        <v>19.911667000000001</v>
      </c>
      <c r="I1438" s="1">
        <v>6</v>
      </c>
      <c r="J1438" s="1">
        <v>2</v>
      </c>
      <c r="K1438" s="1" t="s">
        <v>184</v>
      </c>
      <c r="L1438" s="1" t="s">
        <v>4744</v>
      </c>
    </row>
    <row r="1439" spans="1:12">
      <c r="A1439" s="1">
        <v>1461</v>
      </c>
      <c r="B1439" s="1" t="s">
        <v>4748</v>
      </c>
      <c r="C1439" s="1" t="s">
        <v>4748</v>
      </c>
      <c r="D1439" s="1" t="s">
        <v>3982</v>
      </c>
      <c r="E1439" s="1" t="s">
        <v>4749</v>
      </c>
      <c r="F1439" s="1" t="s">
        <v>4750</v>
      </c>
      <c r="G1439" s="1">
        <v>35.421357999999998</v>
      </c>
      <c r="H1439" s="1">
        <v>26.910046999999999</v>
      </c>
      <c r="I1439" s="1">
        <v>35</v>
      </c>
      <c r="J1439" s="1">
        <v>2</v>
      </c>
      <c r="K1439" s="1" t="s">
        <v>184</v>
      </c>
      <c r="L1439" s="1" t="s">
        <v>4748</v>
      </c>
    </row>
    <row r="1440" spans="1:12">
      <c r="A1440" s="1">
        <v>1462</v>
      </c>
      <c r="B1440" s="1" t="s">
        <v>4751</v>
      </c>
      <c r="C1440" s="1" t="s">
        <v>4736</v>
      </c>
      <c r="D1440" s="1" t="s">
        <v>3982</v>
      </c>
      <c r="E1440" s="1" t="s">
        <v>4752</v>
      </c>
      <c r="F1440" s="1" t="s">
        <v>4753</v>
      </c>
      <c r="G1440" s="1">
        <v>40.913305999999999</v>
      </c>
      <c r="H1440" s="1">
        <v>24.619223000000002</v>
      </c>
      <c r="I1440" s="1">
        <v>18</v>
      </c>
      <c r="J1440" s="1">
        <v>2</v>
      </c>
      <c r="K1440" s="1" t="s">
        <v>184</v>
      </c>
      <c r="L1440" s="1" t="s">
        <v>4751</v>
      </c>
    </row>
    <row r="1441" spans="1:12">
      <c r="A1441" s="1">
        <v>1463</v>
      </c>
      <c r="B1441" s="1" t="s">
        <v>4754</v>
      </c>
      <c r="C1441" s="1" t="s">
        <v>4755</v>
      </c>
      <c r="D1441" s="1" t="s">
        <v>3982</v>
      </c>
      <c r="E1441" s="1" t="s">
        <v>4756</v>
      </c>
      <c r="F1441" s="1" t="s">
        <v>4757</v>
      </c>
      <c r="G1441" s="1">
        <v>40.286110000000001</v>
      </c>
      <c r="H1441" s="1">
        <v>21.840834000000001</v>
      </c>
      <c r="I1441" s="1">
        <v>2059</v>
      </c>
      <c r="J1441" s="1">
        <v>2</v>
      </c>
      <c r="K1441" s="1" t="s">
        <v>184</v>
      </c>
      <c r="L1441" s="1" t="s">
        <v>4754</v>
      </c>
    </row>
    <row r="1442" spans="1:12">
      <c r="A1442" s="1">
        <v>1464</v>
      </c>
      <c r="B1442" s="1" t="s">
        <v>4758</v>
      </c>
      <c r="C1442" s="1" t="s">
        <v>4758</v>
      </c>
      <c r="D1442" s="1" t="s">
        <v>3982</v>
      </c>
      <c r="E1442" s="1" t="s">
        <v>4759</v>
      </c>
      <c r="F1442" s="1" t="s">
        <v>4760</v>
      </c>
      <c r="G1442" s="1">
        <v>37.184902999999998</v>
      </c>
      <c r="H1442" s="1">
        <v>26.800288999999999</v>
      </c>
      <c r="I1442" s="1">
        <v>39</v>
      </c>
      <c r="J1442" s="1">
        <v>2</v>
      </c>
      <c r="K1442" s="1" t="s">
        <v>184</v>
      </c>
      <c r="L1442" s="1" t="s">
        <v>4758</v>
      </c>
    </row>
    <row r="1443" spans="1:12">
      <c r="A1443" s="1">
        <v>1465</v>
      </c>
      <c r="B1443" s="1" t="s">
        <v>4761</v>
      </c>
      <c r="C1443" s="1" t="s">
        <v>4761</v>
      </c>
      <c r="D1443" s="1" t="s">
        <v>3982</v>
      </c>
      <c r="E1443" s="1" t="s">
        <v>4762</v>
      </c>
      <c r="F1443" s="1" t="s">
        <v>4763</v>
      </c>
      <c r="G1443" s="1">
        <v>39.917071999999997</v>
      </c>
      <c r="H1443" s="1">
        <v>25.236308000000001</v>
      </c>
      <c r="I1443" s="1">
        <v>14</v>
      </c>
      <c r="J1443" s="1">
        <v>2</v>
      </c>
      <c r="K1443" s="1" t="s">
        <v>184</v>
      </c>
      <c r="L1443" s="1" t="s">
        <v>4761</v>
      </c>
    </row>
    <row r="1444" spans="1:12">
      <c r="A1444" s="1">
        <v>1466</v>
      </c>
      <c r="B1444" s="1" t="s">
        <v>4764</v>
      </c>
      <c r="C1444" s="1" t="s">
        <v>4765</v>
      </c>
      <c r="D1444" s="1" t="s">
        <v>3982</v>
      </c>
      <c r="E1444" s="1" t="s">
        <v>4766</v>
      </c>
      <c r="F1444" s="1" t="s">
        <v>4767</v>
      </c>
      <c r="G1444" s="1">
        <v>39.650252999999999</v>
      </c>
      <c r="H1444" s="1">
        <v>22.465499999999999</v>
      </c>
      <c r="I1444" s="1">
        <v>241</v>
      </c>
      <c r="J1444" s="1">
        <v>2</v>
      </c>
      <c r="K1444" s="1" t="s">
        <v>184</v>
      </c>
      <c r="L1444" s="1" t="s">
        <v>4764</v>
      </c>
    </row>
    <row r="1445" spans="1:12">
      <c r="A1445" s="1">
        <v>1467</v>
      </c>
      <c r="B1445" s="1" t="s">
        <v>4768</v>
      </c>
      <c r="C1445" s="1" t="s">
        <v>4768</v>
      </c>
      <c r="D1445" s="1" t="s">
        <v>3982</v>
      </c>
      <c r="F1445" s="1" t="s">
        <v>4769</v>
      </c>
      <c r="G1445" s="1">
        <v>37.981113999999998</v>
      </c>
      <c r="H1445" s="1">
        <v>23.365421999999999</v>
      </c>
      <c r="I1445" s="1">
        <v>12</v>
      </c>
      <c r="J1445" s="1">
        <v>2</v>
      </c>
      <c r="K1445" s="1" t="s">
        <v>184</v>
      </c>
      <c r="L1445" s="1" t="s">
        <v>4768</v>
      </c>
    </row>
    <row r="1446" spans="1:12">
      <c r="A1446" s="1">
        <v>1468</v>
      </c>
      <c r="B1446" s="1" t="s">
        <v>4770</v>
      </c>
      <c r="C1446" s="1" t="s">
        <v>4771</v>
      </c>
      <c r="D1446" s="1" t="s">
        <v>3982</v>
      </c>
      <c r="E1446" s="1" t="s">
        <v>4772</v>
      </c>
      <c r="F1446" s="1" t="s">
        <v>4773</v>
      </c>
      <c r="G1446" s="1">
        <v>37.435127999999999</v>
      </c>
      <c r="H1446" s="1">
        <v>25.348102999999998</v>
      </c>
      <c r="I1446" s="1">
        <v>405</v>
      </c>
      <c r="J1446" s="1">
        <v>2</v>
      </c>
      <c r="K1446" s="1" t="s">
        <v>184</v>
      </c>
      <c r="L1446" s="1" t="s">
        <v>4770</v>
      </c>
    </row>
    <row r="1447" spans="1:12">
      <c r="A1447" s="1">
        <v>1469</v>
      </c>
      <c r="B1447" s="1" t="s">
        <v>4774</v>
      </c>
      <c r="C1447" s="1" t="s">
        <v>4775</v>
      </c>
      <c r="D1447" s="1" t="s">
        <v>3982</v>
      </c>
      <c r="E1447" s="1" t="s">
        <v>4776</v>
      </c>
      <c r="F1447" s="1" t="s">
        <v>4777</v>
      </c>
      <c r="G1447" s="1">
        <v>39.056666999999997</v>
      </c>
      <c r="H1447" s="1">
        <v>26.598333</v>
      </c>
      <c r="I1447" s="1">
        <v>60</v>
      </c>
      <c r="J1447" s="1">
        <v>2</v>
      </c>
      <c r="K1447" s="1" t="s">
        <v>184</v>
      </c>
      <c r="L1447" s="1" t="s">
        <v>4774</v>
      </c>
    </row>
    <row r="1448" spans="1:12">
      <c r="A1448" s="1">
        <v>1470</v>
      </c>
      <c r="B1448" s="1" t="s">
        <v>4778</v>
      </c>
      <c r="C1448" s="1" t="s">
        <v>4779</v>
      </c>
      <c r="D1448" s="1" t="s">
        <v>3982</v>
      </c>
      <c r="E1448" s="1" t="s">
        <v>4780</v>
      </c>
      <c r="F1448" s="1" t="s">
        <v>4781</v>
      </c>
      <c r="G1448" s="1">
        <v>38.925466999999998</v>
      </c>
      <c r="H1448" s="1">
        <v>20.765311000000001</v>
      </c>
      <c r="I1448" s="1">
        <v>11</v>
      </c>
      <c r="J1448" s="1">
        <v>2</v>
      </c>
      <c r="K1448" s="1" t="s">
        <v>184</v>
      </c>
      <c r="L1448" s="1" t="s">
        <v>4778</v>
      </c>
    </row>
    <row r="1449" spans="1:12">
      <c r="A1449" s="1">
        <v>1471</v>
      </c>
      <c r="B1449" s="1" t="s">
        <v>4782</v>
      </c>
      <c r="C1449" s="1" t="s">
        <v>4783</v>
      </c>
      <c r="D1449" s="1" t="s">
        <v>3982</v>
      </c>
      <c r="F1449" s="1" t="s">
        <v>4784</v>
      </c>
      <c r="G1449" s="1">
        <v>36.383056000000003</v>
      </c>
      <c r="H1449" s="1">
        <v>28.108889000000001</v>
      </c>
      <c r="I1449" s="1">
        <v>204</v>
      </c>
      <c r="J1449" s="1">
        <v>2</v>
      </c>
      <c r="K1449" s="1" t="s">
        <v>184</v>
      </c>
      <c r="L1449" s="1" t="s">
        <v>4782</v>
      </c>
    </row>
    <row r="1450" spans="1:12">
      <c r="A1450" s="1">
        <v>1472</v>
      </c>
      <c r="B1450" s="1" t="s">
        <v>4785</v>
      </c>
      <c r="C1450" s="1" t="s">
        <v>4783</v>
      </c>
      <c r="D1450" s="1" t="s">
        <v>3982</v>
      </c>
      <c r="E1450" s="1" t="s">
        <v>4786</v>
      </c>
      <c r="F1450" s="1" t="s">
        <v>4787</v>
      </c>
      <c r="G1450" s="1">
        <v>36.405419000000002</v>
      </c>
      <c r="H1450" s="1">
        <v>28.086192</v>
      </c>
      <c r="I1450" s="1">
        <v>17</v>
      </c>
      <c r="J1450" s="1">
        <v>2</v>
      </c>
      <c r="K1450" s="1" t="s">
        <v>184</v>
      </c>
      <c r="L1450" s="1" t="s">
        <v>4785</v>
      </c>
    </row>
    <row r="1451" spans="1:12">
      <c r="A1451" s="1">
        <v>1473</v>
      </c>
      <c r="B1451" s="1" t="s">
        <v>4788</v>
      </c>
      <c r="C1451" s="1" t="s">
        <v>4789</v>
      </c>
      <c r="D1451" s="1" t="s">
        <v>3982</v>
      </c>
      <c r="E1451" s="1" t="s">
        <v>4790</v>
      </c>
      <c r="F1451" s="1" t="s">
        <v>4791</v>
      </c>
      <c r="G1451" s="1">
        <v>38.151111</v>
      </c>
      <c r="H1451" s="1">
        <v>21.425556</v>
      </c>
      <c r="I1451" s="1">
        <v>46</v>
      </c>
      <c r="J1451" s="1">
        <v>2</v>
      </c>
      <c r="K1451" s="1" t="s">
        <v>184</v>
      </c>
      <c r="L1451" s="1" t="s">
        <v>4788</v>
      </c>
    </row>
    <row r="1452" spans="1:12">
      <c r="A1452" s="1">
        <v>1474</v>
      </c>
      <c r="B1452" s="1" t="s">
        <v>4792</v>
      </c>
      <c r="C1452" s="1" t="s">
        <v>4793</v>
      </c>
      <c r="D1452" s="1" t="s">
        <v>3982</v>
      </c>
      <c r="E1452" s="1" t="s">
        <v>4794</v>
      </c>
      <c r="F1452" s="1" t="s">
        <v>4795</v>
      </c>
      <c r="G1452" s="1">
        <v>35.531747000000003</v>
      </c>
      <c r="H1452" s="1">
        <v>24.149678000000002</v>
      </c>
      <c r="I1452" s="1">
        <v>490</v>
      </c>
      <c r="J1452" s="1">
        <v>2</v>
      </c>
      <c r="K1452" s="1" t="s">
        <v>184</v>
      </c>
      <c r="L1452" s="1" t="s">
        <v>4792</v>
      </c>
    </row>
    <row r="1453" spans="1:12">
      <c r="A1453" s="1">
        <v>1475</v>
      </c>
      <c r="B1453" s="1" t="s">
        <v>4796</v>
      </c>
      <c r="C1453" s="1" t="s">
        <v>4797</v>
      </c>
      <c r="D1453" s="1" t="s">
        <v>3982</v>
      </c>
      <c r="E1453" s="1" t="s">
        <v>4798</v>
      </c>
      <c r="F1453" s="1" t="s">
        <v>4799</v>
      </c>
      <c r="G1453" s="1">
        <v>39.177100000000003</v>
      </c>
      <c r="H1453" s="1">
        <v>23.503675000000001</v>
      </c>
      <c r="I1453" s="1">
        <v>54</v>
      </c>
      <c r="J1453" s="1">
        <v>2</v>
      </c>
      <c r="K1453" s="1" t="s">
        <v>184</v>
      </c>
      <c r="L1453" s="1" t="s">
        <v>4796</v>
      </c>
    </row>
    <row r="1454" spans="1:12">
      <c r="A1454" s="1">
        <v>1476</v>
      </c>
      <c r="B1454" s="1" t="s">
        <v>4800</v>
      </c>
      <c r="C1454" s="1" t="s">
        <v>4800</v>
      </c>
      <c r="D1454" s="1" t="s">
        <v>3982</v>
      </c>
      <c r="E1454" s="1" t="s">
        <v>4801</v>
      </c>
      <c r="F1454" s="1" t="s">
        <v>4802</v>
      </c>
      <c r="G1454" s="1">
        <v>37.689999</v>
      </c>
      <c r="H1454" s="1">
        <v>26.911667000000001</v>
      </c>
      <c r="I1454" s="1">
        <v>19</v>
      </c>
      <c r="J1454" s="1">
        <v>2</v>
      </c>
      <c r="K1454" s="1" t="s">
        <v>184</v>
      </c>
      <c r="L1454" s="1" t="s">
        <v>4800</v>
      </c>
    </row>
    <row r="1455" spans="1:12">
      <c r="A1455" s="1">
        <v>6886</v>
      </c>
      <c r="B1455" s="1" t="s">
        <v>4803</v>
      </c>
      <c r="C1455" s="1" t="s">
        <v>4804</v>
      </c>
      <c r="D1455" s="1" t="s">
        <v>1644</v>
      </c>
      <c r="E1455" s="1" t="s">
        <v>4805</v>
      </c>
      <c r="F1455" s="1" t="s">
        <v>4806</v>
      </c>
      <c r="G1455" s="1">
        <v>51.083333000000003</v>
      </c>
      <c r="H1455" s="1">
        <v>1.016667</v>
      </c>
      <c r="I1455" s="1">
        <v>351</v>
      </c>
      <c r="J1455" s="1">
        <v>0</v>
      </c>
      <c r="K1455" s="1" t="s">
        <v>184</v>
      </c>
      <c r="L1455" s="1" t="s">
        <v>4803</v>
      </c>
    </row>
    <row r="1456" spans="1:12">
      <c r="A1456" s="1">
        <v>1478</v>
      </c>
      <c r="B1456" s="1" t="s">
        <v>4807</v>
      </c>
      <c r="C1456" s="1" t="s">
        <v>4807</v>
      </c>
      <c r="D1456" s="1" t="s">
        <v>3982</v>
      </c>
      <c r="F1456" s="1" t="s">
        <v>4808</v>
      </c>
      <c r="G1456" s="1">
        <v>36.973891999999999</v>
      </c>
      <c r="H1456" s="1">
        <v>22.526292000000002</v>
      </c>
      <c r="I1456" s="1">
        <v>500</v>
      </c>
      <c r="J1456" s="1">
        <v>2</v>
      </c>
      <c r="K1456" s="1" t="s">
        <v>184</v>
      </c>
      <c r="L1456" s="1" t="s">
        <v>4807</v>
      </c>
    </row>
    <row r="1457" spans="1:12">
      <c r="A1457" s="1">
        <v>1479</v>
      </c>
      <c r="B1457" s="1" t="s">
        <v>4809</v>
      </c>
      <c r="C1457" s="1" t="s">
        <v>4810</v>
      </c>
      <c r="D1457" s="1" t="s">
        <v>3982</v>
      </c>
      <c r="E1457" s="1" t="s">
        <v>4811</v>
      </c>
      <c r="F1457" s="1" t="s">
        <v>4812</v>
      </c>
      <c r="G1457" s="1">
        <v>36.399169000000001</v>
      </c>
      <c r="H1457" s="1">
        <v>25.479333</v>
      </c>
      <c r="I1457" s="1">
        <v>127</v>
      </c>
      <c r="J1457" s="1">
        <v>2</v>
      </c>
      <c r="K1457" s="1" t="s">
        <v>184</v>
      </c>
      <c r="L1457" s="1" t="s">
        <v>4809</v>
      </c>
    </row>
    <row r="1458" spans="1:12">
      <c r="A1458" s="1">
        <v>1480</v>
      </c>
      <c r="B1458" s="1" t="s">
        <v>4813</v>
      </c>
      <c r="C1458" s="1" t="s">
        <v>4813</v>
      </c>
      <c r="D1458" s="1" t="s">
        <v>3982</v>
      </c>
      <c r="E1458" s="1" t="s">
        <v>4814</v>
      </c>
      <c r="F1458" s="1" t="s">
        <v>4815</v>
      </c>
      <c r="G1458" s="1">
        <v>35.216107999999998</v>
      </c>
      <c r="H1458" s="1">
        <v>26.101324999999999</v>
      </c>
      <c r="I1458" s="1">
        <v>376</v>
      </c>
      <c r="J1458" s="1">
        <v>2</v>
      </c>
      <c r="K1458" s="1" t="s">
        <v>184</v>
      </c>
      <c r="L1458" s="1" t="s">
        <v>4813</v>
      </c>
    </row>
    <row r="1459" spans="1:12">
      <c r="A1459" s="1">
        <v>1481</v>
      </c>
      <c r="B1459" s="1" t="s">
        <v>4816</v>
      </c>
      <c r="C1459" s="1" t="s">
        <v>4816</v>
      </c>
      <c r="D1459" s="1" t="s">
        <v>3982</v>
      </c>
      <c r="F1459" s="1" t="s">
        <v>4817</v>
      </c>
      <c r="G1459" s="1">
        <v>39.479999999999997</v>
      </c>
      <c r="H1459" s="1">
        <v>22.767222</v>
      </c>
      <c r="I1459" s="1">
        <v>146</v>
      </c>
      <c r="J1459" s="1">
        <v>2</v>
      </c>
      <c r="K1459" s="1" t="s">
        <v>184</v>
      </c>
      <c r="L1459" s="1" t="s">
        <v>4816</v>
      </c>
    </row>
    <row r="1460" spans="1:12">
      <c r="A1460" s="1">
        <v>1482</v>
      </c>
      <c r="B1460" s="1" t="s">
        <v>4818</v>
      </c>
      <c r="C1460" s="1" t="s">
        <v>4818</v>
      </c>
      <c r="D1460" s="1" t="s">
        <v>3982</v>
      </c>
      <c r="E1460" s="1" t="s">
        <v>4819</v>
      </c>
      <c r="F1460" s="1" t="s">
        <v>4820</v>
      </c>
      <c r="G1460" s="1">
        <v>38.967553000000002</v>
      </c>
      <c r="H1460" s="1">
        <v>24.487228000000002</v>
      </c>
      <c r="I1460" s="1">
        <v>44</v>
      </c>
      <c r="J1460" s="1">
        <v>2</v>
      </c>
      <c r="K1460" s="1" t="s">
        <v>184</v>
      </c>
      <c r="L1460" s="1" t="s">
        <v>4818</v>
      </c>
    </row>
    <row r="1461" spans="1:12">
      <c r="A1461" s="1">
        <v>1483</v>
      </c>
      <c r="B1461" s="1" t="s">
        <v>4821</v>
      </c>
      <c r="C1461" s="1" t="s">
        <v>4821</v>
      </c>
      <c r="D1461" s="1" t="s">
        <v>3982</v>
      </c>
      <c r="F1461" s="1" t="s">
        <v>4822</v>
      </c>
      <c r="G1461" s="1">
        <v>38.339846999999999</v>
      </c>
      <c r="H1461" s="1">
        <v>23.564958000000001</v>
      </c>
      <c r="I1461" s="1">
        <v>485</v>
      </c>
      <c r="J1461" s="1">
        <v>2</v>
      </c>
      <c r="K1461" s="1" t="s">
        <v>184</v>
      </c>
      <c r="L1461" s="1" t="s">
        <v>4821</v>
      </c>
    </row>
    <row r="1462" spans="1:12">
      <c r="A1462" s="1">
        <v>1484</v>
      </c>
      <c r="B1462" s="1" t="s">
        <v>4823</v>
      </c>
      <c r="C1462" s="1" t="s">
        <v>4823</v>
      </c>
      <c r="D1462" s="1" t="s">
        <v>3982</v>
      </c>
      <c r="F1462" s="1" t="s">
        <v>4824</v>
      </c>
      <c r="G1462" s="1">
        <v>35.192019000000002</v>
      </c>
      <c r="H1462" s="1">
        <v>25.327000000000002</v>
      </c>
      <c r="I1462" s="1">
        <v>1180</v>
      </c>
      <c r="J1462" s="1">
        <v>2</v>
      </c>
      <c r="K1462" s="1" t="s">
        <v>184</v>
      </c>
      <c r="L1462" s="1" t="s">
        <v>4823</v>
      </c>
    </row>
    <row r="1463" spans="1:12">
      <c r="A1463" s="1">
        <v>1485</v>
      </c>
      <c r="B1463" s="1" t="s">
        <v>4825</v>
      </c>
      <c r="C1463" s="1" t="s">
        <v>4825</v>
      </c>
      <c r="D1463" s="1" t="s">
        <v>3982</v>
      </c>
      <c r="F1463" s="1" t="s">
        <v>4826</v>
      </c>
      <c r="G1463" s="1">
        <v>37.530566999999998</v>
      </c>
      <c r="H1463" s="1">
        <v>22.403632999999999</v>
      </c>
      <c r="I1463" s="1">
        <v>2113</v>
      </c>
      <c r="J1463" s="1">
        <v>2</v>
      </c>
      <c r="K1463" s="1" t="s">
        <v>184</v>
      </c>
      <c r="L1463" s="1" t="s">
        <v>4825</v>
      </c>
    </row>
    <row r="1464" spans="1:12">
      <c r="A1464" s="1">
        <v>1486</v>
      </c>
      <c r="B1464" s="1" t="s">
        <v>4827</v>
      </c>
      <c r="C1464" s="1" t="s">
        <v>4828</v>
      </c>
      <c r="D1464" s="1" t="s">
        <v>3982</v>
      </c>
      <c r="E1464" s="1" t="s">
        <v>4829</v>
      </c>
      <c r="F1464" s="1" t="s">
        <v>4830</v>
      </c>
      <c r="G1464" s="1">
        <v>40.519725000000001</v>
      </c>
      <c r="H1464" s="1">
        <v>22.970949999999998</v>
      </c>
      <c r="I1464" s="1">
        <v>22</v>
      </c>
      <c r="J1464" s="1">
        <v>2</v>
      </c>
      <c r="K1464" s="1" t="s">
        <v>184</v>
      </c>
      <c r="L1464" s="1" t="s">
        <v>4827</v>
      </c>
    </row>
    <row r="1465" spans="1:12">
      <c r="A1465" s="1">
        <v>1487</v>
      </c>
      <c r="B1465" s="1" t="s">
        <v>4831</v>
      </c>
      <c r="C1465" s="1" t="s">
        <v>4832</v>
      </c>
      <c r="D1465" s="1" t="s">
        <v>3982</v>
      </c>
      <c r="F1465" s="1" t="s">
        <v>4833</v>
      </c>
      <c r="G1465" s="1">
        <v>38.108927999999999</v>
      </c>
      <c r="H1465" s="1">
        <v>23.783836000000001</v>
      </c>
      <c r="I1465" s="1">
        <v>785</v>
      </c>
      <c r="J1465" s="1">
        <v>2</v>
      </c>
      <c r="K1465" s="1" t="s">
        <v>184</v>
      </c>
      <c r="L1465" s="1" t="s">
        <v>4831</v>
      </c>
    </row>
    <row r="1466" spans="1:12">
      <c r="A1466" s="1">
        <v>1488</v>
      </c>
      <c r="B1466" s="1" t="s">
        <v>4834</v>
      </c>
      <c r="C1466" s="1" t="s">
        <v>4835</v>
      </c>
      <c r="D1466" s="1" t="s">
        <v>3982</v>
      </c>
      <c r="E1466" s="1" t="s">
        <v>4836</v>
      </c>
      <c r="F1466" s="1" t="s">
        <v>4837</v>
      </c>
      <c r="G1466" s="1">
        <v>37.750852999999999</v>
      </c>
      <c r="H1466" s="1">
        <v>20.884250000000002</v>
      </c>
      <c r="I1466" s="1">
        <v>15</v>
      </c>
      <c r="J1466" s="1">
        <v>2</v>
      </c>
      <c r="K1466" s="1" t="s">
        <v>184</v>
      </c>
      <c r="L1466" s="1" t="s">
        <v>4834</v>
      </c>
    </row>
    <row r="1467" spans="1:12">
      <c r="A1467" s="1">
        <v>1489</v>
      </c>
      <c r="B1467" s="1" t="s">
        <v>4838</v>
      </c>
      <c r="C1467" s="1" t="s">
        <v>4839</v>
      </c>
      <c r="D1467" s="1" t="s">
        <v>4840</v>
      </c>
      <c r="E1467" s="1" t="s">
        <v>4841</v>
      </c>
      <c r="F1467" s="1" t="s">
        <v>4842</v>
      </c>
      <c r="G1467" s="1">
        <v>47.436933000000003</v>
      </c>
      <c r="H1467" s="1">
        <v>19.255592</v>
      </c>
      <c r="I1467" s="1">
        <v>495</v>
      </c>
      <c r="J1467" s="1">
        <v>1</v>
      </c>
      <c r="K1467" s="1" t="s">
        <v>184</v>
      </c>
      <c r="L1467" s="1" t="s">
        <v>4838</v>
      </c>
    </row>
    <row r="1468" spans="1:12">
      <c r="A1468" s="1">
        <v>1490</v>
      </c>
      <c r="B1468" s="1" t="s">
        <v>4843</v>
      </c>
      <c r="C1468" s="1" t="s">
        <v>4843</v>
      </c>
      <c r="D1468" s="1" t="s">
        <v>4840</v>
      </c>
      <c r="E1468" s="1" t="s">
        <v>4844</v>
      </c>
      <c r="F1468" s="1" t="s">
        <v>4845</v>
      </c>
      <c r="G1468" s="1">
        <v>47.488917000000001</v>
      </c>
      <c r="H1468" s="1">
        <v>21.615333</v>
      </c>
      <c r="I1468" s="1">
        <v>359</v>
      </c>
      <c r="J1468" s="1">
        <v>1</v>
      </c>
      <c r="K1468" s="1" t="s">
        <v>184</v>
      </c>
      <c r="L1468" s="1" t="s">
        <v>4843</v>
      </c>
    </row>
    <row r="1469" spans="1:12">
      <c r="A1469" s="1">
        <v>1491</v>
      </c>
      <c r="B1469" s="1" t="s">
        <v>4846</v>
      </c>
      <c r="C1469" s="1" t="s">
        <v>4846</v>
      </c>
      <c r="D1469" s="1" t="s">
        <v>4840</v>
      </c>
      <c r="F1469" s="1" t="s">
        <v>4847</v>
      </c>
      <c r="G1469" s="1">
        <v>46.917499999999997</v>
      </c>
      <c r="H1469" s="1">
        <v>19.749222</v>
      </c>
      <c r="I1469" s="1">
        <v>376</v>
      </c>
      <c r="J1469" s="1">
        <v>1</v>
      </c>
      <c r="K1469" s="1" t="s">
        <v>184</v>
      </c>
      <c r="L1469" s="1" t="s">
        <v>4846</v>
      </c>
    </row>
    <row r="1470" spans="1:12">
      <c r="A1470" s="1">
        <v>1492</v>
      </c>
      <c r="B1470" s="1" t="s">
        <v>4848</v>
      </c>
      <c r="C1470" s="1" t="s">
        <v>4849</v>
      </c>
      <c r="D1470" s="1" t="s">
        <v>4840</v>
      </c>
      <c r="F1470" s="1" t="s">
        <v>4850</v>
      </c>
      <c r="G1470" s="1">
        <v>47.983891999999997</v>
      </c>
      <c r="H1470" s="1">
        <v>21.692316999999999</v>
      </c>
      <c r="I1470" s="1">
        <v>338</v>
      </c>
      <c r="J1470" s="1">
        <v>1</v>
      </c>
      <c r="K1470" s="1" t="s">
        <v>184</v>
      </c>
      <c r="L1470" s="1" t="s">
        <v>4848</v>
      </c>
    </row>
    <row r="1471" spans="1:12">
      <c r="A1471" s="1">
        <v>1493</v>
      </c>
      <c r="B1471" s="1" t="s">
        <v>4851</v>
      </c>
      <c r="C1471" s="1" t="s">
        <v>4851</v>
      </c>
      <c r="D1471" s="1" t="s">
        <v>4840</v>
      </c>
      <c r="F1471" s="1" t="s">
        <v>4852</v>
      </c>
      <c r="G1471" s="1">
        <v>46.303888999999998</v>
      </c>
      <c r="H1471" s="1">
        <v>18.769166999999999</v>
      </c>
      <c r="I1471" s="1">
        <v>295</v>
      </c>
      <c r="J1471" s="1">
        <v>1</v>
      </c>
      <c r="K1471" s="1" t="s">
        <v>184</v>
      </c>
      <c r="L1471" s="1" t="s">
        <v>4851</v>
      </c>
    </row>
    <row r="1472" spans="1:12">
      <c r="A1472" s="1">
        <v>6885</v>
      </c>
      <c r="B1472" s="1" t="s">
        <v>4853</v>
      </c>
      <c r="C1472" s="1" t="s">
        <v>4854</v>
      </c>
      <c r="D1472" s="1" t="s">
        <v>1210</v>
      </c>
      <c r="E1472" s="1" t="s">
        <v>4855</v>
      </c>
      <c r="F1472" s="1" t="s">
        <v>1212</v>
      </c>
      <c r="G1472" s="1">
        <v>44.8436667</v>
      </c>
      <c r="H1472" s="1">
        <v>-87.421555600000005</v>
      </c>
      <c r="I1472" s="1">
        <v>725</v>
      </c>
      <c r="J1472" s="1">
        <v>-6</v>
      </c>
      <c r="K1472" s="1" t="s">
        <v>161</v>
      </c>
      <c r="L1472" s="1" t="s">
        <v>4853</v>
      </c>
    </row>
    <row r="1473" spans="1:12">
      <c r="A1473" s="1">
        <v>1496</v>
      </c>
      <c r="B1473" s="1" t="s">
        <v>4856</v>
      </c>
      <c r="C1473" s="1" t="s">
        <v>4857</v>
      </c>
      <c r="D1473" s="1" t="s">
        <v>4840</v>
      </c>
      <c r="F1473" s="1" t="s">
        <v>4858</v>
      </c>
      <c r="G1473" s="1">
        <v>47.077860999999999</v>
      </c>
      <c r="H1473" s="1">
        <v>17.968444000000002</v>
      </c>
      <c r="I1473" s="1">
        <v>919</v>
      </c>
      <c r="J1473" s="1">
        <v>1</v>
      </c>
      <c r="K1473" s="1" t="s">
        <v>184</v>
      </c>
      <c r="L1473" s="1" t="s">
        <v>4856</v>
      </c>
    </row>
    <row r="1474" spans="1:12">
      <c r="A1474" s="1">
        <v>1498</v>
      </c>
      <c r="B1474" s="1" t="s">
        <v>4859</v>
      </c>
      <c r="C1474" s="1" t="s">
        <v>4859</v>
      </c>
      <c r="D1474" s="1" t="s">
        <v>4840</v>
      </c>
      <c r="F1474" s="1" t="s">
        <v>4860</v>
      </c>
      <c r="G1474" s="1">
        <v>47.122861</v>
      </c>
      <c r="H1474" s="1">
        <v>20.235499999999998</v>
      </c>
      <c r="I1474" s="1">
        <v>322</v>
      </c>
      <c r="J1474" s="1">
        <v>1</v>
      </c>
      <c r="K1474" s="1" t="s">
        <v>184</v>
      </c>
      <c r="L1474" s="1" t="s">
        <v>4859</v>
      </c>
    </row>
    <row r="1475" spans="1:12">
      <c r="A1475" s="1">
        <v>1499</v>
      </c>
      <c r="B1475" s="1" t="s">
        <v>4861</v>
      </c>
      <c r="C1475" s="1" t="s">
        <v>4861</v>
      </c>
      <c r="D1475" s="1" t="s">
        <v>4862</v>
      </c>
      <c r="F1475" s="1" t="s">
        <v>4863</v>
      </c>
      <c r="G1475" s="1">
        <v>41.541392000000002</v>
      </c>
      <c r="H1475" s="1">
        <v>15.718083</v>
      </c>
      <c r="I1475" s="1">
        <v>183</v>
      </c>
      <c r="J1475" s="1">
        <v>1</v>
      </c>
      <c r="K1475" s="1" t="s">
        <v>184</v>
      </c>
      <c r="L1475" s="1" t="s">
        <v>4861</v>
      </c>
    </row>
    <row r="1476" spans="1:12">
      <c r="A1476" s="1">
        <v>1500</v>
      </c>
      <c r="B1476" s="1" t="s">
        <v>4864</v>
      </c>
      <c r="C1476" s="1" t="s">
        <v>4864</v>
      </c>
      <c r="D1476" s="1" t="s">
        <v>4862</v>
      </c>
      <c r="E1476" s="1" t="s">
        <v>4865</v>
      </c>
      <c r="F1476" s="1" t="s">
        <v>4866</v>
      </c>
      <c r="G1476" s="1">
        <v>38.997225</v>
      </c>
      <c r="H1476" s="1">
        <v>17.080169000000001</v>
      </c>
      <c r="I1476" s="1">
        <v>521</v>
      </c>
      <c r="J1476" s="1">
        <v>1</v>
      </c>
      <c r="K1476" s="1" t="s">
        <v>184</v>
      </c>
      <c r="L1476" s="1" t="s">
        <v>4864</v>
      </c>
    </row>
    <row r="1477" spans="1:12">
      <c r="A1477" s="1">
        <v>1501</v>
      </c>
      <c r="B1477" s="1" t="s">
        <v>4867</v>
      </c>
      <c r="C1477" s="1" t="s">
        <v>4867</v>
      </c>
      <c r="D1477" s="1" t="s">
        <v>4862</v>
      </c>
      <c r="E1477" s="1" t="s">
        <v>4868</v>
      </c>
      <c r="F1477" s="1" t="s">
        <v>4869</v>
      </c>
      <c r="G1477" s="1">
        <v>41.138855999999997</v>
      </c>
      <c r="H1477" s="1">
        <v>16.760594000000001</v>
      </c>
      <c r="I1477" s="1">
        <v>177</v>
      </c>
      <c r="J1477" s="1">
        <v>1</v>
      </c>
      <c r="K1477" s="1" t="s">
        <v>184</v>
      </c>
      <c r="L1477" s="1" t="s">
        <v>4867</v>
      </c>
    </row>
    <row r="1478" spans="1:12">
      <c r="A1478" s="1">
        <v>1502</v>
      </c>
      <c r="B1478" s="1" t="s">
        <v>4870</v>
      </c>
      <c r="C1478" s="1" t="s">
        <v>4871</v>
      </c>
      <c r="D1478" s="1" t="s">
        <v>4862</v>
      </c>
      <c r="E1478" s="1" t="s">
        <v>4872</v>
      </c>
      <c r="F1478" s="1" t="s">
        <v>4873</v>
      </c>
      <c r="G1478" s="1">
        <v>41.432917000000003</v>
      </c>
      <c r="H1478" s="1">
        <v>15.535028000000001</v>
      </c>
      <c r="I1478" s="1">
        <v>266</v>
      </c>
      <c r="J1478" s="1">
        <v>1</v>
      </c>
      <c r="K1478" s="1" t="s">
        <v>184</v>
      </c>
      <c r="L1478" s="1" t="s">
        <v>4870</v>
      </c>
    </row>
    <row r="1479" spans="1:12">
      <c r="A1479" s="1">
        <v>1503</v>
      </c>
      <c r="B1479" s="1" t="s">
        <v>4874</v>
      </c>
      <c r="C1479" s="1" t="s">
        <v>4874</v>
      </c>
      <c r="D1479" s="1" t="s">
        <v>4862</v>
      </c>
      <c r="E1479" s="1" t="s">
        <v>4875</v>
      </c>
      <c r="F1479" s="1" t="s">
        <v>4876</v>
      </c>
      <c r="G1479" s="1">
        <v>40.517513999999998</v>
      </c>
      <c r="H1479" s="1">
        <v>17.403212</v>
      </c>
      <c r="I1479" s="1">
        <v>215</v>
      </c>
      <c r="J1479" s="1">
        <v>1</v>
      </c>
      <c r="K1479" s="1" t="s">
        <v>184</v>
      </c>
      <c r="L1479" s="1" t="s">
        <v>4874</v>
      </c>
    </row>
    <row r="1480" spans="1:12">
      <c r="A1480" s="1">
        <v>1504</v>
      </c>
      <c r="B1480" s="1" t="s">
        <v>4877</v>
      </c>
      <c r="C1480" s="1" t="s">
        <v>4877</v>
      </c>
      <c r="D1480" s="1" t="s">
        <v>4862</v>
      </c>
      <c r="E1480" s="1" t="s">
        <v>4878</v>
      </c>
      <c r="F1480" s="1" t="s">
        <v>4879</v>
      </c>
      <c r="G1480" s="1">
        <v>40.239227999999997</v>
      </c>
      <c r="H1480" s="1">
        <v>18.133324999999999</v>
      </c>
      <c r="I1480" s="1">
        <v>156</v>
      </c>
      <c r="J1480" s="1">
        <v>1</v>
      </c>
      <c r="K1480" s="1" t="s">
        <v>184</v>
      </c>
      <c r="L1480" s="1" t="s">
        <v>4877</v>
      </c>
    </row>
    <row r="1481" spans="1:12">
      <c r="A1481" s="1">
        <v>1505</v>
      </c>
      <c r="B1481" s="1" t="s">
        <v>4880</v>
      </c>
      <c r="C1481" s="1" t="s">
        <v>4880</v>
      </c>
      <c r="D1481" s="1" t="s">
        <v>4862</v>
      </c>
      <c r="E1481" s="1" t="s">
        <v>4881</v>
      </c>
      <c r="F1481" s="1" t="s">
        <v>4882</v>
      </c>
      <c r="G1481" s="1">
        <v>42.431655999999997</v>
      </c>
      <c r="H1481" s="1">
        <v>14.181067000000001</v>
      </c>
      <c r="I1481" s="1">
        <v>48</v>
      </c>
      <c r="J1481" s="1">
        <v>1</v>
      </c>
      <c r="K1481" s="1" t="s">
        <v>184</v>
      </c>
      <c r="L1481" s="1" t="s">
        <v>4880</v>
      </c>
    </row>
    <row r="1482" spans="1:12">
      <c r="A1482" s="1">
        <v>1506</v>
      </c>
      <c r="B1482" s="1" t="s">
        <v>4883</v>
      </c>
      <c r="C1482" s="1" t="s">
        <v>4884</v>
      </c>
      <c r="D1482" s="1" t="s">
        <v>4862</v>
      </c>
      <c r="E1482" s="1" t="s">
        <v>4885</v>
      </c>
      <c r="F1482" s="1" t="s">
        <v>4886</v>
      </c>
      <c r="G1482" s="1">
        <v>40.657632999999997</v>
      </c>
      <c r="H1482" s="1">
        <v>17.947033000000001</v>
      </c>
      <c r="I1482" s="1">
        <v>47</v>
      </c>
      <c r="J1482" s="1">
        <v>1</v>
      </c>
      <c r="K1482" s="1" t="s">
        <v>184</v>
      </c>
      <c r="L1482" s="1" t="s">
        <v>4883</v>
      </c>
    </row>
    <row r="1483" spans="1:12">
      <c r="A1483" s="1">
        <v>1507</v>
      </c>
      <c r="B1483" s="1" t="s">
        <v>4887</v>
      </c>
      <c r="C1483" s="1" t="s">
        <v>4887</v>
      </c>
      <c r="D1483" s="1" t="s">
        <v>4862</v>
      </c>
      <c r="F1483" s="1" t="s">
        <v>4888</v>
      </c>
      <c r="G1483" s="1">
        <v>40.767833000000003</v>
      </c>
      <c r="H1483" s="1">
        <v>16.933333000000001</v>
      </c>
      <c r="I1483" s="1">
        <v>1187</v>
      </c>
      <c r="J1483" s="1">
        <v>1</v>
      </c>
      <c r="K1483" s="1" t="s">
        <v>184</v>
      </c>
      <c r="L1483" s="1" t="s">
        <v>4887</v>
      </c>
    </row>
    <row r="1484" spans="1:12">
      <c r="A1484" s="1">
        <v>1508</v>
      </c>
      <c r="B1484" s="1" t="s">
        <v>4889</v>
      </c>
      <c r="C1484" s="1" t="s">
        <v>4890</v>
      </c>
      <c r="D1484" s="1" t="s">
        <v>4862</v>
      </c>
      <c r="E1484" s="1" t="s">
        <v>4891</v>
      </c>
      <c r="F1484" s="1" t="s">
        <v>4892</v>
      </c>
      <c r="G1484" s="1">
        <v>38.905394000000001</v>
      </c>
      <c r="H1484" s="1">
        <v>16.242269</v>
      </c>
      <c r="I1484" s="1">
        <v>39</v>
      </c>
      <c r="J1484" s="1">
        <v>1</v>
      </c>
      <c r="K1484" s="1" t="s">
        <v>184</v>
      </c>
      <c r="L1484" s="1" t="s">
        <v>4889</v>
      </c>
    </row>
    <row r="1485" spans="1:12">
      <c r="A1485" s="1">
        <v>1509</v>
      </c>
      <c r="B1485" s="1" t="s">
        <v>4893</v>
      </c>
      <c r="C1485" s="1" t="s">
        <v>4894</v>
      </c>
      <c r="D1485" s="1" t="s">
        <v>4862</v>
      </c>
      <c r="E1485" s="1" t="s">
        <v>4895</v>
      </c>
      <c r="F1485" s="1" t="s">
        <v>4896</v>
      </c>
      <c r="G1485" s="1">
        <v>37.466780999999997</v>
      </c>
      <c r="H1485" s="1">
        <v>15.0664</v>
      </c>
      <c r="I1485" s="1">
        <v>39</v>
      </c>
      <c r="J1485" s="1">
        <v>1</v>
      </c>
      <c r="K1485" s="1" t="s">
        <v>184</v>
      </c>
      <c r="L1485" s="1" t="s">
        <v>4893</v>
      </c>
    </row>
    <row r="1486" spans="1:12">
      <c r="A1486" s="1">
        <v>1510</v>
      </c>
      <c r="B1486" s="1" t="s">
        <v>4897</v>
      </c>
      <c r="C1486" s="1" t="s">
        <v>4897</v>
      </c>
      <c r="D1486" s="1" t="s">
        <v>4862</v>
      </c>
      <c r="E1486" s="1" t="s">
        <v>4898</v>
      </c>
      <c r="F1486" s="1" t="s">
        <v>4899</v>
      </c>
      <c r="G1486" s="1">
        <v>35.497914000000002</v>
      </c>
      <c r="H1486" s="1">
        <v>12.618083</v>
      </c>
      <c r="I1486" s="1">
        <v>70</v>
      </c>
      <c r="J1486" s="1">
        <v>1</v>
      </c>
      <c r="K1486" s="1" t="s">
        <v>184</v>
      </c>
      <c r="L1486" s="1" t="s">
        <v>4897</v>
      </c>
    </row>
    <row r="1487" spans="1:12">
      <c r="A1487" s="1">
        <v>1511</v>
      </c>
      <c r="B1487" s="1" t="s">
        <v>4900</v>
      </c>
      <c r="C1487" s="1" t="s">
        <v>4900</v>
      </c>
      <c r="D1487" s="1" t="s">
        <v>4862</v>
      </c>
      <c r="E1487" s="1" t="s">
        <v>4901</v>
      </c>
      <c r="F1487" s="1" t="s">
        <v>4902</v>
      </c>
      <c r="G1487" s="1">
        <v>36.816519</v>
      </c>
      <c r="H1487" s="1">
        <v>11.968864</v>
      </c>
      <c r="I1487" s="1">
        <v>635</v>
      </c>
      <c r="J1487" s="1">
        <v>1</v>
      </c>
      <c r="K1487" s="1" t="s">
        <v>184</v>
      </c>
      <c r="L1487" s="1" t="s">
        <v>4900</v>
      </c>
    </row>
    <row r="1488" spans="1:12">
      <c r="A1488" s="1">
        <v>1512</v>
      </c>
      <c r="B1488" s="1" t="s">
        <v>4903</v>
      </c>
      <c r="C1488" s="1" t="s">
        <v>4903</v>
      </c>
      <c r="D1488" s="1" t="s">
        <v>4862</v>
      </c>
      <c r="E1488" s="1" t="s">
        <v>4904</v>
      </c>
      <c r="F1488" s="1" t="s">
        <v>4905</v>
      </c>
      <c r="G1488" s="1">
        <v>38.175958000000001</v>
      </c>
      <c r="H1488" s="1">
        <v>13.091018999999999</v>
      </c>
      <c r="I1488" s="1">
        <v>65</v>
      </c>
      <c r="J1488" s="1">
        <v>1</v>
      </c>
      <c r="K1488" s="1" t="s">
        <v>184</v>
      </c>
      <c r="L1488" s="1" t="s">
        <v>4903</v>
      </c>
    </row>
    <row r="1489" spans="1:12">
      <c r="A1489" s="1">
        <v>1513</v>
      </c>
      <c r="B1489" s="1" t="s">
        <v>4906</v>
      </c>
      <c r="C1489" s="1" t="s">
        <v>4903</v>
      </c>
      <c r="D1489" s="1" t="s">
        <v>4862</v>
      </c>
      <c r="F1489" s="1" t="s">
        <v>4907</v>
      </c>
      <c r="G1489" s="1">
        <v>38.110833</v>
      </c>
      <c r="H1489" s="1">
        <v>13.313333</v>
      </c>
      <c r="I1489" s="1">
        <v>345</v>
      </c>
      <c r="J1489" s="1">
        <v>1</v>
      </c>
      <c r="K1489" s="1" t="s">
        <v>184</v>
      </c>
      <c r="L1489" s="1" t="s">
        <v>4906</v>
      </c>
    </row>
    <row r="1490" spans="1:12">
      <c r="A1490" s="1">
        <v>1514</v>
      </c>
      <c r="B1490" s="1" t="s">
        <v>4908</v>
      </c>
      <c r="C1490" s="1" t="s">
        <v>4908</v>
      </c>
      <c r="D1490" s="1" t="s">
        <v>4862</v>
      </c>
      <c r="E1490" s="1" t="s">
        <v>4909</v>
      </c>
      <c r="F1490" s="1" t="s">
        <v>4910</v>
      </c>
      <c r="G1490" s="1">
        <v>38.071205999999997</v>
      </c>
      <c r="H1490" s="1">
        <v>15.651555999999999</v>
      </c>
      <c r="I1490" s="1">
        <v>96</v>
      </c>
      <c r="J1490" s="1">
        <v>1</v>
      </c>
      <c r="K1490" s="1" t="s">
        <v>184</v>
      </c>
      <c r="L1490" s="1" t="s">
        <v>4908</v>
      </c>
    </row>
    <row r="1491" spans="1:12">
      <c r="A1491" s="1">
        <v>1515</v>
      </c>
      <c r="B1491" s="1" t="s">
        <v>4911</v>
      </c>
      <c r="C1491" s="1" t="s">
        <v>4912</v>
      </c>
      <c r="D1491" s="1" t="s">
        <v>4862</v>
      </c>
      <c r="E1491" s="1" t="s">
        <v>4913</v>
      </c>
      <c r="F1491" s="1" t="s">
        <v>4914</v>
      </c>
      <c r="G1491" s="1">
        <v>37.911403</v>
      </c>
      <c r="H1491" s="1">
        <v>12.487961</v>
      </c>
      <c r="I1491" s="1">
        <v>24</v>
      </c>
      <c r="J1491" s="1">
        <v>1</v>
      </c>
      <c r="K1491" s="1" t="s">
        <v>184</v>
      </c>
      <c r="L1491" s="1" t="s">
        <v>4911</v>
      </c>
    </row>
    <row r="1492" spans="1:12">
      <c r="A1492" s="1">
        <v>1516</v>
      </c>
      <c r="B1492" s="1" t="s">
        <v>4915</v>
      </c>
      <c r="C1492" s="1" t="s">
        <v>4915</v>
      </c>
      <c r="D1492" s="1" t="s">
        <v>4862</v>
      </c>
      <c r="E1492" s="1" t="s">
        <v>4916</v>
      </c>
      <c r="F1492" s="1" t="s">
        <v>4917</v>
      </c>
      <c r="G1492" s="1">
        <v>37.401663999999997</v>
      </c>
      <c r="H1492" s="1">
        <v>14.922357999999999</v>
      </c>
      <c r="I1492" s="1">
        <v>79</v>
      </c>
      <c r="J1492" s="1">
        <v>1</v>
      </c>
      <c r="K1492" s="1" t="s">
        <v>184</v>
      </c>
      <c r="L1492" s="1" t="s">
        <v>4915</v>
      </c>
    </row>
    <row r="1493" spans="1:12">
      <c r="A1493" s="1">
        <v>1517</v>
      </c>
      <c r="B1493" s="1" t="s">
        <v>4918</v>
      </c>
      <c r="C1493" s="1" t="s">
        <v>4918</v>
      </c>
      <c r="D1493" s="1" t="s">
        <v>4862</v>
      </c>
      <c r="E1493" s="1" t="s">
        <v>4919</v>
      </c>
      <c r="F1493" s="1" t="s">
        <v>4920</v>
      </c>
      <c r="G1493" s="1">
        <v>40.632133000000003</v>
      </c>
      <c r="H1493" s="1">
        <v>8.2907720000000005</v>
      </c>
      <c r="I1493" s="1">
        <v>87</v>
      </c>
      <c r="J1493" s="1">
        <v>1</v>
      </c>
      <c r="K1493" s="1" t="s">
        <v>184</v>
      </c>
      <c r="L1493" s="1" t="s">
        <v>4918</v>
      </c>
    </row>
    <row r="1494" spans="1:12">
      <c r="A1494" s="1">
        <v>1518</v>
      </c>
      <c r="B1494" s="1" t="s">
        <v>4921</v>
      </c>
      <c r="C1494" s="1" t="s">
        <v>4921</v>
      </c>
      <c r="D1494" s="1" t="s">
        <v>4862</v>
      </c>
      <c r="E1494" s="1" t="s">
        <v>4922</v>
      </c>
      <c r="F1494" s="1" t="s">
        <v>4923</v>
      </c>
      <c r="G1494" s="1">
        <v>39.354222</v>
      </c>
      <c r="H1494" s="1">
        <v>8.9724810000000002</v>
      </c>
      <c r="I1494" s="1">
        <v>100</v>
      </c>
      <c r="J1494" s="1">
        <v>1</v>
      </c>
      <c r="K1494" s="1" t="s">
        <v>184</v>
      </c>
      <c r="L1494" s="1" t="s">
        <v>4921</v>
      </c>
    </row>
    <row r="1495" spans="1:12">
      <c r="A1495" s="1">
        <v>1519</v>
      </c>
      <c r="B1495" s="1" t="s">
        <v>4924</v>
      </c>
      <c r="C1495" s="1" t="s">
        <v>4925</v>
      </c>
      <c r="D1495" s="1" t="s">
        <v>4862</v>
      </c>
      <c r="E1495" s="1" t="s">
        <v>4926</v>
      </c>
      <c r="F1495" s="1" t="s">
        <v>4927</v>
      </c>
      <c r="G1495" s="1">
        <v>39.251469</v>
      </c>
      <c r="H1495" s="1">
        <v>9.0542829999999999</v>
      </c>
      <c r="I1495" s="1">
        <v>13</v>
      </c>
      <c r="J1495" s="1">
        <v>1</v>
      </c>
      <c r="K1495" s="1" t="s">
        <v>184</v>
      </c>
      <c r="L1495" s="1" t="s">
        <v>4924</v>
      </c>
    </row>
    <row r="1496" spans="1:12">
      <c r="A1496" s="1">
        <v>1520</v>
      </c>
      <c r="B1496" s="1" t="s">
        <v>4928</v>
      </c>
      <c r="C1496" s="1" t="s">
        <v>4929</v>
      </c>
      <c r="D1496" s="1" t="s">
        <v>4862</v>
      </c>
      <c r="E1496" s="1" t="s">
        <v>4930</v>
      </c>
      <c r="F1496" s="1" t="s">
        <v>4931</v>
      </c>
      <c r="G1496" s="1">
        <v>40.898660999999997</v>
      </c>
      <c r="H1496" s="1">
        <v>9.5176280000000002</v>
      </c>
      <c r="I1496" s="1">
        <v>37</v>
      </c>
      <c r="J1496" s="1">
        <v>1</v>
      </c>
      <c r="K1496" s="1" t="s">
        <v>184</v>
      </c>
      <c r="L1496" s="1" t="s">
        <v>4928</v>
      </c>
    </row>
    <row r="1497" spans="1:12">
      <c r="A1497" s="1">
        <v>1521</v>
      </c>
      <c r="B1497" s="1" t="s">
        <v>4932</v>
      </c>
      <c r="C1497" s="1" t="s">
        <v>4932</v>
      </c>
      <c r="D1497" s="1" t="s">
        <v>4862</v>
      </c>
      <c r="E1497" s="1" t="s">
        <v>4933</v>
      </c>
      <c r="F1497" s="1" t="s">
        <v>4934</v>
      </c>
      <c r="G1497" s="1">
        <v>39.918761000000003</v>
      </c>
      <c r="H1497" s="1">
        <v>9.6829809999999998</v>
      </c>
      <c r="I1497" s="1">
        <v>23</v>
      </c>
      <c r="J1497" s="1">
        <v>1</v>
      </c>
      <c r="K1497" s="1" t="s">
        <v>184</v>
      </c>
      <c r="L1497" s="1" t="s">
        <v>4932</v>
      </c>
    </row>
    <row r="1498" spans="1:12">
      <c r="A1498" s="1">
        <v>1522</v>
      </c>
      <c r="B1498" s="1" t="s">
        <v>4935</v>
      </c>
      <c r="C1498" s="1" t="s">
        <v>4936</v>
      </c>
      <c r="D1498" s="1" t="s">
        <v>4862</v>
      </c>
      <c r="F1498" s="1" t="s">
        <v>4937</v>
      </c>
      <c r="G1498" s="1">
        <v>45.086353000000003</v>
      </c>
      <c r="H1498" s="1">
        <v>7.6033749999999998</v>
      </c>
      <c r="I1498" s="1">
        <v>943</v>
      </c>
      <c r="J1498" s="1">
        <v>1</v>
      </c>
      <c r="K1498" s="1" t="s">
        <v>184</v>
      </c>
      <c r="L1498" s="1" t="s">
        <v>4935</v>
      </c>
    </row>
    <row r="1499" spans="1:12">
      <c r="A1499" s="1">
        <v>1523</v>
      </c>
      <c r="B1499" s="1" t="s">
        <v>4938</v>
      </c>
      <c r="C1499" s="1" t="s">
        <v>4939</v>
      </c>
      <c r="D1499" s="1" t="s">
        <v>4862</v>
      </c>
      <c r="F1499" s="1" t="s">
        <v>4940</v>
      </c>
      <c r="G1499" s="1">
        <v>45.542222000000002</v>
      </c>
      <c r="H1499" s="1">
        <v>9.2033330000000007</v>
      </c>
      <c r="I1499" s="1">
        <v>484</v>
      </c>
      <c r="J1499" s="1">
        <v>1</v>
      </c>
      <c r="K1499" s="1" t="s">
        <v>184</v>
      </c>
      <c r="L1499" s="1" t="s">
        <v>4938</v>
      </c>
    </row>
    <row r="1500" spans="1:12">
      <c r="A1500" s="1">
        <v>1524</v>
      </c>
      <c r="B1500" s="1" t="s">
        <v>4941</v>
      </c>
      <c r="C1500" s="1" t="s">
        <v>4939</v>
      </c>
      <c r="D1500" s="1" t="s">
        <v>4862</v>
      </c>
      <c r="E1500" s="1" t="s">
        <v>4942</v>
      </c>
      <c r="F1500" s="1" t="s">
        <v>4943</v>
      </c>
      <c r="G1500" s="1">
        <v>45.630606</v>
      </c>
      <c r="H1500" s="1">
        <v>8.7281110000000002</v>
      </c>
      <c r="I1500" s="1">
        <v>767</v>
      </c>
      <c r="J1500" s="1">
        <v>1</v>
      </c>
      <c r="K1500" s="1" t="s">
        <v>184</v>
      </c>
      <c r="L1500" s="1" t="s">
        <v>4941</v>
      </c>
    </row>
    <row r="1501" spans="1:12">
      <c r="A1501" s="1">
        <v>1525</v>
      </c>
      <c r="B1501" s="1" t="s">
        <v>4944</v>
      </c>
      <c r="C1501" s="1" t="s">
        <v>4945</v>
      </c>
      <c r="D1501" s="1" t="s">
        <v>4862</v>
      </c>
      <c r="E1501" s="1" t="s">
        <v>4946</v>
      </c>
      <c r="F1501" s="1" t="s">
        <v>4947</v>
      </c>
      <c r="G1501" s="1">
        <v>45.673889000000003</v>
      </c>
      <c r="H1501" s="1">
        <v>9.7041660000000007</v>
      </c>
      <c r="I1501" s="1">
        <v>782</v>
      </c>
      <c r="J1501" s="1">
        <v>1</v>
      </c>
      <c r="K1501" s="1" t="s">
        <v>184</v>
      </c>
      <c r="L1501" s="1" t="s">
        <v>4944</v>
      </c>
    </row>
    <row r="1502" spans="1:12">
      <c r="A1502" s="1">
        <v>1526</v>
      </c>
      <c r="B1502" s="1" t="s">
        <v>4948</v>
      </c>
      <c r="C1502" s="1" t="s">
        <v>4948</v>
      </c>
      <c r="D1502" s="1" t="s">
        <v>4862</v>
      </c>
      <c r="E1502" s="1" t="s">
        <v>4949</v>
      </c>
      <c r="F1502" s="1" t="s">
        <v>4950</v>
      </c>
      <c r="G1502" s="1">
        <v>45.200761</v>
      </c>
      <c r="H1502" s="1">
        <v>7.6496310000000003</v>
      </c>
      <c r="I1502" s="1">
        <v>989</v>
      </c>
      <c r="J1502" s="1">
        <v>1</v>
      </c>
      <c r="K1502" s="1" t="s">
        <v>184</v>
      </c>
      <c r="L1502" s="1" t="s">
        <v>4948</v>
      </c>
    </row>
    <row r="1503" spans="1:12">
      <c r="A1503" s="1">
        <v>1527</v>
      </c>
      <c r="B1503" s="1" t="s">
        <v>4951</v>
      </c>
      <c r="C1503" s="1" t="s">
        <v>4951</v>
      </c>
      <c r="D1503" s="1" t="s">
        <v>4862</v>
      </c>
      <c r="E1503" s="1" t="s">
        <v>4952</v>
      </c>
      <c r="F1503" s="1" t="s">
        <v>4953</v>
      </c>
      <c r="G1503" s="1">
        <v>44.050607999999997</v>
      </c>
      <c r="H1503" s="1">
        <v>8.1274280000000001</v>
      </c>
      <c r="I1503" s="1">
        <v>148</v>
      </c>
      <c r="J1503" s="1">
        <v>1</v>
      </c>
      <c r="K1503" s="1" t="s">
        <v>184</v>
      </c>
      <c r="L1503" s="1" t="s">
        <v>4951</v>
      </c>
    </row>
    <row r="1504" spans="1:12">
      <c r="A1504" s="1">
        <v>1528</v>
      </c>
      <c r="B1504" s="1" t="s">
        <v>4954</v>
      </c>
      <c r="C1504" s="1" t="s">
        <v>4955</v>
      </c>
      <c r="D1504" s="1" t="s">
        <v>4862</v>
      </c>
      <c r="E1504" s="1" t="s">
        <v>4956</v>
      </c>
      <c r="F1504" s="1" t="s">
        <v>4957</v>
      </c>
      <c r="G1504" s="1">
        <v>44.413333000000002</v>
      </c>
      <c r="H1504" s="1">
        <v>8.8375000000000004</v>
      </c>
      <c r="I1504" s="1">
        <v>13</v>
      </c>
      <c r="J1504" s="1">
        <v>1</v>
      </c>
      <c r="K1504" s="1" t="s">
        <v>184</v>
      </c>
      <c r="L1504" s="1" t="s">
        <v>4954</v>
      </c>
    </row>
    <row r="1505" spans="1:12">
      <c r="A1505" s="1">
        <v>1529</v>
      </c>
      <c r="B1505" s="1" t="s">
        <v>4958</v>
      </c>
      <c r="C1505" s="1" t="s">
        <v>4959</v>
      </c>
      <c r="D1505" s="1" t="s">
        <v>4862</v>
      </c>
      <c r="E1505" s="1" t="s">
        <v>4960</v>
      </c>
      <c r="F1505" s="1" t="s">
        <v>4961</v>
      </c>
      <c r="G1505" s="1">
        <v>45.445103000000003</v>
      </c>
      <c r="H1505" s="1">
        <v>9.2767389999999992</v>
      </c>
      <c r="I1505" s="1">
        <v>353</v>
      </c>
      <c r="J1505" s="1">
        <v>1</v>
      </c>
      <c r="K1505" s="1" t="s">
        <v>184</v>
      </c>
      <c r="L1505" s="1" t="s">
        <v>4958</v>
      </c>
    </row>
    <row r="1506" spans="1:12">
      <c r="A1506" s="1">
        <v>1530</v>
      </c>
      <c r="B1506" s="1" t="s">
        <v>4962</v>
      </c>
      <c r="C1506" s="1" t="s">
        <v>4962</v>
      </c>
      <c r="D1506" s="1" t="s">
        <v>4862</v>
      </c>
      <c r="F1506" s="1" t="s">
        <v>4963</v>
      </c>
      <c r="G1506" s="1">
        <v>45.529592000000001</v>
      </c>
      <c r="H1506" s="1">
        <v>8.6692250000000008</v>
      </c>
      <c r="I1506" s="1">
        <v>586</v>
      </c>
      <c r="J1506" s="1">
        <v>1</v>
      </c>
      <c r="K1506" s="1" t="s">
        <v>184</v>
      </c>
      <c r="L1506" s="1" t="s">
        <v>4962</v>
      </c>
    </row>
    <row r="1507" spans="1:12">
      <c r="A1507" s="1">
        <v>1531</v>
      </c>
      <c r="B1507" s="1" t="s">
        <v>4964</v>
      </c>
      <c r="C1507" s="1" t="s">
        <v>4964</v>
      </c>
      <c r="D1507" s="1" t="s">
        <v>4862</v>
      </c>
      <c r="E1507" s="1" t="s">
        <v>4965</v>
      </c>
      <c r="F1507" s="1" t="s">
        <v>4966</v>
      </c>
      <c r="G1507" s="1">
        <v>44.824483000000001</v>
      </c>
      <c r="H1507" s="1">
        <v>10.296367</v>
      </c>
      <c r="I1507" s="1">
        <v>161</v>
      </c>
      <c r="J1507" s="1">
        <v>1</v>
      </c>
      <c r="K1507" s="1" t="s">
        <v>184</v>
      </c>
      <c r="L1507" s="1" t="s">
        <v>4964</v>
      </c>
    </row>
    <row r="1508" spans="1:12">
      <c r="A1508" s="1">
        <v>1532</v>
      </c>
      <c r="B1508" s="1" t="s">
        <v>4967</v>
      </c>
      <c r="C1508" s="1" t="s">
        <v>4967</v>
      </c>
      <c r="D1508" s="1" t="s">
        <v>4862</v>
      </c>
      <c r="E1508" s="1" t="s">
        <v>4968</v>
      </c>
      <c r="F1508" s="1" t="s">
        <v>4969</v>
      </c>
      <c r="G1508" s="1">
        <v>44.913055</v>
      </c>
      <c r="H1508" s="1">
        <v>9.7233330000000002</v>
      </c>
      <c r="I1508" s="1">
        <v>456</v>
      </c>
      <c r="J1508" s="1">
        <v>1</v>
      </c>
      <c r="K1508" s="1" t="s">
        <v>184</v>
      </c>
      <c r="L1508" s="1" t="s">
        <v>4967</v>
      </c>
    </row>
    <row r="1509" spans="1:12">
      <c r="A1509" s="1">
        <v>6884</v>
      </c>
      <c r="B1509" s="1" t="s">
        <v>4970</v>
      </c>
      <c r="C1509" s="1" t="s">
        <v>4971</v>
      </c>
      <c r="D1509" s="1" t="s">
        <v>1210</v>
      </c>
      <c r="E1509" s="1" t="s">
        <v>4972</v>
      </c>
      <c r="F1509" s="1" t="s">
        <v>1212</v>
      </c>
      <c r="G1509" s="1">
        <v>39.794824400000003</v>
      </c>
      <c r="H1509" s="1">
        <v>-76.647191399999997</v>
      </c>
      <c r="I1509" s="1">
        <v>1000</v>
      </c>
      <c r="J1509" s="1">
        <v>-5</v>
      </c>
      <c r="K1509" s="1" t="s">
        <v>161</v>
      </c>
      <c r="L1509" s="1" t="s">
        <v>4970</v>
      </c>
    </row>
    <row r="1510" spans="1:12">
      <c r="A1510" s="1">
        <v>1534</v>
      </c>
      <c r="B1510" s="1" t="s">
        <v>4973</v>
      </c>
      <c r="C1510" s="1" t="s">
        <v>4974</v>
      </c>
      <c r="D1510" s="1" t="s">
        <v>4862</v>
      </c>
      <c r="E1510" s="1" t="s">
        <v>4975</v>
      </c>
      <c r="F1510" s="1" t="s">
        <v>4976</v>
      </c>
      <c r="G1510" s="1">
        <v>44.547018999999999</v>
      </c>
      <c r="H1510" s="1">
        <v>7.6232170000000004</v>
      </c>
      <c r="I1510" s="1">
        <v>1267</v>
      </c>
      <c r="J1510" s="1">
        <v>1</v>
      </c>
      <c r="K1510" s="1" t="s">
        <v>184</v>
      </c>
      <c r="L1510" s="1" t="s">
        <v>4973</v>
      </c>
    </row>
    <row r="1511" spans="1:12">
      <c r="A1511" s="1">
        <v>1535</v>
      </c>
      <c r="B1511" s="1" t="s">
        <v>4977</v>
      </c>
      <c r="C1511" s="1" t="s">
        <v>4978</v>
      </c>
      <c r="D1511" s="1" t="s">
        <v>4862</v>
      </c>
      <c r="E1511" s="1" t="s">
        <v>4979</v>
      </c>
      <c r="F1511" s="1" t="s">
        <v>4980</v>
      </c>
      <c r="G1511" s="1">
        <v>46.031889</v>
      </c>
      <c r="H1511" s="1">
        <v>12.596472</v>
      </c>
      <c r="I1511" s="1">
        <v>410</v>
      </c>
      <c r="J1511" s="1">
        <v>1</v>
      </c>
      <c r="K1511" s="1" t="s">
        <v>184</v>
      </c>
      <c r="L1511" s="1" t="s">
        <v>4977</v>
      </c>
    </row>
    <row r="1512" spans="1:12">
      <c r="A1512" s="1">
        <v>1536</v>
      </c>
      <c r="B1512" s="1" t="s">
        <v>4981</v>
      </c>
      <c r="C1512" s="1" t="s">
        <v>4981</v>
      </c>
      <c r="D1512" s="1" t="s">
        <v>4862</v>
      </c>
      <c r="E1512" s="1" t="s">
        <v>4982</v>
      </c>
      <c r="F1512" s="1" t="s">
        <v>4983</v>
      </c>
      <c r="G1512" s="1">
        <v>46.460194000000001</v>
      </c>
      <c r="H1512" s="1">
        <v>11.326383</v>
      </c>
      <c r="I1512" s="1">
        <v>789</v>
      </c>
      <c r="J1512" s="1">
        <v>1</v>
      </c>
      <c r="K1512" s="1" t="s">
        <v>184</v>
      </c>
      <c r="L1512" s="1" t="s">
        <v>4981</v>
      </c>
    </row>
    <row r="1513" spans="1:12">
      <c r="A1513" s="1">
        <v>1537</v>
      </c>
      <c r="B1513" s="1" t="s">
        <v>4984</v>
      </c>
      <c r="C1513" s="1" t="s">
        <v>4984</v>
      </c>
      <c r="D1513" s="1" t="s">
        <v>4862</v>
      </c>
      <c r="F1513" s="1" t="s">
        <v>4985</v>
      </c>
      <c r="G1513" s="1">
        <v>44.224175000000002</v>
      </c>
      <c r="H1513" s="1">
        <v>12.307202999999999</v>
      </c>
      <c r="I1513" s="1">
        <v>18</v>
      </c>
      <c r="J1513" s="1">
        <v>1</v>
      </c>
      <c r="K1513" s="1" t="s">
        <v>184</v>
      </c>
      <c r="L1513" s="1" t="s">
        <v>4984</v>
      </c>
    </row>
    <row r="1514" spans="1:12">
      <c r="A1514" s="1">
        <v>1538</v>
      </c>
      <c r="B1514" s="1" t="s">
        <v>4986</v>
      </c>
      <c r="C1514" s="1" t="s">
        <v>4986</v>
      </c>
      <c r="D1514" s="1" t="s">
        <v>4862</v>
      </c>
      <c r="E1514" s="1" t="s">
        <v>4987</v>
      </c>
      <c r="F1514" s="1" t="s">
        <v>4988</v>
      </c>
      <c r="G1514" s="1">
        <v>44.535443999999998</v>
      </c>
      <c r="H1514" s="1">
        <v>11.288667</v>
      </c>
      <c r="I1514" s="1">
        <v>123</v>
      </c>
      <c r="J1514" s="1">
        <v>1</v>
      </c>
      <c r="K1514" s="1" t="s">
        <v>184</v>
      </c>
      <c r="L1514" s="1" t="s">
        <v>4986</v>
      </c>
    </row>
    <row r="1515" spans="1:12">
      <c r="A1515" s="1">
        <v>1539</v>
      </c>
      <c r="B1515" s="1" t="s">
        <v>4989</v>
      </c>
      <c r="C1515" s="1" t="s">
        <v>4989</v>
      </c>
      <c r="D1515" s="1" t="s">
        <v>4862</v>
      </c>
      <c r="E1515" s="1" t="s">
        <v>4990</v>
      </c>
      <c r="F1515" s="1" t="s">
        <v>4991</v>
      </c>
      <c r="G1515" s="1">
        <v>45.648400000000002</v>
      </c>
      <c r="H1515" s="1">
        <v>12.194421999999999</v>
      </c>
      <c r="I1515" s="1">
        <v>59</v>
      </c>
      <c r="J1515" s="1">
        <v>1</v>
      </c>
      <c r="K1515" s="1" t="s">
        <v>184</v>
      </c>
      <c r="L1515" s="1" t="s">
        <v>4989</v>
      </c>
    </row>
    <row r="1516" spans="1:12">
      <c r="A1516" s="1">
        <v>1540</v>
      </c>
      <c r="B1516" s="1" t="s">
        <v>4992</v>
      </c>
      <c r="C1516" s="1" t="s">
        <v>4992</v>
      </c>
      <c r="D1516" s="1" t="s">
        <v>4862</v>
      </c>
      <c r="F1516" s="1" t="s">
        <v>4993</v>
      </c>
      <c r="G1516" s="1">
        <v>45.978749999999998</v>
      </c>
      <c r="H1516" s="1">
        <v>13.049331</v>
      </c>
      <c r="I1516" s="1">
        <v>179</v>
      </c>
      <c r="J1516" s="1">
        <v>1</v>
      </c>
      <c r="K1516" s="1" t="s">
        <v>184</v>
      </c>
      <c r="L1516" s="1" t="s">
        <v>4992</v>
      </c>
    </row>
    <row r="1517" spans="1:12">
      <c r="A1517" s="1">
        <v>1541</v>
      </c>
      <c r="B1517" s="1" t="s">
        <v>4994</v>
      </c>
      <c r="C1517" s="1" t="s">
        <v>4994</v>
      </c>
      <c r="D1517" s="1" t="s">
        <v>4862</v>
      </c>
      <c r="E1517" s="1" t="s">
        <v>4995</v>
      </c>
      <c r="F1517" s="1" t="s">
        <v>4996</v>
      </c>
      <c r="G1517" s="1">
        <v>44.194752999999999</v>
      </c>
      <c r="H1517" s="1">
        <v>12.070093999999999</v>
      </c>
      <c r="I1517" s="1">
        <v>97</v>
      </c>
      <c r="J1517" s="1">
        <v>1</v>
      </c>
      <c r="K1517" s="1" t="s">
        <v>184</v>
      </c>
      <c r="L1517" s="1" t="s">
        <v>4994</v>
      </c>
    </row>
    <row r="1518" spans="1:12">
      <c r="A1518" s="1">
        <v>1542</v>
      </c>
      <c r="B1518" s="1" t="s">
        <v>4997</v>
      </c>
      <c r="C1518" s="1" t="s">
        <v>4997</v>
      </c>
      <c r="D1518" s="1" t="s">
        <v>4862</v>
      </c>
      <c r="F1518" s="1" t="s">
        <v>4998</v>
      </c>
      <c r="G1518" s="1">
        <v>45.432167</v>
      </c>
      <c r="H1518" s="1">
        <v>10.267666999999999</v>
      </c>
      <c r="I1518" s="1">
        <v>333</v>
      </c>
      <c r="J1518" s="1">
        <v>1</v>
      </c>
      <c r="K1518" s="1" t="s">
        <v>184</v>
      </c>
      <c r="L1518" s="1" t="s">
        <v>4997</v>
      </c>
    </row>
    <row r="1519" spans="1:12">
      <c r="A1519" s="1">
        <v>1543</v>
      </c>
      <c r="B1519" s="1" t="s">
        <v>4999</v>
      </c>
      <c r="C1519" s="1" t="s">
        <v>5000</v>
      </c>
      <c r="D1519" s="1" t="s">
        <v>4862</v>
      </c>
      <c r="F1519" s="1" t="s">
        <v>5001</v>
      </c>
      <c r="G1519" s="1">
        <v>45.472017000000001</v>
      </c>
      <c r="H1519" s="1">
        <v>10.927918999999999</v>
      </c>
      <c r="I1519" s="1">
        <v>286</v>
      </c>
      <c r="J1519" s="1">
        <v>1</v>
      </c>
      <c r="K1519" s="1" t="s">
        <v>184</v>
      </c>
      <c r="L1519" s="1" t="s">
        <v>4999</v>
      </c>
    </row>
    <row r="1520" spans="1:12">
      <c r="A1520" s="1">
        <v>1544</v>
      </c>
      <c r="B1520" s="1" t="s">
        <v>5002</v>
      </c>
      <c r="C1520" s="1" t="s">
        <v>5003</v>
      </c>
      <c r="D1520" s="1" t="s">
        <v>4862</v>
      </c>
      <c r="E1520" s="1" t="s">
        <v>5004</v>
      </c>
      <c r="F1520" s="1" t="s">
        <v>5005</v>
      </c>
      <c r="G1520" s="1">
        <v>45.428888999999998</v>
      </c>
      <c r="H1520" s="1">
        <v>10.330556</v>
      </c>
      <c r="I1520" s="1">
        <v>356</v>
      </c>
      <c r="J1520" s="1">
        <v>1</v>
      </c>
      <c r="K1520" s="1" t="s">
        <v>184</v>
      </c>
      <c r="L1520" s="1" t="s">
        <v>5002</v>
      </c>
    </row>
    <row r="1521" spans="1:12">
      <c r="A1521" s="1">
        <v>1545</v>
      </c>
      <c r="B1521" s="1" t="s">
        <v>5006</v>
      </c>
      <c r="C1521" s="1" t="s">
        <v>5007</v>
      </c>
      <c r="D1521" s="1" t="s">
        <v>4862</v>
      </c>
      <c r="E1521" s="1" t="s">
        <v>5008</v>
      </c>
      <c r="F1521" s="1" t="s">
        <v>5009</v>
      </c>
      <c r="G1521" s="1">
        <v>45.827500000000001</v>
      </c>
      <c r="H1521" s="1">
        <v>13.472222</v>
      </c>
      <c r="I1521" s="1">
        <v>37</v>
      </c>
      <c r="J1521" s="1">
        <v>1</v>
      </c>
      <c r="K1521" s="1" t="s">
        <v>184</v>
      </c>
      <c r="L1521" s="1" t="s">
        <v>5006</v>
      </c>
    </row>
    <row r="1522" spans="1:12">
      <c r="A1522" s="1">
        <v>1546</v>
      </c>
      <c r="B1522" s="1" t="s">
        <v>5010</v>
      </c>
      <c r="C1522" s="1" t="s">
        <v>5010</v>
      </c>
      <c r="D1522" s="1" t="s">
        <v>4862</v>
      </c>
      <c r="E1522" s="1" t="s">
        <v>5011</v>
      </c>
      <c r="F1522" s="1" t="s">
        <v>5012</v>
      </c>
      <c r="G1522" s="1">
        <v>44.020291999999998</v>
      </c>
      <c r="H1522" s="1">
        <v>12.611746999999999</v>
      </c>
      <c r="I1522" s="1">
        <v>41</v>
      </c>
      <c r="J1522" s="1">
        <v>1</v>
      </c>
      <c r="K1522" s="1" t="s">
        <v>184</v>
      </c>
      <c r="L1522" s="1" t="s">
        <v>5010</v>
      </c>
    </row>
    <row r="1523" spans="1:12">
      <c r="A1523" s="1">
        <v>1547</v>
      </c>
      <c r="B1523" s="1" t="s">
        <v>5013</v>
      </c>
      <c r="C1523" s="1" t="s">
        <v>4989</v>
      </c>
      <c r="D1523" s="1" t="s">
        <v>4862</v>
      </c>
      <c r="F1523" s="1" t="s">
        <v>5014</v>
      </c>
      <c r="G1523" s="1">
        <v>45.684866999999997</v>
      </c>
      <c r="H1523" s="1">
        <v>12.082881</v>
      </c>
      <c r="I1523" s="1">
        <v>137</v>
      </c>
      <c r="J1523" s="1">
        <v>1</v>
      </c>
      <c r="K1523" s="1" t="s">
        <v>184</v>
      </c>
      <c r="L1523" s="1" t="s">
        <v>5013</v>
      </c>
    </row>
    <row r="1524" spans="1:12">
      <c r="A1524" s="1">
        <v>1548</v>
      </c>
      <c r="B1524" s="1" t="s">
        <v>5015</v>
      </c>
      <c r="C1524" s="1" t="s">
        <v>5015</v>
      </c>
      <c r="D1524" s="1" t="s">
        <v>4862</v>
      </c>
      <c r="E1524" s="1" t="s">
        <v>5016</v>
      </c>
      <c r="F1524" s="1" t="s">
        <v>5017</v>
      </c>
      <c r="G1524" s="1">
        <v>45.573411</v>
      </c>
      <c r="H1524" s="1">
        <v>11.52955</v>
      </c>
      <c r="I1524" s="1">
        <v>128</v>
      </c>
      <c r="J1524" s="1">
        <v>1</v>
      </c>
      <c r="K1524" s="1" t="s">
        <v>184</v>
      </c>
      <c r="L1524" s="1" t="s">
        <v>5015</v>
      </c>
    </row>
    <row r="1525" spans="1:12">
      <c r="A1525" s="1">
        <v>1549</v>
      </c>
      <c r="B1525" s="1" t="s">
        <v>5018</v>
      </c>
      <c r="C1525" s="1" t="s">
        <v>5018</v>
      </c>
      <c r="D1525" s="1" t="s">
        <v>4862</v>
      </c>
      <c r="E1525" s="1" t="s">
        <v>5019</v>
      </c>
      <c r="F1525" s="1" t="s">
        <v>5020</v>
      </c>
      <c r="G1525" s="1">
        <v>45.395766999999999</v>
      </c>
      <c r="H1525" s="1">
        <v>11.847903000000001</v>
      </c>
      <c r="I1525" s="1">
        <v>44</v>
      </c>
      <c r="J1525" s="1">
        <v>1</v>
      </c>
      <c r="K1525" s="1" t="s">
        <v>184</v>
      </c>
      <c r="L1525" s="1" t="s">
        <v>5018</v>
      </c>
    </row>
    <row r="1526" spans="1:12">
      <c r="A1526" s="1">
        <v>1550</v>
      </c>
      <c r="B1526" s="1" t="s">
        <v>5021</v>
      </c>
      <c r="C1526" s="1" t="s">
        <v>5021</v>
      </c>
      <c r="D1526" s="1" t="s">
        <v>4862</v>
      </c>
      <c r="E1526" s="1" t="s">
        <v>5022</v>
      </c>
      <c r="F1526" s="1" t="s">
        <v>5023</v>
      </c>
      <c r="G1526" s="1">
        <v>45.395705999999997</v>
      </c>
      <c r="H1526" s="1">
        <v>10.888533000000001</v>
      </c>
      <c r="I1526" s="1">
        <v>239</v>
      </c>
      <c r="J1526" s="1">
        <v>1</v>
      </c>
      <c r="K1526" s="1" t="s">
        <v>184</v>
      </c>
      <c r="L1526" s="1" t="s">
        <v>5021</v>
      </c>
    </row>
    <row r="1527" spans="1:12">
      <c r="A1527" s="1">
        <v>1551</v>
      </c>
      <c r="B1527" s="1" t="s">
        <v>5024</v>
      </c>
      <c r="C1527" s="1" t="s">
        <v>5025</v>
      </c>
      <c r="D1527" s="1" t="s">
        <v>4862</v>
      </c>
      <c r="E1527" s="1" t="s">
        <v>5026</v>
      </c>
      <c r="F1527" s="1" t="s">
        <v>5027</v>
      </c>
      <c r="G1527" s="1">
        <v>45.505277999999997</v>
      </c>
      <c r="H1527" s="1">
        <v>12.351944</v>
      </c>
      <c r="I1527" s="1">
        <v>7</v>
      </c>
      <c r="J1527" s="1">
        <v>1</v>
      </c>
      <c r="K1527" s="1" t="s">
        <v>184</v>
      </c>
      <c r="L1527" s="1" t="s">
        <v>5024</v>
      </c>
    </row>
    <row r="1528" spans="1:12">
      <c r="A1528" s="1">
        <v>1552</v>
      </c>
      <c r="B1528" s="1" t="s">
        <v>5028</v>
      </c>
      <c r="C1528" s="1" t="s">
        <v>5029</v>
      </c>
      <c r="D1528" s="1" t="s">
        <v>4862</v>
      </c>
      <c r="E1528" s="1" t="s">
        <v>5030</v>
      </c>
      <c r="F1528" s="1" t="s">
        <v>5031</v>
      </c>
      <c r="G1528" s="1">
        <v>43.256286000000003</v>
      </c>
      <c r="H1528" s="1">
        <v>11.255036</v>
      </c>
      <c r="I1528" s="1">
        <v>634</v>
      </c>
      <c r="J1528" s="1">
        <v>1</v>
      </c>
      <c r="K1528" s="1" t="s">
        <v>184</v>
      </c>
      <c r="L1528" s="1" t="s">
        <v>5028</v>
      </c>
    </row>
    <row r="1529" spans="1:12">
      <c r="A1529" s="1">
        <v>1553</v>
      </c>
      <c r="B1529" s="1" t="s">
        <v>5032</v>
      </c>
      <c r="C1529" s="1" t="s">
        <v>5033</v>
      </c>
      <c r="D1529" s="1" t="s">
        <v>4862</v>
      </c>
      <c r="E1529" s="1" t="s">
        <v>5034</v>
      </c>
      <c r="F1529" s="1" t="s">
        <v>5035</v>
      </c>
      <c r="G1529" s="1">
        <v>41.799360999999998</v>
      </c>
      <c r="H1529" s="1">
        <v>12.594936000000001</v>
      </c>
      <c r="I1529" s="1">
        <v>427</v>
      </c>
      <c r="J1529" s="1">
        <v>1</v>
      </c>
      <c r="K1529" s="1" t="s">
        <v>184</v>
      </c>
      <c r="L1529" s="1" t="s">
        <v>5032</v>
      </c>
    </row>
    <row r="1530" spans="1:12">
      <c r="A1530" s="1">
        <v>1554</v>
      </c>
      <c r="B1530" s="1" t="s">
        <v>5036</v>
      </c>
      <c r="C1530" s="1" t="s">
        <v>5036</v>
      </c>
      <c r="D1530" s="1" t="s">
        <v>4862</v>
      </c>
      <c r="F1530" s="1" t="s">
        <v>5037</v>
      </c>
      <c r="G1530" s="1">
        <v>41.654522</v>
      </c>
      <c r="H1530" s="1">
        <v>12.445183</v>
      </c>
      <c r="I1530" s="1">
        <v>41</v>
      </c>
      <c r="J1530" s="1">
        <v>1</v>
      </c>
      <c r="K1530" s="1" t="s">
        <v>184</v>
      </c>
      <c r="L1530" s="1" t="s">
        <v>5036</v>
      </c>
    </row>
    <row r="1531" spans="1:12">
      <c r="A1531" s="1">
        <v>1555</v>
      </c>
      <c r="B1531" s="1" t="s">
        <v>5038</v>
      </c>
      <c r="C1531" s="1" t="s">
        <v>5033</v>
      </c>
      <c r="D1531" s="1" t="s">
        <v>4862</v>
      </c>
      <c r="E1531" s="1" t="s">
        <v>5039</v>
      </c>
      <c r="F1531" s="1" t="s">
        <v>5040</v>
      </c>
      <c r="G1531" s="1">
        <v>41.804474999999996</v>
      </c>
      <c r="H1531" s="1">
        <v>12.250797</v>
      </c>
      <c r="I1531" s="1">
        <v>15</v>
      </c>
      <c r="J1531" s="1">
        <v>1</v>
      </c>
      <c r="K1531" s="1" t="s">
        <v>184</v>
      </c>
      <c r="L1531" s="1" t="s">
        <v>5038</v>
      </c>
    </row>
    <row r="1532" spans="1:12">
      <c r="A1532" s="1">
        <v>1556</v>
      </c>
      <c r="B1532" s="1" t="s">
        <v>5041</v>
      </c>
      <c r="C1532" s="1" t="s">
        <v>5041</v>
      </c>
      <c r="D1532" s="1" t="s">
        <v>4862</v>
      </c>
      <c r="F1532" s="1" t="s">
        <v>5042</v>
      </c>
      <c r="G1532" s="1">
        <v>41.990278000000004</v>
      </c>
      <c r="H1532" s="1">
        <v>12.740833</v>
      </c>
      <c r="I1532" s="1">
        <v>289</v>
      </c>
      <c r="J1532" s="1">
        <v>1</v>
      </c>
      <c r="K1532" s="1" t="s">
        <v>184</v>
      </c>
      <c r="L1532" s="1" t="s">
        <v>5041</v>
      </c>
    </row>
    <row r="1533" spans="1:12">
      <c r="A1533" s="1">
        <v>1558</v>
      </c>
      <c r="B1533" s="1" t="s">
        <v>5043</v>
      </c>
      <c r="C1533" s="1" t="s">
        <v>5043</v>
      </c>
      <c r="D1533" s="1" t="s">
        <v>4862</v>
      </c>
      <c r="E1533" s="1" t="s">
        <v>5044</v>
      </c>
      <c r="F1533" s="1" t="s">
        <v>5045</v>
      </c>
      <c r="G1533" s="1">
        <v>42.760277000000002</v>
      </c>
      <c r="H1533" s="1">
        <v>10.239445</v>
      </c>
      <c r="I1533" s="1">
        <v>31</v>
      </c>
      <c r="J1533" s="1">
        <v>1</v>
      </c>
      <c r="K1533" s="1" t="s">
        <v>184</v>
      </c>
      <c r="L1533" s="1" t="s">
        <v>5043</v>
      </c>
    </row>
    <row r="1534" spans="1:12">
      <c r="A1534" s="1">
        <v>1559</v>
      </c>
      <c r="B1534" s="1" t="s">
        <v>5046</v>
      </c>
      <c r="C1534" s="1" t="s">
        <v>5046</v>
      </c>
      <c r="D1534" s="1" t="s">
        <v>4862</v>
      </c>
      <c r="E1534" s="1" t="s">
        <v>5047</v>
      </c>
      <c r="F1534" s="1" t="s">
        <v>5048</v>
      </c>
      <c r="G1534" s="1">
        <v>41.542436000000002</v>
      </c>
      <c r="H1534" s="1">
        <v>12.909019000000001</v>
      </c>
      <c r="I1534" s="1">
        <v>93</v>
      </c>
      <c r="J1534" s="1">
        <v>1</v>
      </c>
      <c r="K1534" s="1" t="s">
        <v>184</v>
      </c>
      <c r="L1534" s="1" t="s">
        <v>5046</v>
      </c>
    </row>
    <row r="1535" spans="1:12">
      <c r="A1535" s="1">
        <v>1560</v>
      </c>
      <c r="B1535" s="1" t="s">
        <v>5049</v>
      </c>
      <c r="C1535" s="1" t="s">
        <v>5049</v>
      </c>
      <c r="D1535" s="1" t="s">
        <v>4862</v>
      </c>
      <c r="F1535" s="1" t="s">
        <v>5050</v>
      </c>
      <c r="G1535" s="1">
        <v>41.060833000000002</v>
      </c>
      <c r="H1535" s="1">
        <v>14.081944</v>
      </c>
      <c r="I1535" s="1">
        <v>29</v>
      </c>
      <c r="J1535" s="1">
        <v>1</v>
      </c>
      <c r="K1535" s="1" t="s">
        <v>184</v>
      </c>
      <c r="L1535" s="1" t="s">
        <v>5049</v>
      </c>
    </row>
    <row r="1536" spans="1:12">
      <c r="A1536" s="1">
        <v>1561</v>
      </c>
      <c r="B1536" s="1" t="s">
        <v>5051</v>
      </c>
      <c r="C1536" s="1" t="s">
        <v>5052</v>
      </c>
      <c r="D1536" s="1" t="s">
        <v>4862</v>
      </c>
      <c r="E1536" s="1" t="s">
        <v>5053</v>
      </c>
      <c r="F1536" s="1" t="s">
        <v>5054</v>
      </c>
      <c r="G1536" s="1">
        <v>40.886032999999998</v>
      </c>
      <c r="H1536" s="1">
        <v>14.290781000000001</v>
      </c>
      <c r="I1536" s="1">
        <v>294</v>
      </c>
      <c r="J1536" s="1">
        <v>1</v>
      </c>
      <c r="K1536" s="1" t="s">
        <v>184</v>
      </c>
      <c r="L1536" s="1" t="s">
        <v>5051</v>
      </c>
    </row>
    <row r="1537" spans="1:12">
      <c r="A1537" s="1">
        <v>1562</v>
      </c>
      <c r="B1537" s="1" t="s">
        <v>5055</v>
      </c>
      <c r="C1537" s="1" t="s">
        <v>5055</v>
      </c>
      <c r="D1537" s="1" t="s">
        <v>4862</v>
      </c>
      <c r="E1537" s="1" t="s">
        <v>5056</v>
      </c>
      <c r="F1537" s="1" t="s">
        <v>5057</v>
      </c>
      <c r="G1537" s="1">
        <v>43.683917000000001</v>
      </c>
      <c r="H1537" s="1">
        <v>10.392749999999999</v>
      </c>
      <c r="I1537" s="1">
        <v>6</v>
      </c>
      <c r="J1537" s="1">
        <v>1</v>
      </c>
      <c r="K1537" s="1" t="s">
        <v>184</v>
      </c>
      <c r="L1537" s="1" t="s">
        <v>5055</v>
      </c>
    </row>
    <row r="1538" spans="1:12">
      <c r="A1538" s="1">
        <v>1563</v>
      </c>
      <c r="B1538" s="1" t="s">
        <v>5058</v>
      </c>
      <c r="C1538" s="1" t="s">
        <v>5059</v>
      </c>
      <c r="D1538" s="1" t="s">
        <v>4862</v>
      </c>
      <c r="E1538" s="1" t="s">
        <v>5060</v>
      </c>
      <c r="F1538" s="1" t="s">
        <v>5061</v>
      </c>
      <c r="G1538" s="1">
        <v>43.809953</v>
      </c>
      <c r="H1538" s="1">
        <v>11.2051</v>
      </c>
      <c r="I1538" s="1">
        <v>142</v>
      </c>
      <c r="J1538" s="1">
        <v>1</v>
      </c>
      <c r="K1538" s="1" t="s">
        <v>184</v>
      </c>
      <c r="L1538" s="1" t="s">
        <v>5058</v>
      </c>
    </row>
    <row r="1539" spans="1:12">
      <c r="A1539" s="1">
        <v>1564</v>
      </c>
      <c r="B1539" s="1" t="s">
        <v>5062</v>
      </c>
      <c r="C1539" s="1" t="s">
        <v>5062</v>
      </c>
      <c r="D1539" s="1" t="s">
        <v>4862</v>
      </c>
      <c r="E1539" s="1" t="s">
        <v>5063</v>
      </c>
      <c r="F1539" s="1" t="s">
        <v>5064</v>
      </c>
      <c r="G1539" s="1">
        <v>42.759746999999997</v>
      </c>
      <c r="H1539" s="1">
        <v>11.071897</v>
      </c>
      <c r="I1539" s="1">
        <v>15</v>
      </c>
      <c r="J1539" s="1">
        <v>1</v>
      </c>
      <c r="K1539" s="1" t="s">
        <v>184</v>
      </c>
      <c r="L1539" s="1" t="s">
        <v>5062</v>
      </c>
    </row>
    <row r="1540" spans="1:12">
      <c r="A1540" s="1">
        <v>1565</v>
      </c>
      <c r="B1540" s="1" t="s">
        <v>5065</v>
      </c>
      <c r="C1540" s="1" t="s">
        <v>5033</v>
      </c>
      <c r="D1540" s="1" t="s">
        <v>4862</v>
      </c>
      <c r="F1540" s="1" t="s">
        <v>5066</v>
      </c>
      <c r="G1540" s="1">
        <v>41.951946</v>
      </c>
      <c r="H1540" s="1">
        <v>12.498889</v>
      </c>
      <c r="I1540" s="1">
        <v>55</v>
      </c>
      <c r="J1540" s="1">
        <v>1</v>
      </c>
      <c r="K1540" s="1" t="s">
        <v>184</v>
      </c>
      <c r="L1540" s="1" t="s">
        <v>5065</v>
      </c>
    </row>
    <row r="1541" spans="1:12">
      <c r="A1541" s="1">
        <v>1566</v>
      </c>
      <c r="B1541" s="1" t="s">
        <v>5067</v>
      </c>
      <c r="C1541" s="1" t="s">
        <v>5067</v>
      </c>
      <c r="D1541" s="1" t="s">
        <v>4862</v>
      </c>
      <c r="F1541" s="1" t="s">
        <v>5068</v>
      </c>
      <c r="G1541" s="1">
        <v>42.430183</v>
      </c>
      <c r="H1541" s="1">
        <v>12.064156000000001</v>
      </c>
      <c r="I1541" s="1">
        <v>990</v>
      </c>
      <c r="J1541" s="1">
        <v>1</v>
      </c>
      <c r="K1541" s="1" t="s">
        <v>184</v>
      </c>
      <c r="L1541" s="1" t="s">
        <v>5067</v>
      </c>
    </row>
    <row r="1542" spans="1:12">
      <c r="A1542" s="1">
        <v>1567</v>
      </c>
      <c r="B1542" s="1" t="s">
        <v>5069</v>
      </c>
      <c r="C1542" s="1" t="s">
        <v>5069</v>
      </c>
      <c r="D1542" s="1" t="s">
        <v>4862</v>
      </c>
      <c r="E1542" s="1" t="s">
        <v>5070</v>
      </c>
      <c r="F1542" s="1" t="s">
        <v>5071</v>
      </c>
      <c r="G1542" s="1">
        <v>43.095905999999999</v>
      </c>
      <c r="H1542" s="1">
        <v>12.513222000000001</v>
      </c>
      <c r="I1542" s="1">
        <v>693</v>
      </c>
      <c r="J1542" s="1">
        <v>1</v>
      </c>
      <c r="K1542" s="1" t="s">
        <v>184</v>
      </c>
      <c r="L1542" s="1" t="s">
        <v>5069</v>
      </c>
    </row>
    <row r="1543" spans="1:12">
      <c r="A1543" s="1">
        <v>1568</v>
      </c>
      <c r="B1543" s="1" t="s">
        <v>5072</v>
      </c>
      <c r="C1543" s="1" t="s">
        <v>5072</v>
      </c>
      <c r="D1543" s="1" t="s">
        <v>5073</v>
      </c>
      <c r="F1543" s="1" t="s">
        <v>5074</v>
      </c>
      <c r="G1543" s="1">
        <v>45.899971000000001</v>
      </c>
      <c r="H1543" s="1">
        <v>15.530194</v>
      </c>
      <c r="I1543" s="1">
        <v>510</v>
      </c>
      <c r="J1543" s="1">
        <v>1</v>
      </c>
      <c r="K1543" s="1" t="s">
        <v>184</v>
      </c>
      <c r="L1543" s="1" t="s">
        <v>5072</v>
      </c>
    </row>
    <row r="1544" spans="1:12">
      <c r="A1544" s="1">
        <v>1569</v>
      </c>
      <c r="B1544" s="1" t="s">
        <v>5075</v>
      </c>
      <c r="C1544" s="1" t="s">
        <v>5076</v>
      </c>
      <c r="D1544" s="1" t="s">
        <v>5073</v>
      </c>
      <c r="E1544" s="1" t="s">
        <v>5077</v>
      </c>
      <c r="F1544" s="1" t="s">
        <v>5078</v>
      </c>
      <c r="G1544" s="1">
        <v>46.223686000000001</v>
      </c>
      <c r="H1544" s="1">
        <v>14.457611</v>
      </c>
      <c r="I1544" s="1">
        <v>1273</v>
      </c>
      <c r="J1544" s="1">
        <v>1</v>
      </c>
      <c r="K1544" s="1" t="s">
        <v>184</v>
      </c>
      <c r="L1544" s="1" t="s">
        <v>5075</v>
      </c>
    </row>
    <row r="1545" spans="1:12">
      <c r="A1545" s="1">
        <v>1570</v>
      </c>
      <c r="B1545" s="1" t="s">
        <v>5079</v>
      </c>
      <c r="C1545" s="1" t="s">
        <v>5079</v>
      </c>
      <c r="D1545" s="1" t="s">
        <v>5073</v>
      </c>
      <c r="E1545" s="1" t="s">
        <v>5080</v>
      </c>
      <c r="F1545" s="1" t="s">
        <v>5081</v>
      </c>
      <c r="G1545" s="1">
        <v>46.479861</v>
      </c>
      <c r="H1545" s="1">
        <v>15.686131</v>
      </c>
      <c r="I1545" s="1">
        <v>876</v>
      </c>
      <c r="J1545" s="1">
        <v>1</v>
      </c>
      <c r="K1545" s="1" t="s">
        <v>184</v>
      </c>
      <c r="L1545" s="1" t="s">
        <v>5079</v>
      </c>
    </row>
    <row r="1546" spans="1:12">
      <c r="A1546" s="1">
        <v>1571</v>
      </c>
      <c r="B1546" s="1" t="s">
        <v>5082</v>
      </c>
      <c r="C1546" s="1" t="s">
        <v>5082</v>
      </c>
      <c r="D1546" s="1" t="s">
        <v>5073</v>
      </c>
      <c r="E1546" s="1" t="s">
        <v>5083</v>
      </c>
      <c r="F1546" s="1" t="s">
        <v>5084</v>
      </c>
      <c r="G1546" s="1">
        <v>45.473353000000003</v>
      </c>
      <c r="H1546" s="1">
        <v>13.614978000000001</v>
      </c>
      <c r="I1546" s="1">
        <v>7</v>
      </c>
      <c r="J1546" s="1">
        <v>1</v>
      </c>
      <c r="K1546" s="1" t="s">
        <v>184</v>
      </c>
      <c r="L1546" s="1" t="s">
        <v>5082</v>
      </c>
    </row>
    <row r="1547" spans="1:12">
      <c r="A1547" s="1">
        <v>1572</v>
      </c>
      <c r="B1547" s="1" t="s">
        <v>5085</v>
      </c>
      <c r="C1547" s="1" t="s">
        <v>5085</v>
      </c>
      <c r="D1547" s="1" t="s">
        <v>5073</v>
      </c>
      <c r="F1547" s="1" t="s">
        <v>5086</v>
      </c>
      <c r="G1547" s="1">
        <v>46.471975</v>
      </c>
      <c r="H1547" s="1">
        <v>15.116997</v>
      </c>
      <c r="I1547" s="1">
        <v>1645</v>
      </c>
      <c r="J1547" s="1">
        <v>1</v>
      </c>
      <c r="K1547" s="1" t="s">
        <v>184</v>
      </c>
      <c r="L1547" s="1" t="s">
        <v>5085</v>
      </c>
    </row>
    <row r="1548" spans="1:12">
      <c r="A1548" s="1">
        <v>1573</v>
      </c>
      <c r="B1548" s="1" t="s">
        <v>5087</v>
      </c>
      <c r="C1548" s="1" t="s">
        <v>5087</v>
      </c>
      <c r="D1548" s="1" t="s">
        <v>5088</v>
      </c>
      <c r="F1548" s="1" t="s">
        <v>5089</v>
      </c>
      <c r="G1548" s="1">
        <v>48.946381000000002</v>
      </c>
      <c r="H1548" s="1">
        <v>14.427464000000001</v>
      </c>
      <c r="I1548" s="1">
        <v>1417</v>
      </c>
      <c r="J1548" s="1">
        <v>1</v>
      </c>
      <c r="K1548" s="1" t="s">
        <v>184</v>
      </c>
      <c r="L1548" s="1" t="s">
        <v>5087</v>
      </c>
    </row>
    <row r="1549" spans="1:12">
      <c r="A1549" s="1">
        <v>1574</v>
      </c>
      <c r="B1549" s="1" t="s">
        <v>5090</v>
      </c>
      <c r="C1549" s="1" t="s">
        <v>5090</v>
      </c>
      <c r="D1549" s="1" t="s">
        <v>5088</v>
      </c>
      <c r="F1549" s="1" t="s">
        <v>5091</v>
      </c>
      <c r="G1549" s="1">
        <v>49.939653</v>
      </c>
      <c r="H1549" s="1">
        <v>15.381807999999999</v>
      </c>
      <c r="I1549" s="1">
        <v>794</v>
      </c>
      <c r="J1549" s="1">
        <v>1</v>
      </c>
      <c r="K1549" s="1" t="s">
        <v>184</v>
      </c>
      <c r="L1549" s="1" t="s">
        <v>5090</v>
      </c>
    </row>
    <row r="1550" spans="1:12">
      <c r="A1550" s="1">
        <v>1575</v>
      </c>
      <c r="B1550" s="1" t="s">
        <v>5092</v>
      </c>
      <c r="C1550" s="1" t="s">
        <v>5092</v>
      </c>
      <c r="D1550" s="1" t="s">
        <v>5088</v>
      </c>
      <c r="F1550" s="1" t="s">
        <v>5093</v>
      </c>
      <c r="G1550" s="1">
        <v>50.2532</v>
      </c>
      <c r="H1550" s="1">
        <v>15.845228000000001</v>
      </c>
      <c r="I1550" s="1">
        <v>791</v>
      </c>
      <c r="J1550" s="1">
        <v>1</v>
      </c>
      <c r="K1550" s="1" t="s">
        <v>184</v>
      </c>
      <c r="L1550" s="1" t="s">
        <v>5092</v>
      </c>
    </row>
    <row r="1551" spans="1:12">
      <c r="A1551" s="1">
        <v>1576</v>
      </c>
      <c r="B1551" s="1" t="s">
        <v>5094</v>
      </c>
      <c r="C1551" s="1" t="s">
        <v>5094</v>
      </c>
      <c r="D1551" s="1" t="s">
        <v>5088</v>
      </c>
      <c r="F1551" s="1" t="s">
        <v>5095</v>
      </c>
      <c r="G1551" s="1">
        <v>49.848111000000003</v>
      </c>
      <c r="H1551" s="1">
        <v>13.893506</v>
      </c>
      <c r="I1551" s="1">
        <v>1214</v>
      </c>
      <c r="J1551" s="1">
        <v>1</v>
      </c>
      <c r="K1551" s="1" t="s">
        <v>184</v>
      </c>
      <c r="L1551" s="1" t="s">
        <v>5094</v>
      </c>
    </row>
    <row r="1552" spans="1:12">
      <c r="A1552" s="1">
        <v>1577</v>
      </c>
      <c r="B1552" s="1" t="s">
        <v>5096</v>
      </c>
      <c r="C1552" s="1" t="s">
        <v>5097</v>
      </c>
      <c r="D1552" s="1" t="s">
        <v>5088</v>
      </c>
      <c r="F1552" s="1" t="s">
        <v>5098</v>
      </c>
      <c r="G1552" s="1">
        <v>50.121366999999999</v>
      </c>
      <c r="H1552" s="1">
        <v>14.543642</v>
      </c>
      <c r="I1552" s="1">
        <v>939</v>
      </c>
      <c r="J1552" s="1">
        <v>1</v>
      </c>
      <c r="K1552" s="1" t="s">
        <v>184</v>
      </c>
      <c r="L1552" s="1" t="s">
        <v>5096</v>
      </c>
    </row>
    <row r="1553" spans="1:12">
      <c r="A1553" s="1">
        <v>1578</v>
      </c>
      <c r="B1553" s="1" t="s">
        <v>5099</v>
      </c>
      <c r="C1553" s="1" t="s">
        <v>5099</v>
      </c>
      <c r="D1553" s="1" t="s">
        <v>5088</v>
      </c>
      <c r="F1553" s="1" t="s">
        <v>5100</v>
      </c>
      <c r="G1553" s="1">
        <v>49.029443999999998</v>
      </c>
      <c r="H1553" s="1">
        <v>17.439722</v>
      </c>
      <c r="I1553" s="1">
        <v>581</v>
      </c>
      <c r="J1553" s="1">
        <v>1</v>
      </c>
      <c r="K1553" s="1" t="s">
        <v>184</v>
      </c>
      <c r="L1553" s="1" t="s">
        <v>5099</v>
      </c>
    </row>
    <row r="1554" spans="1:12">
      <c r="A1554" s="1">
        <v>1579</v>
      </c>
      <c r="B1554" s="1" t="s">
        <v>5101</v>
      </c>
      <c r="C1554" s="1" t="s">
        <v>5101</v>
      </c>
      <c r="D1554" s="1" t="s">
        <v>5088</v>
      </c>
      <c r="E1554" s="1" t="s">
        <v>5102</v>
      </c>
      <c r="F1554" s="1" t="s">
        <v>5103</v>
      </c>
      <c r="G1554" s="1">
        <v>50.202978000000002</v>
      </c>
      <c r="H1554" s="1">
        <v>12.914982999999999</v>
      </c>
      <c r="I1554" s="1">
        <v>1989</v>
      </c>
      <c r="J1554" s="1">
        <v>1</v>
      </c>
      <c r="K1554" s="1" t="s">
        <v>184</v>
      </c>
      <c r="L1554" s="1" t="s">
        <v>5101</v>
      </c>
    </row>
    <row r="1555" spans="1:12">
      <c r="A1555" s="1">
        <v>1580</v>
      </c>
      <c r="B1555" s="1" t="s">
        <v>5104</v>
      </c>
      <c r="C1555" s="1" t="s">
        <v>5105</v>
      </c>
      <c r="D1555" s="1" t="s">
        <v>5088</v>
      </c>
      <c r="F1555" s="1" t="s">
        <v>5106</v>
      </c>
      <c r="G1555" s="1">
        <v>49.675172000000003</v>
      </c>
      <c r="H1555" s="1">
        <v>13.274616999999999</v>
      </c>
      <c r="I1555" s="1">
        <v>1188</v>
      </c>
      <c r="J1555" s="1">
        <v>1</v>
      </c>
      <c r="K1555" s="1" t="s">
        <v>184</v>
      </c>
      <c r="L1555" s="1" t="s">
        <v>5104</v>
      </c>
    </row>
    <row r="1556" spans="1:12">
      <c r="A1556" s="1">
        <v>1581</v>
      </c>
      <c r="B1556" s="1" t="s">
        <v>5107</v>
      </c>
      <c r="C1556" s="1" t="s">
        <v>5107</v>
      </c>
      <c r="D1556" s="1" t="s">
        <v>5088</v>
      </c>
      <c r="F1556" s="1" t="s">
        <v>5108</v>
      </c>
      <c r="G1556" s="1">
        <v>50.540210999999999</v>
      </c>
      <c r="H1556" s="1">
        <v>15.006591999999999</v>
      </c>
      <c r="I1556" s="1">
        <v>800</v>
      </c>
      <c r="J1556" s="1">
        <v>1</v>
      </c>
      <c r="K1556" s="1" t="s">
        <v>184</v>
      </c>
      <c r="L1556" s="1" t="s">
        <v>5107</v>
      </c>
    </row>
    <row r="1557" spans="1:12">
      <c r="A1557" s="1">
        <v>1582</v>
      </c>
      <c r="B1557" s="1" t="s">
        <v>5109</v>
      </c>
      <c r="C1557" s="1" t="s">
        <v>5110</v>
      </c>
      <c r="D1557" s="1" t="s">
        <v>5088</v>
      </c>
      <c r="E1557" s="1" t="s">
        <v>5111</v>
      </c>
      <c r="F1557" s="1" t="s">
        <v>5112</v>
      </c>
      <c r="G1557" s="1">
        <v>49.696292</v>
      </c>
      <c r="H1557" s="1">
        <v>18.111052999999998</v>
      </c>
      <c r="I1557" s="1">
        <v>844</v>
      </c>
      <c r="J1557" s="1">
        <v>1</v>
      </c>
      <c r="K1557" s="1" t="s">
        <v>184</v>
      </c>
      <c r="L1557" s="1" t="s">
        <v>5109</v>
      </c>
    </row>
    <row r="1558" spans="1:12">
      <c r="A1558" s="1">
        <v>1583</v>
      </c>
      <c r="B1558" s="1" t="s">
        <v>5113</v>
      </c>
      <c r="C1558" s="1" t="s">
        <v>5113</v>
      </c>
      <c r="D1558" s="1" t="s">
        <v>5088</v>
      </c>
      <c r="F1558" s="1" t="s">
        <v>5114</v>
      </c>
      <c r="G1558" s="1">
        <v>49.165832999999999</v>
      </c>
      <c r="H1558" s="1">
        <v>16.124925000000001</v>
      </c>
      <c r="I1558" s="1">
        <v>1548</v>
      </c>
      <c r="J1558" s="1">
        <v>1</v>
      </c>
      <c r="K1558" s="1" t="s">
        <v>184</v>
      </c>
      <c r="L1558" s="1" t="s">
        <v>5113</v>
      </c>
    </row>
    <row r="1559" spans="1:12">
      <c r="A1559" s="1">
        <v>1584</v>
      </c>
      <c r="B1559" s="1" t="s">
        <v>5115</v>
      </c>
      <c r="C1559" s="1" t="s">
        <v>5115</v>
      </c>
      <c r="D1559" s="1" t="s">
        <v>5088</v>
      </c>
      <c r="E1559" s="1" t="s">
        <v>5116</v>
      </c>
      <c r="F1559" s="1" t="s">
        <v>5117</v>
      </c>
      <c r="G1559" s="1">
        <v>50.013418999999999</v>
      </c>
      <c r="H1559" s="1">
        <v>15.738647</v>
      </c>
      <c r="I1559" s="1">
        <v>741</v>
      </c>
      <c r="J1559" s="1">
        <v>1</v>
      </c>
      <c r="K1559" s="1" t="s">
        <v>184</v>
      </c>
      <c r="L1559" s="1" t="s">
        <v>5115</v>
      </c>
    </row>
    <row r="1560" spans="1:12">
      <c r="A1560" s="1">
        <v>1585</v>
      </c>
      <c r="B1560" s="1" t="s">
        <v>5118</v>
      </c>
      <c r="C1560" s="1" t="s">
        <v>5118</v>
      </c>
      <c r="D1560" s="1" t="s">
        <v>5088</v>
      </c>
      <c r="F1560" s="1" t="s">
        <v>5119</v>
      </c>
      <c r="G1560" s="1">
        <v>49.720078000000001</v>
      </c>
      <c r="H1560" s="1">
        <v>14.100567</v>
      </c>
      <c r="I1560" s="1">
        <v>1529</v>
      </c>
      <c r="J1560" s="1">
        <v>1</v>
      </c>
      <c r="K1560" s="1" t="s">
        <v>184</v>
      </c>
      <c r="L1560" s="1" t="s">
        <v>5118</v>
      </c>
    </row>
    <row r="1561" spans="1:12">
      <c r="A1561" s="1">
        <v>1586</v>
      </c>
      <c r="B1561" s="1" t="s">
        <v>5120</v>
      </c>
      <c r="C1561" s="1" t="s">
        <v>5120</v>
      </c>
      <c r="D1561" s="1" t="s">
        <v>5088</v>
      </c>
      <c r="E1561" s="1" t="s">
        <v>5121</v>
      </c>
      <c r="F1561" s="1" t="s">
        <v>5122</v>
      </c>
      <c r="G1561" s="1">
        <v>49.425832999999997</v>
      </c>
      <c r="H1561" s="1">
        <v>17.404722</v>
      </c>
      <c r="I1561" s="1">
        <v>676</v>
      </c>
      <c r="J1561" s="1">
        <v>1</v>
      </c>
      <c r="K1561" s="1" t="s">
        <v>184</v>
      </c>
      <c r="L1561" s="1" t="s">
        <v>5120</v>
      </c>
    </row>
    <row r="1562" spans="1:12">
      <c r="A1562" s="1">
        <v>1587</v>
      </c>
      <c r="B1562" s="1" t="s">
        <v>5123</v>
      </c>
      <c r="C1562" s="1" t="s">
        <v>5124</v>
      </c>
      <c r="D1562" s="1" t="s">
        <v>5088</v>
      </c>
      <c r="E1562" s="1" t="s">
        <v>5125</v>
      </c>
      <c r="F1562" s="1" t="s">
        <v>5126</v>
      </c>
      <c r="G1562" s="1">
        <v>50.100833000000002</v>
      </c>
      <c r="H1562" s="1">
        <v>14.26</v>
      </c>
      <c r="I1562" s="1">
        <v>1247</v>
      </c>
      <c r="J1562" s="1">
        <v>1</v>
      </c>
      <c r="K1562" s="1" t="s">
        <v>184</v>
      </c>
      <c r="L1562" s="1" t="s">
        <v>5123</v>
      </c>
    </row>
    <row r="1563" spans="1:12">
      <c r="A1563" s="1">
        <v>1588</v>
      </c>
      <c r="B1563" s="1" t="s">
        <v>5127</v>
      </c>
      <c r="C1563" s="1" t="s">
        <v>5128</v>
      </c>
      <c r="D1563" s="1" t="s">
        <v>5088</v>
      </c>
      <c r="E1563" s="1" t="s">
        <v>5129</v>
      </c>
      <c r="F1563" s="1" t="s">
        <v>5130</v>
      </c>
      <c r="G1563" s="1">
        <v>49.151268999999999</v>
      </c>
      <c r="H1563" s="1">
        <v>16.694433</v>
      </c>
      <c r="I1563" s="1">
        <v>778</v>
      </c>
      <c r="J1563" s="1">
        <v>1</v>
      </c>
      <c r="K1563" s="1" t="s">
        <v>184</v>
      </c>
      <c r="L1563" s="1" t="s">
        <v>5127</v>
      </c>
    </row>
    <row r="1564" spans="1:12">
      <c r="A1564" s="1">
        <v>1589</v>
      </c>
      <c r="B1564" s="1" t="s">
        <v>5131</v>
      </c>
      <c r="C1564" s="1" t="s">
        <v>5131</v>
      </c>
      <c r="D1564" s="1" t="s">
        <v>5088</v>
      </c>
      <c r="F1564" s="1" t="s">
        <v>5132</v>
      </c>
      <c r="G1564" s="1">
        <v>50.216580999999998</v>
      </c>
      <c r="H1564" s="1">
        <v>14.395806</v>
      </c>
      <c r="I1564" s="1">
        <v>919</v>
      </c>
      <c r="J1564" s="1">
        <v>1</v>
      </c>
      <c r="K1564" s="1" t="s">
        <v>184</v>
      </c>
      <c r="L1564" s="1" t="s">
        <v>5131</v>
      </c>
    </row>
    <row r="1565" spans="1:12">
      <c r="A1565" s="1">
        <v>1590</v>
      </c>
      <c r="B1565" s="1" t="s">
        <v>5133</v>
      </c>
      <c r="C1565" s="1" t="s">
        <v>5134</v>
      </c>
      <c r="D1565" s="1" t="s">
        <v>5135</v>
      </c>
      <c r="E1565" s="1" t="s">
        <v>5136</v>
      </c>
      <c r="F1565" s="1" t="s">
        <v>5137</v>
      </c>
      <c r="G1565" s="1">
        <v>32.011389000000001</v>
      </c>
      <c r="H1565" s="1">
        <v>34.886667000000003</v>
      </c>
      <c r="I1565" s="1">
        <v>135</v>
      </c>
      <c r="J1565" s="1">
        <v>2</v>
      </c>
      <c r="K1565" s="1" t="s">
        <v>161</v>
      </c>
      <c r="L1565" s="1" t="s">
        <v>5133</v>
      </c>
    </row>
    <row r="1566" spans="1:12">
      <c r="A1566" s="1">
        <v>1591</v>
      </c>
      <c r="B1566" s="1" t="s">
        <v>5138</v>
      </c>
      <c r="C1566" s="1" t="s">
        <v>5139</v>
      </c>
      <c r="D1566" s="1" t="s">
        <v>5135</v>
      </c>
      <c r="E1566" s="1" t="s">
        <v>5140</v>
      </c>
      <c r="F1566" s="1" t="s">
        <v>5141</v>
      </c>
      <c r="G1566" s="1">
        <v>31.287002999999999</v>
      </c>
      <c r="H1566" s="1">
        <v>34.722952999999997</v>
      </c>
      <c r="I1566" s="1">
        <v>656</v>
      </c>
      <c r="J1566" s="1">
        <v>2</v>
      </c>
      <c r="K1566" s="1" t="s">
        <v>161</v>
      </c>
      <c r="L1566" s="1" t="s">
        <v>5138</v>
      </c>
    </row>
    <row r="1567" spans="1:12">
      <c r="A1567" s="1">
        <v>1592</v>
      </c>
      <c r="B1567" s="1" t="s">
        <v>5142</v>
      </c>
      <c r="C1567" s="1" t="s">
        <v>5143</v>
      </c>
      <c r="D1567" s="1" t="s">
        <v>5135</v>
      </c>
      <c r="F1567" s="1" t="s">
        <v>5144</v>
      </c>
      <c r="G1567" s="1">
        <v>31.839472000000001</v>
      </c>
      <c r="H1567" s="1">
        <v>34.821843999999999</v>
      </c>
      <c r="I1567" s="1">
        <v>193</v>
      </c>
      <c r="J1567" s="1">
        <v>2</v>
      </c>
      <c r="K1567" s="1" t="s">
        <v>161</v>
      </c>
      <c r="L1567" s="1" t="s">
        <v>5142</v>
      </c>
    </row>
    <row r="1568" spans="1:12">
      <c r="A1568" s="1">
        <v>1593</v>
      </c>
      <c r="B1568" s="1" t="s">
        <v>5145</v>
      </c>
      <c r="C1568" s="1" t="s">
        <v>5146</v>
      </c>
      <c r="D1568" s="1" t="s">
        <v>5135</v>
      </c>
      <c r="F1568" s="1" t="s">
        <v>5147</v>
      </c>
      <c r="G1568" s="1">
        <v>32.440814000000003</v>
      </c>
      <c r="H1568" s="1">
        <v>35.007660999999999</v>
      </c>
      <c r="I1568" s="1">
        <v>95</v>
      </c>
      <c r="J1568" s="1">
        <v>2</v>
      </c>
      <c r="K1568" s="1" t="s">
        <v>161</v>
      </c>
      <c r="L1568" s="1" t="s">
        <v>5145</v>
      </c>
    </row>
    <row r="1569" spans="1:12">
      <c r="A1569" s="1">
        <v>1594</v>
      </c>
      <c r="B1569" s="1" t="s">
        <v>5148</v>
      </c>
      <c r="C1569" s="1" t="s">
        <v>5149</v>
      </c>
      <c r="D1569" s="1" t="s">
        <v>5135</v>
      </c>
      <c r="E1569" s="1" t="s">
        <v>5150</v>
      </c>
      <c r="F1569" s="1" t="s">
        <v>5151</v>
      </c>
      <c r="G1569" s="1">
        <v>29.561281000000001</v>
      </c>
      <c r="H1569" s="1">
        <v>34.960081000000002</v>
      </c>
      <c r="I1569" s="1">
        <v>42</v>
      </c>
      <c r="J1569" s="1">
        <v>2</v>
      </c>
      <c r="K1569" s="1" t="s">
        <v>161</v>
      </c>
      <c r="L1569" s="1" t="s">
        <v>5148</v>
      </c>
    </row>
    <row r="1570" spans="1:12">
      <c r="A1570" s="1">
        <v>1595</v>
      </c>
      <c r="B1570" s="1" t="s">
        <v>5152</v>
      </c>
      <c r="C1570" s="1" t="s">
        <v>5153</v>
      </c>
      <c r="D1570" s="1" t="s">
        <v>5135</v>
      </c>
      <c r="F1570" s="1" t="s">
        <v>5154</v>
      </c>
      <c r="G1570" s="1">
        <v>30.621656000000002</v>
      </c>
      <c r="H1570" s="1">
        <v>35.203325</v>
      </c>
      <c r="I1570" s="1">
        <v>-164</v>
      </c>
      <c r="J1570" s="1">
        <v>2</v>
      </c>
      <c r="K1570" s="1" t="s">
        <v>161</v>
      </c>
      <c r="L1570" s="1" t="s">
        <v>5152</v>
      </c>
    </row>
    <row r="1571" spans="1:12">
      <c r="A1571" s="1">
        <v>1596</v>
      </c>
      <c r="B1571" s="1" t="s">
        <v>5155</v>
      </c>
      <c r="C1571" s="1" t="s">
        <v>5155</v>
      </c>
      <c r="D1571" s="1" t="s">
        <v>5135</v>
      </c>
      <c r="E1571" s="1" t="s">
        <v>5156</v>
      </c>
      <c r="F1571" s="1" t="s">
        <v>5157</v>
      </c>
      <c r="G1571" s="1">
        <v>32.809443999999999</v>
      </c>
      <c r="H1571" s="1">
        <v>35.043056</v>
      </c>
      <c r="I1571" s="1">
        <v>28</v>
      </c>
      <c r="J1571" s="1">
        <v>2</v>
      </c>
      <c r="K1571" s="1" t="s">
        <v>161</v>
      </c>
      <c r="L1571" s="1" t="s">
        <v>5155</v>
      </c>
    </row>
    <row r="1572" spans="1:12">
      <c r="A1572" s="1">
        <v>1597</v>
      </c>
      <c r="B1572" s="1" t="s">
        <v>5158</v>
      </c>
      <c r="C1572" s="1" t="s">
        <v>5159</v>
      </c>
      <c r="D1572" s="1" t="s">
        <v>5135</v>
      </c>
      <c r="F1572" s="1" t="s">
        <v>5160</v>
      </c>
      <c r="G1572" s="1">
        <v>31.762499999999999</v>
      </c>
      <c r="H1572" s="1">
        <v>34.727221999999998</v>
      </c>
      <c r="I1572" s="1">
        <v>148</v>
      </c>
      <c r="J1572" s="1">
        <v>2</v>
      </c>
      <c r="K1572" s="1" t="s">
        <v>161</v>
      </c>
      <c r="L1572" s="1" t="s">
        <v>5158</v>
      </c>
    </row>
    <row r="1573" spans="1:12">
      <c r="A1573" s="1">
        <v>1598</v>
      </c>
      <c r="B1573" s="1" t="s">
        <v>5161</v>
      </c>
      <c r="C1573" s="1" t="s">
        <v>5162</v>
      </c>
      <c r="D1573" s="1" t="s">
        <v>5135</v>
      </c>
      <c r="E1573" s="1" t="s">
        <v>5163</v>
      </c>
      <c r="F1573" s="1" t="s">
        <v>5164</v>
      </c>
      <c r="G1573" s="1">
        <v>32.981046999999997</v>
      </c>
      <c r="H1573" s="1">
        <v>35.571908000000001</v>
      </c>
      <c r="I1573" s="1">
        <v>922</v>
      </c>
      <c r="J1573" s="1">
        <v>2</v>
      </c>
      <c r="K1573" s="1" t="s">
        <v>161</v>
      </c>
      <c r="L1573" s="1" t="s">
        <v>5161</v>
      </c>
    </row>
    <row r="1574" spans="1:12">
      <c r="A1574" s="1">
        <v>1599</v>
      </c>
      <c r="B1574" s="1" t="s">
        <v>5165</v>
      </c>
      <c r="C1574" s="1" t="s">
        <v>5166</v>
      </c>
      <c r="D1574" s="1" t="s">
        <v>5135</v>
      </c>
      <c r="F1574" s="1" t="s">
        <v>5167</v>
      </c>
      <c r="G1574" s="1">
        <v>32.597138999999999</v>
      </c>
      <c r="H1574" s="1">
        <v>35.228802999999999</v>
      </c>
      <c r="I1574" s="1">
        <v>200</v>
      </c>
      <c r="J1574" s="1">
        <v>2</v>
      </c>
      <c r="K1574" s="1" t="s">
        <v>161</v>
      </c>
      <c r="L1574" s="1" t="s">
        <v>5165</v>
      </c>
    </row>
    <row r="1575" spans="1:12">
      <c r="A1575" s="1">
        <v>1600</v>
      </c>
      <c r="B1575" s="1" t="s">
        <v>5168</v>
      </c>
      <c r="C1575" s="1" t="s">
        <v>5169</v>
      </c>
      <c r="D1575" s="1" t="s">
        <v>5135</v>
      </c>
      <c r="F1575" s="1" t="s">
        <v>5170</v>
      </c>
      <c r="G1575" s="1">
        <v>31.328168999999999</v>
      </c>
      <c r="H1575" s="1">
        <v>35.388607999999998</v>
      </c>
      <c r="I1575" s="1">
        <v>-1266</v>
      </c>
      <c r="J1575" s="1">
        <v>2</v>
      </c>
      <c r="K1575" s="1" t="s">
        <v>161</v>
      </c>
      <c r="L1575" s="1" t="s">
        <v>5168</v>
      </c>
    </row>
    <row r="1576" spans="1:12">
      <c r="A1576" s="1">
        <v>1601</v>
      </c>
      <c r="B1576" s="1" t="s">
        <v>5171</v>
      </c>
      <c r="C1576" s="1" t="s">
        <v>5172</v>
      </c>
      <c r="D1576" s="1" t="s">
        <v>5135</v>
      </c>
      <c r="F1576" s="1" t="s">
        <v>5173</v>
      </c>
      <c r="G1576" s="1">
        <v>31.208347</v>
      </c>
      <c r="H1576" s="1">
        <v>35.012300000000003</v>
      </c>
      <c r="I1576" s="1">
        <v>1330</v>
      </c>
      <c r="J1576" s="1">
        <v>2</v>
      </c>
      <c r="K1576" s="1" t="s">
        <v>161</v>
      </c>
      <c r="L1576" s="1" t="s">
        <v>5171</v>
      </c>
    </row>
    <row r="1577" spans="1:12">
      <c r="A1577" s="1">
        <v>1602</v>
      </c>
      <c r="B1577" s="1" t="s">
        <v>5174</v>
      </c>
      <c r="C1577" s="1" t="s">
        <v>5174</v>
      </c>
      <c r="D1577" s="1" t="s">
        <v>5135</v>
      </c>
      <c r="E1577" s="1" t="s">
        <v>5175</v>
      </c>
      <c r="F1577" s="1" t="s">
        <v>5176</v>
      </c>
      <c r="G1577" s="1">
        <v>29.940249999999999</v>
      </c>
      <c r="H1577" s="1">
        <v>34.935850000000002</v>
      </c>
      <c r="I1577" s="1">
        <v>1492</v>
      </c>
      <c r="J1577" s="1">
        <v>2</v>
      </c>
      <c r="K1577" s="1" t="s">
        <v>161</v>
      </c>
      <c r="L1577" s="1" t="s">
        <v>5174</v>
      </c>
    </row>
    <row r="1578" spans="1:12">
      <c r="A1578" s="1">
        <v>1603</v>
      </c>
      <c r="B1578" s="1" t="s">
        <v>5177</v>
      </c>
      <c r="C1578" s="1" t="s">
        <v>5177</v>
      </c>
      <c r="D1578" s="1" t="s">
        <v>5135</v>
      </c>
      <c r="F1578" s="1" t="s">
        <v>5178</v>
      </c>
      <c r="G1578" s="1">
        <v>32.665142000000003</v>
      </c>
      <c r="H1578" s="1">
        <v>35.179457999999997</v>
      </c>
      <c r="I1578" s="1">
        <v>185</v>
      </c>
      <c r="J1578" s="1">
        <v>2</v>
      </c>
      <c r="K1578" s="1" t="s">
        <v>161</v>
      </c>
      <c r="L1578" s="1" t="s">
        <v>5177</v>
      </c>
    </row>
    <row r="1579" spans="1:12">
      <c r="A1579" s="1">
        <v>1604</v>
      </c>
      <c r="B1579" s="1" t="s">
        <v>5179</v>
      </c>
      <c r="C1579" s="1" t="s">
        <v>5179</v>
      </c>
      <c r="D1579" s="1" t="s">
        <v>5135</v>
      </c>
      <c r="F1579" s="1" t="s">
        <v>5180</v>
      </c>
      <c r="G1579" s="1">
        <v>30.776060999999999</v>
      </c>
      <c r="H1579" s="1">
        <v>34.666769000000002</v>
      </c>
      <c r="I1579" s="1">
        <v>2126</v>
      </c>
      <c r="J1579" s="1">
        <v>2</v>
      </c>
      <c r="K1579" s="1" t="s">
        <v>161</v>
      </c>
      <c r="L1579" s="1" t="s">
        <v>5179</v>
      </c>
    </row>
    <row r="1580" spans="1:12">
      <c r="A1580" s="1">
        <v>1605</v>
      </c>
      <c r="B1580" s="1" t="s">
        <v>5181</v>
      </c>
      <c r="C1580" s="1" t="s">
        <v>5134</v>
      </c>
      <c r="D1580" s="1" t="s">
        <v>5135</v>
      </c>
      <c r="E1580" s="1" t="s">
        <v>5182</v>
      </c>
      <c r="F1580" s="1" t="s">
        <v>5183</v>
      </c>
      <c r="G1580" s="1">
        <v>32.114660999999998</v>
      </c>
      <c r="H1580" s="1">
        <v>34.782238999999997</v>
      </c>
      <c r="I1580" s="1">
        <v>43</v>
      </c>
      <c r="J1580" s="1">
        <v>2</v>
      </c>
      <c r="K1580" s="1" t="s">
        <v>161</v>
      </c>
      <c r="L1580" s="1" t="s">
        <v>5181</v>
      </c>
    </row>
    <row r="1581" spans="1:12">
      <c r="A1581" s="1">
        <v>1606</v>
      </c>
      <c r="B1581" s="1" t="s">
        <v>5184</v>
      </c>
      <c r="C1581" s="1" t="s">
        <v>5185</v>
      </c>
      <c r="D1581" s="1" t="s">
        <v>5185</v>
      </c>
      <c r="E1581" s="1" t="s">
        <v>5186</v>
      </c>
      <c r="F1581" s="1" t="s">
        <v>5187</v>
      </c>
      <c r="G1581" s="1">
        <v>35.857497000000002</v>
      </c>
      <c r="H1581" s="1">
        <v>14.477499999999999</v>
      </c>
      <c r="I1581" s="1">
        <v>300</v>
      </c>
      <c r="J1581" s="1">
        <v>1</v>
      </c>
      <c r="K1581" s="1" t="s">
        <v>184</v>
      </c>
      <c r="L1581" s="1" t="s">
        <v>5184</v>
      </c>
    </row>
    <row r="1582" spans="1:12">
      <c r="A1582" s="1">
        <v>1607</v>
      </c>
      <c r="B1582" s="1" t="s">
        <v>5188</v>
      </c>
      <c r="C1582" s="1" t="s">
        <v>5189</v>
      </c>
      <c r="D1582" s="1" t="s">
        <v>5190</v>
      </c>
      <c r="F1582" s="1" t="s">
        <v>5191</v>
      </c>
      <c r="G1582" s="1">
        <v>47.843333000000001</v>
      </c>
      <c r="H1582" s="1">
        <v>16.260138999999999</v>
      </c>
      <c r="I1582" s="1">
        <v>896</v>
      </c>
      <c r="J1582" s="1">
        <v>1</v>
      </c>
      <c r="K1582" s="1" t="s">
        <v>184</v>
      </c>
      <c r="L1582" s="1" t="s">
        <v>5188</v>
      </c>
    </row>
    <row r="1583" spans="1:12">
      <c r="A1583" s="1">
        <v>1608</v>
      </c>
      <c r="B1583" s="1" t="s">
        <v>5192</v>
      </c>
      <c r="C1583" s="1" t="s">
        <v>5192</v>
      </c>
      <c r="D1583" s="1" t="s">
        <v>5190</v>
      </c>
      <c r="F1583" s="1" t="s">
        <v>5193</v>
      </c>
      <c r="G1583" s="1">
        <v>48.183304</v>
      </c>
      <c r="H1583" s="1">
        <v>14.040861</v>
      </c>
      <c r="I1583" s="1">
        <v>1043</v>
      </c>
      <c r="J1583" s="1">
        <v>1</v>
      </c>
      <c r="K1583" s="1" t="s">
        <v>184</v>
      </c>
      <c r="L1583" s="1" t="s">
        <v>5192</v>
      </c>
    </row>
    <row r="1584" spans="1:12">
      <c r="A1584" s="1">
        <v>1609</v>
      </c>
      <c r="B1584" s="1" t="s">
        <v>5194</v>
      </c>
      <c r="C1584" s="1" t="s">
        <v>5194</v>
      </c>
      <c r="D1584" s="1" t="s">
        <v>5190</v>
      </c>
      <c r="E1584" s="1" t="s">
        <v>5195</v>
      </c>
      <c r="F1584" s="1" t="s">
        <v>5196</v>
      </c>
      <c r="G1584" s="1">
        <v>46.991067000000001</v>
      </c>
      <c r="H1584" s="1">
        <v>15.439628000000001</v>
      </c>
      <c r="I1584" s="1">
        <v>1115</v>
      </c>
      <c r="J1584" s="1">
        <v>1</v>
      </c>
      <c r="K1584" s="1" t="s">
        <v>184</v>
      </c>
      <c r="L1584" s="1" t="s">
        <v>5194</v>
      </c>
    </row>
    <row r="1585" spans="1:12">
      <c r="A1585" s="1">
        <v>1610</v>
      </c>
      <c r="B1585" s="1" t="s">
        <v>5197</v>
      </c>
      <c r="C1585" s="1" t="s">
        <v>5197</v>
      </c>
      <c r="D1585" s="1" t="s">
        <v>5190</v>
      </c>
      <c r="E1585" s="1" t="s">
        <v>5198</v>
      </c>
      <c r="F1585" s="1" t="s">
        <v>5199</v>
      </c>
      <c r="G1585" s="1">
        <v>47.260218999999999</v>
      </c>
      <c r="H1585" s="1">
        <v>11.343964</v>
      </c>
      <c r="I1585" s="1">
        <v>1906</v>
      </c>
      <c r="J1585" s="1">
        <v>1</v>
      </c>
      <c r="K1585" s="1" t="s">
        <v>184</v>
      </c>
      <c r="L1585" s="1" t="s">
        <v>5197</v>
      </c>
    </row>
    <row r="1586" spans="1:12">
      <c r="A1586" s="1">
        <v>1611</v>
      </c>
      <c r="B1586" s="1" t="s">
        <v>5200</v>
      </c>
      <c r="C1586" s="1" t="s">
        <v>5200</v>
      </c>
      <c r="D1586" s="1" t="s">
        <v>5190</v>
      </c>
      <c r="E1586" s="1" t="s">
        <v>5201</v>
      </c>
      <c r="F1586" s="1" t="s">
        <v>5202</v>
      </c>
      <c r="G1586" s="1">
        <v>48.233218999999998</v>
      </c>
      <c r="H1586" s="1">
        <v>14.187511000000001</v>
      </c>
      <c r="I1586" s="1">
        <v>978</v>
      </c>
      <c r="J1586" s="1">
        <v>1</v>
      </c>
      <c r="K1586" s="1" t="s">
        <v>184</v>
      </c>
      <c r="L1586" s="1" t="s">
        <v>5200</v>
      </c>
    </row>
    <row r="1587" spans="1:12">
      <c r="A1587" s="1">
        <v>1612</v>
      </c>
      <c r="B1587" s="1" t="s">
        <v>5203</v>
      </c>
      <c r="C1587" s="1" t="s">
        <v>5203</v>
      </c>
      <c r="D1587" s="1" t="s">
        <v>5190</v>
      </c>
      <c r="E1587" s="1" t="s">
        <v>5204</v>
      </c>
      <c r="F1587" s="1" t="s">
        <v>5205</v>
      </c>
      <c r="G1587" s="1">
        <v>47.793303999999999</v>
      </c>
      <c r="H1587" s="1">
        <v>13.004333000000001</v>
      </c>
      <c r="I1587" s="1">
        <v>1411</v>
      </c>
      <c r="J1587" s="1">
        <v>1</v>
      </c>
      <c r="K1587" s="1" t="s">
        <v>184</v>
      </c>
      <c r="L1587" s="1" t="s">
        <v>5203</v>
      </c>
    </row>
    <row r="1588" spans="1:12">
      <c r="A1588" s="1">
        <v>1613</v>
      </c>
      <c r="B1588" s="1" t="s">
        <v>5206</v>
      </c>
      <c r="C1588" s="1" t="s">
        <v>5207</v>
      </c>
      <c r="D1588" s="1" t="s">
        <v>5190</v>
      </c>
      <c r="E1588" s="1" t="s">
        <v>5208</v>
      </c>
      <c r="F1588" s="1" t="s">
        <v>5209</v>
      </c>
      <c r="G1588" s="1">
        <v>48.110278000000001</v>
      </c>
      <c r="H1588" s="1">
        <v>16.569721999999999</v>
      </c>
      <c r="I1588" s="1">
        <v>600</v>
      </c>
      <c r="J1588" s="1">
        <v>1</v>
      </c>
      <c r="K1588" s="1" t="s">
        <v>184</v>
      </c>
      <c r="L1588" s="1" t="s">
        <v>5206</v>
      </c>
    </row>
    <row r="1589" spans="1:12">
      <c r="A1589" s="1">
        <v>1614</v>
      </c>
      <c r="B1589" s="1" t="s">
        <v>5210</v>
      </c>
      <c r="C1589" s="1" t="s">
        <v>5210</v>
      </c>
      <c r="D1589" s="1" t="s">
        <v>5190</v>
      </c>
      <c r="F1589" s="1" t="s">
        <v>5211</v>
      </c>
      <c r="G1589" s="1">
        <v>46.642513999999998</v>
      </c>
      <c r="H1589" s="1">
        <v>14.337738999999999</v>
      </c>
      <c r="I1589" s="1">
        <v>1470</v>
      </c>
      <c r="J1589" s="1">
        <v>1</v>
      </c>
      <c r="K1589" s="1" t="s">
        <v>184</v>
      </c>
      <c r="L1589" s="1" t="s">
        <v>5210</v>
      </c>
    </row>
    <row r="1590" spans="1:12">
      <c r="A1590" s="1">
        <v>1615</v>
      </c>
      <c r="B1590" s="1" t="s">
        <v>5212</v>
      </c>
      <c r="C1590" s="1" t="s">
        <v>5212</v>
      </c>
      <c r="D1590" s="1" t="s">
        <v>5190</v>
      </c>
      <c r="F1590" s="1" t="s">
        <v>5213</v>
      </c>
      <c r="G1590" s="1">
        <v>47.202750999999999</v>
      </c>
      <c r="H1590" s="1">
        <v>14.744223</v>
      </c>
      <c r="I1590" s="1">
        <v>2220</v>
      </c>
      <c r="J1590" s="1">
        <v>1</v>
      </c>
      <c r="K1590" s="1" t="s">
        <v>184</v>
      </c>
      <c r="L1590" s="1" t="s">
        <v>5212</v>
      </c>
    </row>
    <row r="1591" spans="1:12">
      <c r="A1591" s="1">
        <v>1616</v>
      </c>
      <c r="B1591" s="1" t="s">
        <v>5214</v>
      </c>
      <c r="C1591" s="1" t="s">
        <v>5214</v>
      </c>
      <c r="D1591" s="1" t="s">
        <v>5215</v>
      </c>
      <c r="F1591" s="1" t="s">
        <v>5216</v>
      </c>
      <c r="G1591" s="1">
        <v>38.883277999999997</v>
      </c>
      <c r="H1591" s="1">
        <v>-9.0300969999999996</v>
      </c>
      <c r="I1591" s="1">
        <v>11</v>
      </c>
      <c r="J1591" s="1">
        <v>0</v>
      </c>
      <c r="K1591" s="1" t="s">
        <v>184</v>
      </c>
      <c r="L1591" s="1" t="s">
        <v>5214</v>
      </c>
    </row>
    <row r="1592" spans="1:12">
      <c r="A1592" s="1">
        <v>1617</v>
      </c>
      <c r="B1592" s="1" t="s">
        <v>5217</v>
      </c>
      <c r="C1592" s="1" t="s">
        <v>5218</v>
      </c>
      <c r="D1592" s="1" t="s">
        <v>5215</v>
      </c>
      <c r="E1592" s="1" t="s">
        <v>5219</v>
      </c>
      <c r="F1592" s="1" t="s">
        <v>5220</v>
      </c>
      <c r="G1592" s="1">
        <v>36.97139</v>
      </c>
      <c r="H1592" s="1">
        <v>-25.170639000000001</v>
      </c>
      <c r="I1592" s="1">
        <v>308</v>
      </c>
      <c r="J1592" s="1">
        <v>-1</v>
      </c>
      <c r="K1592" s="1" t="s">
        <v>184</v>
      </c>
      <c r="L1592" s="1" t="s">
        <v>5217</v>
      </c>
    </row>
    <row r="1593" spans="1:12">
      <c r="A1593" s="1">
        <v>1618</v>
      </c>
      <c r="B1593" s="1" t="s">
        <v>5221</v>
      </c>
      <c r="C1593" s="1" t="s">
        <v>5221</v>
      </c>
      <c r="D1593" s="1" t="s">
        <v>5215</v>
      </c>
      <c r="E1593" s="1" t="s">
        <v>5222</v>
      </c>
      <c r="F1593" s="1" t="s">
        <v>5223</v>
      </c>
      <c r="G1593" s="1">
        <v>41.857799999999997</v>
      </c>
      <c r="H1593" s="1">
        <v>-6.7071249999999996</v>
      </c>
      <c r="I1593" s="1">
        <v>2241</v>
      </c>
      <c r="J1593" s="1">
        <v>0</v>
      </c>
      <c r="K1593" s="1" t="s">
        <v>184</v>
      </c>
      <c r="L1593" s="1" t="s">
        <v>5221</v>
      </c>
    </row>
    <row r="1594" spans="1:12">
      <c r="A1594" s="1">
        <v>1619</v>
      </c>
      <c r="B1594" s="1" t="s">
        <v>5224</v>
      </c>
      <c r="C1594" s="1" t="s">
        <v>5225</v>
      </c>
      <c r="D1594" s="1" t="s">
        <v>5215</v>
      </c>
      <c r="F1594" s="1" t="s">
        <v>5226</v>
      </c>
      <c r="G1594" s="1">
        <v>38.078902999999997</v>
      </c>
      <c r="H1594" s="1">
        <v>-7.9323969999999999</v>
      </c>
      <c r="I1594" s="1">
        <v>636</v>
      </c>
      <c r="J1594" s="1">
        <v>0</v>
      </c>
      <c r="K1594" s="1" t="s">
        <v>184</v>
      </c>
      <c r="L1594" s="1" t="s">
        <v>5224</v>
      </c>
    </row>
    <row r="1595" spans="1:12">
      <c r="A1595" s="1">
        <v>1620</v>
      </c>
      <c r="B1595" s="1" t="s">
        <v>5227</v>
      </c>
      <c r="C1595" s="1" t="s">
        <v>5227</v>
      </c>
      <c r="D1595" s="1" t="s">
        <v>5215</v>
      </c>
      <c r="F1595" s="1" t="s">
        <v>5228</v>
      </c>
      <c r="G1595" s="1">
        <v>41.587057999999999</v>
      </c>
      <c r="H1595" s="1">
        <v>-8.4451389999999993</v>
      </c>
      <c r="I1595" s="1">
        <v>247</v>
      </c>
      <c r="J1595" s="1">
        <v>0</v>
      </c>
      <c r="K1595" s="1" t="s">
        <v>184</v>
      </c>
      <c r="L1595" s="1" t="s">
        <v>5227</v>
      </c>
    </row>
    <row r="1596" spans="1:12">
      <c r="A1596" s="1">
        <v>1621</v>
      </c>
      <c r="B1596" s="1" t="s">
        <v>5229</v>
      </c>
      <c r="C1596" s="1" t="s">
        <v>5230</v>
      </c>
      <c r="D1596" s="1" t="s">
        <v>5215</v>
      </c>
      <c r="F1596" s="1" t="s">
        <v>5231</v>
      </c>
      <c r="G1596" s="1">
        <v>40.157223000000002</v>
      </c>
      <c r="H1596" s="1">
        <v>-8.4700000000000006</v>
      </c>
      <c r="I1596" s="1">
        <v>587</v>
      </c>
      <c r="J1596" s="1">
        <v>0</v>
      </c>
      <c r="K1596" s="1" t="s">
        <v>184</v>
      </c>
      <c r="L1596" s="1" t="s">
        <v>5229</v>
      </c>
    </row>
    <row r="1597" spans="1:12">
      <c r="A1597" s="1">
        <v>1622</v>
      </c>
      <c r="B1597" s="1" t="s">
        <v>5232</v>
      </c>
      <c r="C1597" s="1" t="s">
        <v>5232</v>
      </c>
      <c r="D1597" s="1" t="s">
        <v>5215</v>
      </c>
      <c r="F1597" s="1" t="s">
        <v>5233</v>
      </c>
      <c r="G1597" s="1">
        <v>38.725025000000002</v>
      </c>
      <c r="H1597" s="1">
        <v>-9.3552309999999999</v>
      </c>
      <c r="I1597" s="1">
        <v>326</v>
      </c>
      <c r="J1597" s="1">
        <v>0</v>
      </c>
      <c r="K1597" s="1" t="s">
        <v>184</v>
      </c>
      <c r="L1597" s="1" t="s">
        <v>5232</v>
      </c>
    </row>
    <row r="1598" spans="1:12">
      <c r="A1598" s="1">
        <v>1623</v>
      </c>
      <c r="B1598" s="1" t="s">
        <v>5234</v>
      </c>
      <c r="C1598" s="1" t="s">
        <v>5234</v>
      </c>
      <c r="D1598" s="1" t="s">
        <v>5215</v>
      </c>
      <c r="F1598" s="1" t="s">
        <v>5235</v>
      </c>
      <c r="G1598" s="1">
        <v>40.264772000000001</v>
      </c>
      <c r="H1598" s="1">
        <v>-7.4799579999999999</v>
      </c>
      <c r="I1598" s="1">
        <v>1572</v>
      </c>
      <c r="J1598" s="1">
        <v>0</v>
      </c>
      <c r="K1598" s="1" t="s">
        <v>184</v>
      </c>
      <c r="L1598" s="1" t="s">
        <v>5234</v>
      </c>
    </row>
    <row r="1599" spans="1:12">
      <c r="A1599" s="1">
        <v>1624</v>
      </c>
      <c r="B1599" s="1" t="s">
        <v>5236</v>
      </c>
      <c r="C1599" s="1" t="s">
        <v>5236</v>
      </c>
      <c r="D1599" s="1" t="s">
        <v>5215</v>
      </c>
      <c r="F1599" s="1" t="s">
        <v>5237</v>
      </c>
      <c r="G1599" s="1">
        <v>38.533472000000003</v>
      </c>
      <c r="H1599" s="1">
        <v>-7.8896389999999998</v>
      </c>
      <c r="I1599" s="1">
        <v>807</v>
      </c>
      <c r="J1599" s="1">
        <v>0</v>
      </c>
      <c r="K1599" s="1" t="s">
        <v>184</v>
      </c>
      <c r="L1599" s="1" t="s">
        <v>5236</v>
      </c>
    </row>
    <row r="1600" spans="1:12">
      <c r="A1600" s="1">
        <v>1625</v>
      </c>
      <c r="B1600" s="1" t="s">
        <v>5238</v>
      </c>
      <c r="C1600" s="1" t="s">
        <v>5238</v>
      </c>
      <c r="D1600" s="1" t="s">
        <v>5215</v>
      </c>
      <c r="E1600" s="1" t="s">
        <v>5239</v>
      </c>
      <c r="F1600" s="1" t="s">
        <v>5240</v>
      </c>
      <c r="G1600" s="1">
        <v>39.455272000000001</v>
      </c>
      <c r="H1600" s="1">
        <v>-31.131360999999998</v>
      </c>
      <c r="I1600" s="1">
        <v>112</v>
      </c>
      <c r="J1600" s="1">
        <v>-1</v>
      </c>
      <c r="K1600" s="1" t="s">
        <v>184</v>
      </c>
      <c r="L1600" s="1" t="s">
        <v>5238</v>
      </c>
    </row>
    <row r="1601" spans="1:12">
      <c r="A1601" s="1">
        <v>1626</v>
      </c>
      <c r="B1601" s="1" t="s">
        <v>832</v>
      </c>
      <c r="C1601" s="1" t="s">
        <v>832</v>
      </c>
      <c r="D1601" s="1" t="s">
        <v>5215</v>
      </c>
      <c r="E1601" s="1" t="s">
        <v>5241</v>
      </c>
      <c r="F1601" s="1" t="s">
        <v>5242</v>
      </c>
      <c r="G1601" s="1">
        <v>37.014425000000003</v>
      </c>
      <c r="H1601" s="1">
        <v>-7.9659110000000002</v>
      </c>
      <c r="I1601" s="1">
        <v>24</v>
      </c>
      <c r="J1601" s="1">
        <v>0</v>
      </c>
      <c r="K1601" s="1" t="s">
        <v>184</v>
      </c>
      <c r="L1601" s="1" t="s">
        <v>832</v>
      </c>
    </row>
    <row r="1602" spans="1:12">
      <c r="A1602" s="1">
        <v>1627</v>
      </c>
      <c r="B1602" s="1" t="s">
        <v>5243</v>
      </c>
      <c r="C1602" s="1" t="s">
        <v>5244</v>
      </c>
      <c r="D1602" s="1" t="s">
        <v>5215</v>
      </c>
      <c r="E1602" s="1" t="s">
        <v>5245</v>
      </c>
      <c r="F1602" s="1" t="s">
        <v>5246</v>
      </c>
      <c r="G1602" s="1">
        <v>39.092168999999998</v>
      </c>
      <c r="H1602" s="1">
        <v>-28.029847</v>
      </c>
      <c r="I1602" s="1">
        <v>86</v>
      </c>
      <c r="J1602" s="1">
        <v>-1</v>
      </c>
      <c r="K1602" s="1" t="s">
        <v>184</v>
      </c>
      <c r="L1602" s="1" t="s">
        <v>5243</v>
      </c>
    </row>
    <row r="1603" spans="1:12">
      <c r="A1603" s="1">
        <v>1628</v>
      </c>
      <c r="B1603" s="1" t="s">
        <v>5247</v>
      </c>
      <c r="C1603" s="1" t="s">
        <v>5247</v>
      </c>
      <c r="D1603" s="1" t="s">
        <v>5215</v>
      </c>
      <c r="E1603" s="1" t="s">
        <v>5248</v>
      </c>
      <c r="F1603" s="1" t="s">
        <v>5249</v>
      </c>
      <c r="G1603" s="1">
        <v>38.519894000000001</v>
      </c>
      <c r="H1603" s="1">
        <v>-28.715872000000001</v>
      </c>
      <c r="I1603" s="1">
        <v>118</v>
      </c>
      <c r="J1603" s="1">
        <v>-1</v>
      </c>
      <c r="K1603" s="1" t="s">
        <v>184</v>
      </c>
      <c r="L1603" s="1" t="s">
        <v>5247</v>
      </c>
    </row>
    <row r="1604" spans="1:12">
      <c r="A1604" s="1">
        <v>1629</v>
      </c>
      <c r="B1604" s="1" t="s">
        <v>5250</v>
      </c>
      <c r="C1604" s="1" t="s">
        <v>5251</v>
      </c>
      <c r="D1604" s="1" t="s">
        <v>5215</v>
      </c>
      <c r="E1604" s="1" t="s">
        <v>5252</v>
      </c>
      <c r="F1604" s="1" t="s">
        <v>5253</v>
      </c>
      <c r="G1604" s="1">
        <v>38.761842000000001</v>
      </c>
      <c r="H1604" s="1">
        <v>-27.090796999999998</v>
      </c>
      <c r="I1604" s="1">
        <v>180</v>
      </c>
      <c r="J1604" s="1">
        <v>-1</v>
      </c>
      <c r="K1604" s="1" t="s">
        <v>184</v>
      </c>
      <c r="L1604" s="1" t="s">
        <v>5250</v>
      </c>
    </row>
    <row r="1605" spans="1:12">
      <c r="A1605" s="1">
        <v>1630</v>
      </c>
      <c r="B1605" s="1" t="s">
        <v>5254</v>
      </c>
      <c r="C1605" s="1" t="s">
        <v>5254</v>
      </c>
      <c r="D1605" s="1" t="s">
        <v>5215</v>
      </c>
      <c r="F1605" s="1" t="s">
        <v>5255</v>
      </c>
      <c r="G1605" s="1">
        <v>39.831243999999998</v>
      </c>
      <c r="H1605" s="1">
        <v>-8.8872610000000005</v>
      </c>
      <c r="I1605" s="1">
        <v>187</v>
      </c>
      <c r="J1605" s="1">
        <v>0</v>
      </c>
      <c r="K1605" s="1" t="s">
        <v>184</v>
      </c>
      <c r="L1605" s="1" t="s">
        <v>5254</v>
      </c>
    </row>
    <row r="1606" spans="1:12">
      <c r="A1606" s="1">
        <v>1631</v>
      </c>
      <c r="B1606" s="1" t="s">
        <v>5256</v>
      </c>
      <c r="C1606" s="1" t="s">
        <v>5256</v>
      </c>
      <c r="D1606" s="1" t="s">
        <v>5215</v>
      </c>
      <c r="F1606" s="1" t="s">
        <v>5257</v>
      </c>
      <c r="G1606" s="1">
        <v>38.703861000000003</v>
      </c>
      <c r="H1606" s="1">
        <v>-9.0359160000000003</v>
      </c>
      <c r="I1606" s="1">
        <v>46</v>
      </c>
      <c r="J1606" s="1">
        <v>0</v>
      </c>
      <c r="K1606" s="1" t="s">
        <v>184</v>
      </c>
      <c r="L1606" s="1" t="s">
        <v>5256</v>
      </c>
    </row>
    <row r="1607" spans="1:12">
      <c r="A1607" s="1">
        <v>1632</v>
      </c>
      <c r="B1607" s="1" t="s">
        <v>5258</v>
      </c>
      <c r="C1607" s="1" t="s">
        <v>5258</v>
      </c>
      <c r="D1607" s="1" t="s">
        <v>5215</v>
      </c>
      <c r="F1607" s="1" t="s">
        <v>5259</v>
      </c>
      <c r="G1607" s="1">
        <v>40.915866999999999</v>
      </c>
      <c r="H1607" s="1">
        <v>-8.6459189999999992</v>
      </c>
      <c r="I1607" s="1">
        <v>56</v>
      </c>
      <c r="J1607" s="1">
        <v>0</v>
      </c>
      <c r="K1607" s="1" t="s">
        <v>184</v>
      </c>
      <c r="L1607" s="1" t="s">
        <v>5258</v>
      </c>
    </row>
    <row r="1608" spans="1:12">
      <c r="A1608" s="1">
        <v>1633</v>
      </c>
      <c r="B1608" s="1" t="s">
        <v>5260</v>
      </c>
      <c r="C1608" s="1" t="s">
        <v>5260</v>
      </c>
      <c r="D1608" s="1" t="s">
        <v>5215</v>
      </c>
      <c r="E1608" s="1" t="s">
        <v>5261</v>
      </c>
      <c r="F1608" s="1" t="s">
        <v>5262</v>
      </c>
      <c r="G1608" s="1">
        <v>37.741183999999997</v>
      </c>
      <c r="H1608" s="1">
        <v>-25.697870000000002</v>
      </c>
      <c r="I1608" s="1">
        <v>259</v>
      </c>
      <c r="J1608" s="1">
        <v>-1</v>
      </c>
      <c r="K1608" s="1" t="s">
        <v>184</v>
      </c>
      <c r="L1608" s="1" t="s">
        <v>5260</v>
      </c>
    </row>
    <row r="1609" spans="1:12">
      <c r="A1609" s="1">
        <v>1634</v>
      </c>
      <c r="B1609" s="1" t="s">
        <v>5263</v>
      </c>
      <c r="C1609" s="1" t="s">
        <v>5263</v>
      </c>
      <c r="D1609" s="1" t="s">
        <v>5215</v>
      </c>
      <c r="E1609" s="1" t="s">
        <v>5264</v>
      </c>
      <c r="F1609" s="1" t="s">
        <v>5265</v>
      </c>
      <c r="G1609" s="1">
        <v>38.554333</v>
      </c>
      <c r="H1609" s="1">
        <v>-28.441333</v>
      </c>
      <c r="I1609" s="1">
        <v>109</v>
      </c>
      <c r="J1609" s="1">
        <v>-1</v>
      </c>
      <c r="K1609" s="1" t="s">
        <v>184</v>
      </c>
      <c r="L1609" s="1" t="s">
        <v>5263</v>
      </c>
    </row>
    <row r="1610" spans="1:12">
      <c r="A1610" s="1">
        <v>1635</v>
      </c>
      <c r="B1610" s="1" t="s">
        <v>5266</v>
      </c>
      <c r="C1610" s="1" t="s">
        <v>5266</v>
      </c>
      <c r="D1610" s="1" t="s">
        <v>5215</v>
      </c>
      <c r="F1610" s="1" t="s">
        <v>5267</v>
      </c>
      <c r="G1610" s="1">
        <v>37.149330999999997</v>
      </c>
      <c r="H1610" s="1">
        <v>-8.5839610000000004</v>
      </c>
      <c r="I1610" s="1">
        <v>5</v>
      </c>
      <c r="J1610" s="1">
        <v>0</v>
      </c>
      <c r="K1610" s="1" t="s">
        <v>184</v>
      </c>
      <c r="L1610" s="1" t="s">
        <v>5266</v>
      </c>
    </row>
    <row r="1611" spans="1:12">
      <c r="A1611" s="1">
        <v>1636</v>
      </c>
      <c r="B1611" s="1" t="s">
        <v>5268</v>
      </c>
      <c r="C1611" s="1" t="s">
        <v>5268</v>
      </c>
      <c r="D1611" s="1" t="s">
        <v>5215</v>
      </c>
      <c r="E1611" s="1" t="s">
        <v>5269</v>
      </c>
      <c r="F1611" s="1" t="s">
        <v>5270</v>
      </c>
      <c r="G1611" s="1">
        <v>41.248055000000001</v>
      </c>
      <c r="H1611" s="1">
        <v>-8.6813889999999994</v>
      </c>
      <c r="I1611" s="1">
        <v>228</v>
      </c>
      <c r="J1611" s="1">
        <v>0</v>
      </c>
      <c r="K1611" s="1" t="s">
        <v>184</v>
      </c>
      <c r="L1611" s="1" t="s">
        <v>5268</v>
      </c>
    </row>
    <row r="1612" spans="1:12">
      <c r="A1612" s="1">
        <v>1637</v>
      </c>
      <c r="B1612" s="1" t="s">
        <v>5271</v>
      </c>
      <c r="C1612" s="1" t="s">
        <v>5271</v>
      </c>
      <c r="D1612" s="1" t="s">
        <v>5215</v>
      </c>
      <c r="E1612" s="1" t="s">
        <v>5272</v>
      </c>
      <c r="F1612" s="1" t="s">
        <v>5273</v>
      </c>
      <c r="G1612" s="1">
        <v>33.073385999999999</v>
      </c>
      <c r="H1612" s="1">
        <v>-16.349975000000001</v>
      </c>
      <c r="I1612" s="1">
        <v>341</v>
      </c>
      <c r="J1612" s="1">
        <v>0</v>
      </c>
      <c r="K1612" s="1" t="s">
        <v>184</v>
      </c>
      <c r="L1612" s="1" t="s">
        <v>5271</v>
      </c>
    </row>
    <row r="1613" spans="1:12">
      <c r="A1613" s="1">
        <v>1638</v>
      </c>
      <c r="B1613" s="1" t="s">
        <v>5274</v>
      </c>
      <c r="C1613" s="1" t="s">
        <v>5275</v>
      </c>
      <c r="D1613" s="1" t="s">
        <v>5215</v>
      </c>
      <c r="E1613" s="1" t="s">
        <v>5276</v>
      </c>
      <c r="F1613" s="1" t="s">
        <v>5277</v>
      </c>
      <c r="G1613" s="1">
        <v>38.781311000000002</v>
      </c>
      <c r="H1613" s="1">
        <v>-9.1359189999999995</v>
      </c>
      <c r="I1613" s="1">
        <v>374</v>
      </c>
      <c r="J1613" s="1">
        <v>0</v>
      </c>
      <c r="K1613" s="1" t="s">
        <v>184</v>
      </c>
      <c r="L1613" s="1" t="s">
        <v>5274</v>
      </c>
    </row>
    <row r="1614" spans="1:12">
      <c r="A1614" s="1">
        <v>1639</v>
      </c>
      <c r="B1614" s="1" t="s">
        <v>5278</v>
      </c>
      <c r="C1614" s="1" t="s">
        <v>5279</v>
      </c>
      <c r="D1614" s="1" t="s">
        <v>5215</v>
      </c>
      <c r="E1614" s="1" t="s">
        <v>5280</v>
      </c>
      <c r="F1614" s="1" t="s">
        <v>5281</v>
      </c>
      <c r="G1614" s="1">
        <v>38.665500000000002</v>
      </c>
      <c r="H1614" s="1">
        <v>-28.175816999999999</v>
      </c>
      <c r="I1614" s="1">
        <v>311</v>
      </c>
      <c r="J1614" s="1">
        <v>-1</v>
      </c>
      <c r="K1614" s="1" t="s">
        <v>184</v>
      </c>
      <c r="L1614" s="1" t="s">
        <v>5278</v>
      </c>
    </row>
    <row r="1615" spans="1:12">
      <c r="A1615" s="1">
        <v>1640</v>
      </c>
      <c r="B1615" s="1" t="s">
        <v>5282</v>
      </c>
      <c r="C1615" s="1" t="s">
        <v>5282</v>
      </c>
      <c r="D1615" s="1" t="s">
        <v>5215</v>
      </c>
      <c r="F1615" s="1" t="s">
        <v>5283</v>
      </c>
      <c r="G1615" s="1">
        <v>38.831052999999997</v>
      </c>
      <c r="H1615" s="1">
        <v>-9.3395530000000004</v>
      </c>
      <c r="I1615" s="1">
        <v>440</v>
      </c>
      <c r="J1615" s="1">
        <v>0</v>
      </c>
      <c r="K1615" s="1" t="s">
        <v>184</v>
      </c>
      <c r="L1615" s="1" t="s">
        <v>5282</v>
      </c>
    </row>
    <row r="1616" spans="1:12">
      <c r="A1616" s="1">
        <v>1641</v>
      </c>
      <c r="B1616" s="1" t="s">
        <v>5284</v>
      </c>
      <c r="C1616" s="1" t="s">
        <v>5284</v>
      </c>
      <c r="D1616" s="1" t="s">
        <v>5215</v>
      </c>
      <c r="F1616" s="1" t="s">
        <v>5285</v>
      </c>
      <c r="G1616" s="1">
        <v>39.475140000000003</v>
      </c>
      <c r="H1616" s="1">
        <v>-8.3645829999999997</v>
      </c>
      <c r="I1616" s="1">
        <v>266</v>
      </c>
      <c r="J1616" s="1">
        <v>0</v>
      </c>
      <c r="K1616" s="1" t="s">
        <v>184</v>
      </c>
      <c r="L1616" s="1" t="s">
        <v>5284</v>
      </c>
    </row>
    <row r="1617" spans="1:12">
      <c r="A1617" s="1">
        <v>1642</v>
      </c>
      <c r="B1617" s="1" t="s">
        <v>5286</v>
      </c>
      <c r="C1617" s="1" t="s">
        <v>5286</v>
      </c>
      <c r="D1617" s="1" t="s">
        <v>5215</v>
      </c>
      <c r="E1617" s="1" t="s">
        <v>5287</v>
      </c>
      <c r="F1617" s="1" t="s">
        <v>5288</v>
      </c>
      <c r="G1617" s="1">
        <v>41.274334000000003</v>
      </c>
      <c r="H1617" s="1">
        <v>-7.720472</v>
      </c>
      <c r="I1617" s="1">
        <v>1805</v>
      </c>
      <c r="J1617" s="1">
        <v>0</v>
      </c>
      <c r="K1617" s="1" t="s">
        <v>184</v>
      </c>
      <c r="L1617" s="1" t="s">
        <v>5286</v>
      </c>
    </row>
    <row r="1618" spans="1:12">
      <c r="A1618" s="1">
        <v>1643</v>
      </c>
      <c r="B1618" s="1" t="s">
        <v>5289</v>
      </c>
      <c r="C1618" s="1" t="s">
        <v>5289</v>
      </c>
      <c r="D1618" s="1" t="s">
        <v>5215</v>
      </c>
      <c r="F1618" s="1" t="s">
        <v>5290</v>
      </c>
      <c r="G1618" s="1">
        <v>40.725538999999998</v>
      </c>
      <c r="H1618" s="1">
        <v>-7.888992</v>
      </c>
      <c r="I1618" s="1">
        <v>2060</v>
      </c>
      <c r="J1618" s="1">
        <v>0</v>
      </c>
      <c r="K1618" s="1" t="s">
        <v>184</v>
      </c>
      <c r="L1618" s="1" t="s">
        <v>5289</v>
      </c>
    </row>
    <row r="1619" spans="1:12">
      <c r="A1619" s="1">
        <v>6883</v>
      </c>
      <c r="B1619" s="1" t="s">
        <v>5291</v>
      </c>
      <c r="C1619" s="1" t="s">
        <v>5292</v>
      </c>
      <c r="D1619" s="1" t="s">
        <v>1210</v>
      </c>
      <c r="E1619" s="1" t="s">
        <v>5293</v>
      </c>
      <c r="F1619" s="1" t="s">
        <v>5294</v>
      </c>
      <c r="G1619" s="1">
        <v>45.695</v>
      </c>
      <c r="H1619" s="1">
        <v>-118.84138900000001</v>
      </c>
      <c r="I1619" s="1">
        <v>1497</v>
      </c>
      <c r="J1619" s="1">
        <v>-7</v>
      </c>
      <c r="K1619" s="1" t="s">
        <v>236</v>
      </c>
      <c r="L1619" s="1" t="s">
        <v>5291</v>
      </c>
    </row>
    <row r="1620" spans="1:12">
      <c r="A1620" s="1">
        <v>1645</v>
      </c>
      <c r="B1620" s="1" t="s">
        <v>5295</v>
      </c>
      <c r="C1620" s="1" t="s">
        <v>5295</v>
      </c>
      <c r="D1620" s="1" t="s">
        <v>5296</v>
      </c>
      <c r="E1620" s="1" t="s">
        <v>5297</v>
      </c>
      <c r="F1620" s="1" t="s">
        <v>5298</v>
      </c>
      <c r="G1620" s="1">
        <v>43.282899999999998</v>
      </c>
      <c r="H1620" s="1">
        <v>17.845877999999999</v>
      </c>
      <c r="I1620" s="1">
        <v>156</v>
      </c>
      <c r="J1620" s="1">
        <v>1</v>
      </c>
      <c r="K1620" s="1" t="s">
        <v>184</v>
      </c>
      <c r="L1620" s="1" t="s">
        <v>5295</v>
      </c>
    </row>
    <row r="1621" spans="1:12">
      <c r="A1621" s="1">
        <v>1646</v>
      </c>
      <c r="B1621" s="1" t="s">
        <v>5299</v>
      </c>
      <c r="C1621" s="1" t="s">
        <v>5299</v>
      </c>
      <c r="D1621" s="1" t="s">
        <v>5296</v>
      </c>
      <c r="E1621" s="1" t="s">
        <v>5300</v>
      </c>
      <c r="F1621" s="1" t="s">
        <v>5301</v>
      </c>
      <c r="G1621" s="1">
        <v>43.824582999999997</v>
      </c>
      <c r="H1621" s="1">
        <v>18.331467</v>
      </c>
      <c r="I1621" s="1">
        <v>1708</v>
      </c>
      <c r="J1621" s="1">
        <v>1</v>
      </c>
      <c r="K1621" s="1" t="s">
        <v>184</v>
      </c>
      <c r="L1621" s="1" t="s">
        <v>5299</v>
      </c>
    </row>
    <row r="1622" spans="1:12">
      <c r="A1622" s="1">
        <v>1647</v>
      </c>
      <c r="B1622" s="1" t="s">
        <v>5302</v>
      </c>
      <c r="C1622" s="1" t="s">
        <v>5302</v>
      </c>
      <c r="D1622" s="1" t="s">
        <v>5303</v>
      </c>
      <c r="E1622" s="1" t="s">
        <v>5304</v>
      </c>
      <c r="F1622" s="1" t="s">
        <v>5305</v>
      </c>
      <c r="G1622" s="1">
        <v>46.176549999999999</v>
      </c>
      <c r="H1622" s="1">
        <v>21.262022000000002</v>
      </c>
      <c r="I1622" s="1">
        <v>352</v>
      </c>
      <c r="J1622" s="1">
        <v>2</v>
      </c>
      <c r="K1622" s="1" t="s">
        <v>184</v>
      </c>
      <c r="L1622" s="1" t="s">
        <v>5302</v>
      </c>
    </row>
    <row r="1623" spans="1:12">
      <c r="A1623" s="1">
        <v>1648</v>
      </c>
      <c r="B1623" s="1" t="s">
        <v>5306</v>
      </c>
      <c r="C1623" s="1" t="s">
        <v>5306</v>
      </c>
      <c r="D1623" s="1" t="s">
        <v>5303</v>
      </c>
      <c r="E1623" s="1" t="s">
        <v>5307</v>
      </c>
      <c r="F1623" s="1" t="s">
        <v>5308</v>
      </c>
      <c r="G1623" s="1">
        <v>46.521946</v>
      </c>
      <c r="H1623" s="1">
        <v>26.910278000000002</v>
      </c>
      <c r="I1623" s="1">
        <v>607</v>
      </c>
      <c r="J1623" s="1">
        <v>2</v>
      </c>
      <c r="K1623" s="1" t="s">
        <v>184</v>
      </c>
      <c r="L1623" s="1" t="s">
        <v>5306</v>
      </c>
    </row>
    <row r="1624" spans="1:12">
      <c r="A1624" s="1">
        <v>1649</v>
      </c>
      <c r="B1624" s="1" t="s">
        <v>5309</v>
      </c>
      <c r="C1624" s="1" t="s">
        <v>5310</v>
      </c>
      <c r="D1624" s="1" t="s">
        <v>5303</v>
      </c>
      <c r="E1624" s="1" t="s">
        <v>5311</v>
      </c>
      <c r="F1624" s="1" t="s">
        <v>5312</v>
      </c>
      <c r="G1624" s="1">
        <v>47.658389</v>
      </c>
      <c r="H1624" s="1">
        <v>23.470022</v>
      </c>
      <c r="I1624" s="1">
        <v>605</v>
      </c>
      <c r="J1624" s="1">
        <v>2</v>
      </c>
      <c r="K1624" s="1" t="s">
        <v>184</v>
      </c>
      <c r="L1624" s="1" t="s">
        <v>5309</v>
      </c>
    </row>
    <row r="1625" spans="1:12">
      <c r="A1625" s="1">
        <v>1650</v>
      </c>
      <c r="B1625" s="1" t="s">
        <v>5313</v>
      </c>
      <c r="C1625" s="1" t="s">
        <v>5314</v>
      </c>
      <c r="D1625" s="1" t="s">
        <v>5303</v>
      </c>
      <c r="E1625" s="1" t="s">
        <v>5315</v>
      </c>
      <c r="F1625" s="1" t="s">
        <v>5316</v>
      </c>
      <c r="G1625" s="1">
        <v>44.503194000000001</v>
      </c>
      <c r="H1625" s="1">
        <v>26.102111000000001</v>
      </c>
      <c r="I1625" s="1">
        <v>297</v>
      </c>
      <c r="J1625" s="1">
        <v>2</v>
      </c>
      <c r="K1625" s="1" t="s">
        <v>184</v>
      </c>
      <c r="L1625" s="1" t="s">
        <v>5313</v>
      </c>
    </row>
    <row r="1626" spans="1:12">
      <c r="A1626" s="1">
        <v>1651</v>
      </c>
      <c r="B1626" s="1" t="s">
        <v>5317</v>
      </c>
      <c r="C1626" s="1" t="s">
        <v>5318</v>
      </c>
      <c r="D1626" s="1" t="s">
        <v>5303</v>
      </c>
      <c r="E1626" s="1" t="s">
        <v>5319</v>
      </c>
      <c r="F1626" s="1" t="s">
        <v>5320</v>
      </c>
      <c r="G1626" s="1">
        <v>44.362222000000003</v>
      </c>
      <c r="H1626" s="1">
        <v>28.488333000000001</v>
      </c>
      <c r="I1626" s="1">
        <v>353</v>
      </c>
      <c r="J1626" s="1">
        <v>2</v>
      </c>
      <c r="K1626" s="1" t="s">
        <v>184</v>
      </c>
      <c r="L1626" s="1" t="s">
        <v>5317</v>
      </c>
    </row>
    <row r="1627" spans="1:12">
      <c r="A1627" s="1">
        <v>1652</v>
      </c>
      <c r="B1627" s="1" t="s">
        <v>5321</v>
      </c>
      <c r="C1627" s="1" t="s">
        <v>5322</v>
      </c>
      <c r="D1627" s="1" t="s">
        <v>5303</v>
      </c>
      <c r="E1627" s="1" t="s">
        <v>5323</v>
      </c>
      <c r="F1627" s="1" t="s">
        <v>5324</v>
      </c>
      <c r="G1627" s="1">
        <v>46.785167000000001</v>
      </c>
      <c r="H1627" s="1">
        <v>23.686167000000001</v>
      </c>
      <c r="I1627" s="1">
        <v>1036</v>
      </c>
      <c r="J1627" s="1">
        <v>2</v>
      </c>
      <c r="K1627" s="1" t="s">
        <v>184</v>
      </c>
      <c r="L1627" s="1" t="s">
        <v>5321</v>
      </c>
    </row>
    <row r="1628" spans="1:12">
      <c r="A1628" s="1">
        <v>1653</v>
      </c>
      <c r="B1628" s="1" t="s">
        <v>5325</v>
      </c>
      <c r="C1628" s="1" t="s">
        <v>5325</v>
      </c>
      <c r="D1628" s="1" t="s">
        <v>5303</v>
      </c>
      <c r="E1628" s="1" t="s">
        <v>5326</v>
      </c>
      <c r="F1628" s="1" t="s">
        <v>5327</v>
      </c>
      <c r="G1628" s="1">
        <v>45.42</v>
      </c>
      <c r="H1628" s="1">
        <v>22.253333000000001</v>
      </c>
      <c r="I1628" s="1">
        <v>866</v>
      </c>
      <c r="J1628" s="1">
        <v>2</v>
      </c>
      <c r="K1628" s="1" t="s">
        <v>184</v>
      </c>
      <c r="L1628" s="1" t="s">
        <v>5325</v>
      </c>
    </row>
    <row r="1629" spans="1:12">
      <c r="A1629" s="1">
        <v>1654</v>
      </c>
      <c r="B1629" s="1" t="s">
        <v>5328</v>
      </c>
      <c r="C1629" s="1" t="s">
        <v>5328</v>
      </c>
      <c r="D1629" s="1" t="s">
        <v>5303</v>
      </c>
      <c r="E1629" s="1" t="s">
        <v>5329</v>
      </c>
      <c r="F1629" s="1" t="s">
        <v>5330</v>
      </c>
      <c r="G1629" s="1">
        <v>44.318139000000002</v>
      </c>
      <c r="H1629" s="1">
        <v>23.888611000000001</v>
      </c>
      <c r="I1629" s="1">
        <v>626</v>
      </c>
      <c r="J1629" s="1">
        <v>2</v>
      </c>
      <c r="K1629" s="1" t="s">
        <v>184</v>
      </c>
      <c r="L1629" s="1" t="s">
        <v>5328</v>
      </c>
    </row>
    <row r="1630" spans="1:12">
      <c r="A1630" s="1">
        <v>1655</v>
      </c>
      <c r="B1630" s="1" t="s">
        <v>5331</v>
      </c>
      <c r="C1630" s="1" t="s">
        <v>5331</v>
      </c>
      <c r="D1630" s="1" t="s">
        <v>5303</v>
      </c>
      <c r="E1630" s="1" t="s">
        <v>5332</v>
      </c>
      <c r="F1630" s="1" t="s">
        <v>5333</v>
      </c>
      <c r="G1630" s="1">
        <v>47.178491999999999</v>
      </c>
      <c r="H1630" s="1">
        <v>27.620630999999999</v>
      </c>
      <c r="I1630" s="1">
        <v>397</v>
      </c>
      <c r="J1630" s="1">
        <v>2</v>
      </c>
      <c r="K1630" s="1" t="s">
        <v>184</v>
      </c>
      <c r="L1630" s="1" t="s">
        <v>5331</v>
      </c>
    </row>
    <row r="1631" spans="1:12">
      <c r="A1631" s="1">
        <v>1656</v>
      </c>
      <c r="B1631" s="1" t="s">
        <v>5334</v>
      </c>
      <c r="C1631" s="1" t="s">
        <v>5334</v>
      </c>
      <c r="D1631" s="1" t="s">
        <v>5303</v>
      </c>
      <c r="E1631" s="1" t="s">
        <v>5335</v>
      </c>
      <c r="F1631" s="1" t="s">
        <v>5336</v>
      </c>
      <c r="G1631" s="1">
        <v>47.025278</v>
      </c>
      <c r="H1631" s="1">
        <v>21.9025</v>
      </c>
      <c r="I1631" s="1">
        <v>465</v>
      </c>
      <c r="J1631" s="1">
        <v>2</v>
      </c>
      <c r="K1631" s="1" t="s">
        <v>184</v>
      </c>
      <c r="L1631" s="1" t="s">
        <v>5334</v>
      </c>
    </row>
    <row r="1632" spans="1:12">
      <c r="A1632" s="1">
        <v>1657</v>
      </c>
      <c r="B1632" s="1" t="s">
        <v>5337</v>
      </c>
      <c r="C1632" s="1" t="s">
        <v>5314</v>
      </c>
      <c r="D1632" s="1" t="s">
        <v>5303</v>
      </c>
      <c r="E1632" s="1" t="s">
        <v>5338</v>
      </c>
      <c r="F1632" s="1" t="s">
        <v>5339</v>
      </c>
      <c r="G1632" s="1">
        <v>44.572161000000001</v>
      </c>
      <c r="H1632" s="1">
        <v>26.102177999999999</v>
      </c>
      <c r="I1632" s="1">
        <v>314</v>
      </c>
      <c r="J1632" s="1">
        <v>2</v>
      </c>
      <c r="K1632" s="1" t="s">
        <v>184</v>
      </c>
      <c r="L1632" s="1" t="s">
        <v>5337</v>
      </c>
    </row>
    <row r="1633" spans="1:12">
      <c r="A1633" s="1">
        <v>1658</v>
      </c>
      <c r="B1633" s="1" t="s">
        <v>5340</v>
      </c>
      <c r="C1633" s="1" t="s">
        <v>5340</v>
      </c>
      <c r="D1633" s="1" t="s">
        <v>5303</v>
      </c>
      <c r="E1633" s="1" t="s">
        <v>5341</v>
      </c>
      <c r="F1633" s="1" t="s">
        <v>5342</v>
      </c>
      <c r="G1633" s="1">
        <v>45.785597000000003</v>
      </c>
      <c r="H1633" s="1">
        <v>24.091342000000001</v>
      </c>
      <c r="I1633" s="1">
        <v>1496</v>
      </c>
      <c r="J1633" s="1">
        <v>2</v>
      </c>
      <c r="K1633" s="1" t="s">
        <v>184</v>
      </c>
      <c r="L1633" s="1" t="s">
        <v>5340</v>
      </c>
    </row>
    <row r="1634" spans="1:12">
      <c r="A1634" s="1">
        <v>1659</v>
      </c>
      <c r="B1634" s="1" t="s">
        <v>5343</v>
      </c>
      <c r="C1634" s="1" t="s">
        <v>5343</v>
      </c>
      <c r="D1634" s="1" t="s">
        <v>5303</v>
      </c>
      <c r="E1634" s="1" t="s">
        <v>5344</v>
      </c>
      <c r="F1634" s="1" t="s">
        <v>5345</v>
      </c>
      <c r="G1634" s="1">
        <v>47.703274999999998</v>
      </c>
      <c r="H1634" s="1">
        <v>22.8857</v>
      </c>
      <c r="I1634" s="1">
        <v>405</v>
      </c>
      <c r="J1634" s="1">
        <v>2</v>
      </c>
      <c r="K1634" s="1" t="s">
        <v>184</v>
      </c>
      <c r="L1634" s="1" t="s">
        <v>5343</v>
      </c>
    </row>
    <row r="1635" spans="1:12">
      <c r="A1635" s="1">
        <v>1660</v>
      </c>
      <c r="B1635" s="1" t="s">
        <v>5346</v>
      </c>
      <c r="C1635" s="1" t="s">
        <v>5347</v>
      </c>
      <c r="D1635" s="1" t="s">
        <v>5303</v>
      </c>
      <c r="E1635" s="1" t="s">
        <v>5348</v>
      </c>
      <c r="F1635" s="1" t="s">
        <v>5349</v>
      </c>
      <c r="G1635" s="1">
        <v>47.6875</v>
      </c>
      <c r="H1635" s="1">
        <v>26.354056</v>
      </c>
      <c r="I1635" s="1">
        <v>1375</v>
      </c>
      <c r="J1635" s="1">
        <v>2</v>
      </c>
      <c r="K1635" s="1" t="s">
        <v>184</v>
      </c>
      <c r="L1635" s="1" t="s">
        <v>5346</v>
      </c>
    </row>
    <row r="1636" spans="1:12">
      <c r="A1636" s="1">
        <v>1661</v>
      </c>
      <c r="B1636" s="1" t="s">
        <v>5350</v>
      </c>
      <c r="C1636" s="1" t="s">
        <v>5351</v>
      </c>
      <c r="D1636" s="1" t="s">
        <v>5303</v>
      </c>
      <c r="E1636" s="1" t="s">
        <v>5352</v>
      </c>
      <c r="F1636" s="1" t="s">
        <v>5353</v>
      </c>
      <c r="G1636" s="1">
        <v>45.062486</v>
      </c>
      <c r="H1636" s="1">
        <v>28.714310999999999</v>
      </c>
      <c r="I1636" s="1">
        <v>200</v>
      </c>
      <c r="J1636" s="1">
        <v>2</v>
      </c>
      <c r="K1636" s="1" t="s">
        <v>184</v>
      </c>
      <c r="L1636" s="1" t="s">
        <v>5350</v>
      </c>
    </row>
    <row r="1637" spans="1:12">
      <c r="A1637" s="1">
        <v>1662</v>
      </c>
      <c r="B1637" s="1" t="s">
        <v>5354</v>
      </c>
      <c r="C1637" s="1" t="s">
        <v>5355</v>
      </c>
      <c r="D1637" s="1" t="s">
        <v>5303</v>
      </c>
      <c r="E1637" s="1" t="s">
        <v>5356</v>
      </c>
      <c r="F1637" s="1" t="s">
        <v>5357</v>
      </c>
      <c r="G1637" s="1">
        <v>46.467714000000001</v>
      </c>
      <c r="H1637" s="1">
        <v>24.412524999999999</v>
      </c>
      <c r="I1637" s="1">
        <v>963</v>
      </c>
      <c r="J1637" s="1">
        <v>2</v>
      </c>
      <c r="K1637" s="1" t="s">
        <v>184</v>
      </c>
      <c r="L1637" s="1" t="s">
        <v>5354</v>
      </c>
    </row>
    <row r="1638" spans="1:12">
      <c r="A1638" s="1">
        <v>1663</v>
      </c>
      <c r="B1638" s="1" t="s">
        <v>5358</v>
      </c>
      <c r="C1638" s="1" t="s">
        <v>5359</v>
      </c>
      <c r="D1638" s="1" t="s">
        <v>5303</v>
      </c>
      <c r="E1638" s="1" t="s">
        <v>5360</v>
      </c>
      <c r="F1638" s="1" t="s">
        <v>5361</v>
      </c>
      <c r="G1638" s="1">
        <v>45.809860999999998</v>
      </c>
      <c r="H1638" s="1">
        <v>21.337861</v>
      </c>
      <c r="I1638" s="1">
        <v>348</v>
      </c>
      <c r="J1638" s="1">
        <v>2</v>
      </c>
      <c r="K1638" s="1" t="s">
        <v>184</v>
      </c>
      <c r="L1638" s="1" t="s">
        <v>5358</v>
      </c>
    </row>
    <row r="1639" spans="1:12">
      <c r="A1639" s="1">
        <v>1664</v>
      </c>
      <c r="B1639" s="1" t="s">
        <v>5362</v>
      </c>
      <c r="C1639" s="1" t="s">
        <v>5362</v>
      </c>
      <c r="D1639" s="1" t="s">
        <v>5363</v>
      </c>
      <c r="F1639" s="1" t="s">
        <v>5364</v>
      </c>
      <c r="G1639" s="1">
        <v>47.083849999999998</v>
      </c>
      <c r="H1639" s="1">
        <v>6.7928360000000003</v>
      </c>
      <c r="I1639" s="1">
        <v>3368</v>
      </c>
      <c r="J1639" s="1">
        <v>1</v>
      </c>
      <c r="K1639" s="1" t="s">
        <v>184</v>
      </c>
      <c r="L1639" s="1" t="s">
        <v>5362</v>
      </c>
    </row>
    <row r="1640" spans="1:12">
      <c r="A1640" s="1">
        <v>1665</v>
      </c>
      <c r="B1640" s="1" t="s">
        <v>5365</v>
      </c>
      <c r="C1640" s="1" t="s">
        <v>5366</v>
      </c>
      <c r="D1640" s="1" t="s">
        <v>5363</v>
      </c>
      <c r="E1640" s="1" t="s">
        <v>5367</v>
      </c>
      <c r="F1640" s="1" t="s">
        <v>5368</v>
      </c>
      <c r="G1640" s="1">
        <v>46.238064000000001</v>
      </c>
      <c r="H1640" s="1">
        <v>6.1089500000000001</v>
      </c>
      <c r="I1640" s="1">
        <v>1411</v>
      </c>
      <c r="J1640" s="1">
        <v>1</v>
      </c>
      <c r="K1640" s="1" t="s">
        <v>184</v>
      </c>
      <c r="L1640" s="1" t="s">
        <v>5365</v>
      </c>
    </row>
    <row r="1641" spans="1:12">
      <c r="A1641" s="1">
        <v>1666</v>
      </c>
      <c r="B1641" s="1" t="s">
        <v>5369</v>
      </c>
      <c r="C1641" s="1" t="s">
        <v>5369</v>
      </c>
      <c r="D1641" s="1" t="s">
        <v>5363</v>
      </c>
      <c r="F1641" s="1" t="s">
        <v>5370</v>
      </c>
      <c r="G1641" s="1">
        <v>46.487499</v>
      </c>
      <c r="H1641" s="1">
        <v>7.2508340000000002</v>
      </c>
      <c r="I1641" s="1">
        <v>3307</v>
      </c>
      <c r="J1641" s="1">
        <v>1</v>
      </c>
      <c r="K1641" s="1" t="s">
        <v>184</v>
      </c>
      <c r="L1641" s="1" t="s">
        <v>5369</v>
      </c>
    </row>
    <row r="1642" spans="1:12">
      <c r="A1642" s="1">
        <v>1667</v>
      </c>
      <c r="B1642" s="1" t="s">
        <v>5371</v>
      </c>
      <c r="C1642" s="1" t="s">
        <v>5371</v>
      </c>
      <c r="D1642" s="1" t="s">
        <v>5363</v>
      </c>
      <c r="E1642" s="1" t="s">
        <v>5372</v>
      </c>
      <c r="F1642" s="1" t="s">
        <v>5373</v>
      </c>
      <c r="G1642" s="1">
        <v>46.219591999999999</v>
      </c>
      <c r="H1642" s="1">
        <v>7.3267639999999998</v>
      </c>
      <c r="I1642" s="1">
        <v>1585</v>
      </c>
      <c r="J1642" s="1">
        <v>1</v>
      </c>
      <c r="K1642" s="1" t="s">
        <v>184</v>
      </c>
      <c r="L1642" s="1" t="s">
        <v>5371</v>
      </c>
    </row>
    <row r="1643" spans="1:12">
      <c r="A1643" s="1">
        <v>1668</v>
      </c>
      <c r="B1643" s="1" t="s">
        <v>5374</v>
      </c>
      <c r="C1643" s="1" t="s">
        <v>5374</v>
      </c>
      <c r="D1643" s="1" t="s">
        <v>5363</v>
      </c>
      <c r="F1643" s="1" t="s">
        <v>5375</v>
      </c>
      <c r="G1643" s="1">
        <v>46.943888999999999</v>
      </c>
      <c r="H1643" s="1">
        <v>8.2841670000000001</v>
      </c>
      <c r="I1643" s="1">
        <v>1460</v>
      </c>
      <c r="J1643" s="1">
        <v>1</v>
      </c>
      <c r="K1643" s="1" t="s">
        <v>184</v>
      </c>
      <c r="L1643" s="1" t="s">
        <v>5374</v>
      </c>
    </row>
    <row r="1644" spans="1:12">
      <c r="A1644" s="1">
        <v>1669</v>
      </c>
      <c r="B1644" s="1" t="s">
        <v>5376</v>
      </c>
      <c r="C1644" s="1" t="s">
        <v>5376</v>
      </c>
      <c r="D1644" s="1" t="s">
        <v>5363</v>
      </c>
      <c r="F1644" s="1" t="s">
        <v>5377</v>
      </c>
      <c r="G1644" s="1">
        <v>47.398643999999997</v>
      </c>
      <c r="H1644" s="1">
        <v>8.6482309999999991</v>
      </c>
      <c r="I1644" s="1">
        <v>1470</v>
      </c>
      <c r="J1644" s="1">
        <v>1</v>
      </c>
      <c r="K1644" s="1" t="s">
        <v>184</v>
      </c>
      <c r="L1644" s="1" t="s">
        <v>5376</v>
      </c>
    </row>
    <row r="1645" spans="1:12">
      <c r="A1645" s="1">
        <v>1670</v>
      </c>
      <c r="B1645" s="1" t="s">
        <v>5378</v>
      </c>
      <c r="C1645" s="1" t="s">
        <v>5378</v>
      </c>
      <c r="D1645" s="1" t="s">
        <v>5363</v>
      </c>
      <c r="F1645" s="1" t="s">
        <v>5379</v>
      </c>
      <c r="G1645" s="1">
        <v>47.092368999999998</v>
      </c>
      <c r="H1645" s="1">
        <v>8.3051169999999992</v>
      </c>
      <c r="I1645" s="1">
        <v>1400</v>
      </c>
      <c r="J1645" s="1">
        <v>1</v>
      </c>
      <c r="K1645" s="1" t="s">
        <v>184</v>
      </c>
      <c r="L1645" s="1" t="s">
        <v>5378</v>
      </c>
    </row>
    <row r="1646" spans="1:12">
      <c r="A1646" s="1">
        <v>1671</v>
      </c>
      <c r="B1646" s="1" t="s">
        <v>5380</v>
      </c>
      <c r="C1646" s="1" t="s">
        <v>5380</v>
      </c>
      <c r="D1646" s="1" t="s">
        <v>5363</v>
      </c>
      <c r="F1646" s="1" t="s">
        <v>5381</v>
      </c>
      <c r="G1646" s="1">
        <v>47.078871999999997</v>
      </c>
      <c r="H1646" s="1">
        <v>9.0648309999999999</v>
      </c>
      <c r="I1646" s="1">
        <v>1485</v>
      </c>
      <c r="J1646" s="1">
        <v>1</v>
      </c>
      <c r="K1646" s="1" t="s">
        <v>184</v>
      </c>
      <c r="L1646" s="1" t="s">
        <v>5380</v>
      </c>
    </row>
    <row r="1647" spans="1:12">
      <c r="A1647" s="1">
        <v>1672</v>
      </c>
      <c r="B1647" s="1" t="s">
        <v>5382</v>
      </c>
      <c r="C1647" s="1" t="s">
        <v>5382</v>
      </c>
      <c r="D1647" s="1" t="s">
        <v>5363</v>
      </c>
      <c r="F1647" s="1" t="s">
        <v>5383</v>
      </c>
      <c r="G1647" s="1">
        <v>46.743333</v>
      </c>
      <c r="H1647" s="1">
        <v>8.11</v>
      </c>
      <c r="I1647" s="1">
        <v>1895</v>
      </c>
      <c r="J1647" s="1">
        <v>1</v>
      </c>
      <c r="K1647" s="1" t="s">
        <v>184</v>
      </c>
      <c r="L1647" s="1" t="s">
        <v>5382</v>
      </c>
    </row>
    <row r="1648" spans="1:12">
      <c r="A1648" s="1">
        <v>1673</v>
      </c>
      <c r="B1648" s="1" t="s">
        <v>5384</v>
      </c>
      <c r="C1648" s="1" t="s">
        <v>5384</v>
      </c>
      <c r="D1648" s="1" t="s">
        <v>5363</v>
      </c>
      <c r="F1648" s="1" t="s">
        <v>5385</v>
      </c>
      <c r="G1648" s="1">
        <v>46.843207999999997</v>
      </c>
      <c r="H1648" s="1">
        <v>6.9150580000000001</v>
      </c>
      <c r="I1648" s="1">
        <v>1465</v>
      </c>
      <c r="J1648" s="1">
        <v>1</v>
      </c>
      <c r="K1648" s="1" t="s">
        <v>184</v>
      </c>
      <c r="L1648" s="1" t="s">
        <v>5384</v>
      </c>
    </row>
    <row r="1649" spans="1:12">
      <c r="A1649" s="1">
        <v>1674</v>
      </c>
      <c r="B1649" s="1" t="s">
        <v>5386</v>
      </c>
      <c r="C1649" s="1" t="s">
        <v>5386</v>
      </c>
      <c r="D1649" s="1" t="s">
        <v>5363</v>
      </c>
      <c r="F1649" s="1" t="s">
        <v>5387</v>
      </c>
      <c r="G1649" s="1">
        <v>46.974913999999998</v>
      </c>
      <c r="H1649" s="1">
        <v>8.3991500000000006</v>
      </c>
      <c r="I1649" s="1">
        <v>1475</v>
      </c>
      <c r="J1649" s="1">
        <v>1</v>
      </c>
      <c r="K1649" s="1" t="s">
        <v>184</v>
      </c>
      <c r="L1649" s="1" t="s">
        <v>5386</v>
      </c>
    </row>
    <row r="1650" spans="1:12">
      <c r="A1650" s="1">
        <v>1675</v>
      </c>
      <c r="B1650" s="1" t="s">
        <v>5388</v>
      </c>
      <c r="C1650" s="1" t="s">
        <v>5388</v>
      </c>
      <c r="D1650" s="1" t="s">
        <v>5363</v>
      </c>
      <c r="E1650" s="1" t="s">
        <v>5389</v>
      </c>
      <c r="F1650" s="1" t="s">
        <v>5390</v>
      </c>
      <c r="G1650" s="1">
        <v>46.004275</v>
      </c>
      <c r="H1650" s="1">
        <v>8.9105779999999992</v>
      </c>
      <c r="I1650" s="1">
        <v>915</v>
      </c>
      <c r="J1650" s="1">
        <v>1</v>
      </c>
      <c r="K1650" s="1" t="s">
        <v>184</v>
      </c>
      <c r="L1650" s="1" t="s">
        <v>5388</v>
      </c>
    </row>
    <row r="1651" spans="1:12">
      <c r="A1651" s="1">
        <v>1676</v>
      </c>
      <c r="B1651" s="1" t="s">
        <v>5391</v>
      </c>
      <c r="C1651" s="1" t="s">
        <v>5392</v>
      </c>
      <c r="D1651" s="1" t="s">
        <v>5363</v>
      </c>
      <c r="E1651" s="1" t="s">
        <v>5393</v>
      </c>
      <c r="F1651" s="1" t="s">
        <v>5394</v>
      </c>
      <c r="G1651" s="1">
        <v>46.914099999999998</v>
      </c>
      <c r="H1651" s="1">
        <v>7.497153</v>
      </c>
      <c r="I1651" s="1">
        <v>1674</v>
      </c>
      <c r="J1651" s="1">
        <v>1</v>
      </c>
      <c r="K1651" s="1" t="s">
        <v>184</v>
      </c>
      <c r="L1651" s="1" t="s">
        <v>5391</v>
      </c>
    </row>
    <row r="1652" spans="1:12">
      <c r="A1652" s="1">
        <v>1677</v>
      </c>
      <c r="B1652" s="1" t="s">
        <v>5395</v>
      </c>
      <c r="C1652" s="1" t="s">
        <v>5395</v>
      </c>
      <c r="D1652" s="1" t="s">
        <v>5363</v>
      </c>
      <c r="F1652" s="1" t="s">
        <v>5396</v>
      </c>
      <c r="G1652" s="1">
        <v>47.181628000000003</v>
      </c>
      <c r="H1652" s="1">
        <v>7.4171889999999996</v>
      </c>
      <c r="I1652" s="1">
        <v>1411</v>
      </c>
      <c r="J1652" s="1">
        <v>1</v>
      </c>
      <c r="K1652" s="1" t="s">
        <v>184</v>
      </c>
      <c r="L1652" s="1" t="s">
        <v>5395</v>
      </c>
    </row>
    <row r="1653" spans="1:12">
      <c r="A1653" s="1">
        <v>1678</v>
      </c>
      <c r="B1653" s="1" t="s">
        <v>5397</v>
      </c>
      <c r="C1653" s="1" t="s">
        <v>5397</v>
      </c>
      <c r="D1653" s="1" t="s">
        <v>5363</v>
      </c>
      <c r="E1653" s="1" t="s">
        <v>86</v>
      </c>
      <c r="F1653" s="1" t="s">
        <v>5398</v>
      </c>
      <c r="G1653" s="1">
        <v>47.464722000000002</v>
      </c>
      <c r="H1653" s="1">
        <v>8.5491670000000006</v>
      </c>
      <c r="I1653" s="1">
        <v>1416</v>
      </c>
      <c r="J1653" s="1">
        <v>1</v>
      </c>
      <c r="K1653" s="1" t="s">
        <v>184</v>
      </c>
      <c r="L1653" s="1" t="s">
        <v>5397</v>
      </c>
    </row>
    <row r="1654" spans="1:12">
      <c r="A1654" s="1">
        <v>1679</v>
      </c>
      <c r="B1654" s="1" t="s">
        <v>5399</v>
      </c>
      <c r="C1654" s="1" t="s">
        <v>5400</v>
      </c>
      <c r="D1654" s="1" t="s">
        <v>5363</v>
      </c>
      <c r="E1654" s="1" t="s">
        <v>5401</v>
      </c>
      <c r="F1654" s="1" t="s">
        <v>5402</v>
      </c>
      <c r="G1654" s="1">
        <v>47.485033000000001</v>
      </c>
      <c r="H1654" s="1">
        <v>9.5607749999999996</v>
      </c>
      <c r="I1654" s="1">
        <v>1306</v>
      </c>
      <c r="J1654" s="1">
        <v>1</v>
      </c>
      <c r="K1654" s="1" t="s">
        <v>184</v>
      </c>
      <c r="L1654" s="1" t="s">
        <v>5399</v>
      </c>
    </row>
    <row r="1655" spans="1:12">
      <c r="A1655" s="1">
        <v>1680</v>
      </c>
      <c r="B1655" s="1" t="s">
        <v>5403</v>
      </c>
      <c r="C1655" s="1" t="s">
        <v>5403</v>
      </c>
      <c r="D1655" s="1" t="s">
        <v>5363</v>
      </c>
      <c r="E1655" s="1" t="s">
        <v>5404</v>
      </c>
      <c r="F1655" s="1" t="s">
        <v>5405</v>
      </c>
      <c r="G1655" s="1">
        <v>46.534075000000001</v>
      </c>
      <c r="H1655" s="1">
        <v>9.8841059999999992</v>
      </c>
      <c r="I1655" s="1">
        <v>5600</v>
      </c>
      <c r="J1655" s="1">
        <v>1</v>
      </c>
      <c r="K1655" s="1" t="s">
        <v>184</v>
      </c>
      <c r="L1655" s="1" t="s">
        <v>5403</v>
      </c>
    </row>
    <row r="1656" spans="1:12">
      <c r="A1656" s="1">
        <v>1681</v>
      </c>
      <c r="B1656" s="1" t="s">
        <v>5406</v>
      </c>
      <c r="C1656" s="1" t="s">
        <v>5407</v>
      </c>
      <c r="D1656" s="1" t="s">
        <v>5408</v>
      </c>
      <c r="F1656" s="1" t="s">
        <v>5409</v>
      </c>
      <c r="G1656" s="1">
        <v>39.934950000000001</v>
      </c>
      <c r="H1656" s="1">
        <v>32.740774999999999</v>
      </c>
      <c r="I1656" s="1">
        <v>2694</v>
      </c>
      <c r="J1656" s="1">
        <v>2</v>
      </c>
      <c r="K1656" s="1" t="s">
        <v>184</v>
      </c>
      <c r="L1656" s="1" t="s">
        <v>5406</v>
      </c>
    </row>
    <row r="1657" spans="1:12">
      <c r="A1657" s="1">
        <v>1682</v>
      </c>
      <c r="B1657" s="1" t="s">
        <v>5410</v>
      </c>
      <c r="C1657" s="1" t="s">
        <v>5407</v>
      </c>
      <c r="D1657" s="1" t="s">
        <v>5408</v>
      </c>
      <c r="E1657" s="1" t="s">
        <v>5411</v>
      </c>
      <c r="F1657" s="1" t="s">
        <v>5412</v>
      </c>
      <c r="G1657" s="1">
        <v>40.128081999999999</v>
      </c>
      <c r="H1657" s="1">
        <v>32.995083000000001</v>
      </c>
      <c r="I1657" s="1">
        <v>3125</v>
      </c>
      <c r="J1657" s="1">
        <v>2</v>
      </c>
      <c r="K1657" s="1" t="s">
        <v>184</v>
      </c>
      <c r="L1657" s="1" t="s">
        <v>5410</v>
      </c>
    </row>
    <row r="1658" spans="1:12">
      <c r="A1658" s="1">
        <v>1683</v>
      </c>
      <c r="B1658" s="1" t="s">
        <v>5413</v>
      </c>
      <c r="C1658" s="1" t="s">
        <v>5407</v>
      </c>
      <c r="D1658" s="1" t="s">
        <v>5408</v>
      </c>
      <c r="E1658" s="1" t="s">
        <v>5414</v>
      </c>
      <c r="F1658" s="1" t="s">
        <v>5415</v>
      </c>
      <c r="G1658" s="1">
        <v>39.949831000000003</v>
      </c>
      <c r="H1658" s="1">
        <v>32.688622000000002</v>
      </c>
      <c r="I1658" s="1">
        <v>2653</v>
      </c>
      <c r="J1658" s="1">
        <v>2</v>
      </c>
      <c r="K1658" s="1" t="s">
        <v>184</v>
      </c>
      <c r="L1658" s="1" t="s">
        <v>5413</v>
      </c>
    </row>
    <row r="1659" spans="1:12">
      <c r="A1659" s="1">
        <v>1684</v>
      </c>
      <c r="B1659" s="1" t="s">
        <v>5416</v>
      </c>
      <c r="C1659" s="1" t="s">
        <v>5407</v>
      </c>
      <c r="D1659" s="1" t="s">
        <v>5408</v>
      </c>
      <c r="F1659" s="1" t="s">
        <v>5417</v>
      </c>
      <c r="G1659" s="1">
        <v>40.078918999999999</v>
      </c>
      <c r="H1659" s="1">
        <v>32.565624999999997</v>
      </c>
      <c r="I1659" s="1">
        <v>2767</v>
      </c>
      <c r="J1659" s="1">
        <v>2</v>
      </c>
      <c r="K1659" s="1" t="s">
        <v>184</v>
      </c>
      <c r="L1659" s="1" t="s">
        <v>5416</v>
      </c>
    </row>
    <row r="1660" spans="1:12">
      <c r="A1660" s="1">
        <v>1685</v>
      </c>
      <c r="B1660" s="1" t="s">
        <v>5418</v>
      </c>
      <c r="C1660" s="1" t="s">
        <v>5418</v>
      </c>
      <c r="D1660" s="1" t="s">
        <v>5408</v>
      </c>
      <c r="E1660" s="1" t="s">
        <v>5419</v>
      </c>
      <c r="F1660" s="1" t="s">
        <v>5420</v>
      </c>
      <c r="G1660" s="1">
        <v>36.982165999999999</v>
      </c>
      <c r="H1660" s="1">
        <v>35.280388000000002</v>
      </c>
      <c r="I1660" s="1">
        <v>65</v>
      </c>
      <c r="J1660" s="1">
        <v>2</v>
      </c>
      <c r="K1660" s="1" t="s">
        <v>184</v>
      </c>
      <c r="L1660" s="1" t="s">
        <v>5418</v>
      </c>
    </row>
    <row r="1661" spans="1:12">
      <c r="A1661" s="1">
        <v>1686</v>
      </c>
      <c r="B1661" s="1" t="s">
        <v>5421</v>
      </c>
      <c r="C1661" s="1" t="s">
        <v>5418</v>
      </c>
      <c r="D1661" s="1" t="s">
        <v>5408</v>
      </c>
      <c r="F1661" s="1" t="s">
        <v>5422</v>
      </c>
      <c r="G1661" s="1">
        <v>37.002099999999999</v>
      </c>
      <c r="H1661" s="1">
        <v>35.425894</v>
      </c>
      <c r="I1661" s="1">
        <v>238</v>
      </c>
      <c r="J1661" s="1">
        <v>2</v>
      </c>
      <c r="K1661" s="1" t="s">
        <v>184</v>
      </c>
      <c r="L1661" s="1" t="s">
        <v>5421</v>
      </c>
    </row>
    <row r="1662" spans="1:12">
      <c r="A1662" s="1">
        <v>1687</v>
      </c>
      <c r="B1662" s="1" t="s">
        <v>5423</v>
      </c>
      <c r="C1662" s="1" t="s">
        <v>5423</v>
      </c>
      <c r="D1662" s="1" t="s">
        <v>5408</v>
      </c>
      <c r="E1662" s="1" t="s">
        <v>5424</v>
      </c>
      <c r="F1662" s="1" t="s">
        <v>5425</v>
      </c>
      <c r="G1662" s="1">
        <v>38.726424999999999</v>
      </c>
      <c r="H1662" s="1">
        <v>30.601113999999999</v>
      </c>
      <c r="I1662" s="1">
        <v>3310</v>
      </c>
      <c r="J1662" s="1">
        <v>2</v>
      </c>
      <c r="K1662" s="1" t="s">
        <v>184</v>
      </c>
      <c r="L1662" s="1" t="s">
        <v>5423</v>
      </c>
    </row>
    <row r="1663" spans="1:12">
      <c r="A1663" s="1">
        <v>1688</v>
      </c>
      <c r="B1663" s="1" t="s">
        <v>5426</v>
      </c>
      <c r="C1663" s="1" t="s">
        <v>5426</v>
      </c>
      <c r="D1663" s="1" t="s">
        <v>5408</v>
      </c>
      <c r="E1663" s="1" t="s">
        <v>5427</v>
      </c>
      <c r="F1663" s="1" t="s">
        <v>5428</v>
      </c>
      <c r="G1663" s="1">
        <v>36.898730999999998</v>
      </c>
      <c r="H1663" s="1">
        <v>30.800460999999999</v>
      </c>
      <c r="I1663" s="1">
        <v>177</v>
      </c>
      <c r="J1663" s="1">
        <v>2</v>
      </c>
      <c r="K1663" s="1" t="s">
        <v>184</v>
      </c>
      <c r="L1663" s="1" t="s">
        <v>5426</v>
      </c>
    </row>
    <row r="1664" spans="1:12">
      <c r="A1664" s="1">
        <v>1689</v>
      </c>
      <c r="B1664" s="1" t="s">
        <v>5429</v>
      </c>
      <c r="C1664" s="1" t="s">
        <v>5430</v>
      </c>
      <c r="D1664" s="1" t="s">
        <v>5408</v>
      </c>
      <c r="E1664" s="1" t="s">
        <v>5431</v>
      </c>
      <c r="F1664" s="1" t="s">
        <v>5432</v>
      </c>
      <c r="G1664" s="1">
        <v>36.947183000000003</v>
      </c>
      <c r="H1664" s="1">
        <v>37.478682999999997</v>
      </c>
      <c r="I1664" s="1">
        <v>2315</v>
      </c>
      <c r="J1664" s="1">
        <v>2</v>
      </c>
      <c r="K1664" s="1" t="s">
        <v>184</v>
      </c>
      <c r="L1664" s="1" t="s">
        <v>5429</v>
      </c>
    </row>
    <row r="1665" spans="1:12">
      <c r="A1665" s="1">
        <v>1690</v>
      </c>
      <c r="B1665" s="1" t="s">
        <v>5433</v>
      </c>
      <c r="C1665" s="1" t="s">
        <v>5433</v>
      </c>
      <c r="D1665" s="1" t="s">
        <v>5408</v>
      </c>
      <c r="F1665" s="1" t="s">
        <v>5434</v>
      </c>
      <c r="G1665" s="1">
        <v>36.573472000000002</v>
      </c>
      <c r="H1665" s="1">
        <v>36.154000000000003</v>
      </c>
      <c r="I1665" s="1">
        <v>25</v>
      </c>
      <c r="J1665" s="1">
        <v>2</v>
      </c>
      <c r="K1665" s="1" t="s">
        <v>184</v>
      </c>
      <c r="L1665" s="1" t="s">
        <v>5433</v>
      </c>
    </row>
    <row r="1666" spans="1:12">
      <c r="A1666" s="1">
        <v>1691</v>
      </c>
      <c r="B1666" s="1" t="s">
        <v>5435</v>
      </c>
      <c r="C1666" s="1" t="s">
        <v>5435</v>
      </c>
      <c r="D1666" s="1" t="s">
        <v>5408</v>
      </c>
      <c r="E1666" s="1" t="s">
        <v>5436</v>
      </c>
      <c r="F1666" s="1" t="s">
        <v>5437</v>
      </c>
      <c r="G1666" s="1">
        <v>37.978999999999999</v>
      </c>
      <c r="H1666" s="1">
        <v>32.561861</v>
      </c>
      <c r="I1666" s="1">
        <v>3381</v>
      </c>
      <c r="J1666" s="1">
        <v>2</v>
      </c>
      <c r="K1666" s="1" t="s">
        <v>184</v>
      </c>
      <c r="L1666" s="1" t="s">
        <v>5435</v>
      </c>
    </row>
    <row r="1667" spans="1:12">
      <c r="A1667" s="1">
        <v>1692</v>
      </c>
      <c r="B1667" s="1" t="s">
        <v>5438</v>
      </c>
      <c r="C1667" s="1" t="s">
        <v>5439</v>
      </c>
      <c r="D1667" s="1" t="s">
        <v>5408</v>
      </c>
      <c r="F1667" s="1" t="s">
        <v>5440</v>
      </c>
      <c r="G1667" s="1">
        <v>38.353749999999998</v>
      </c>
      <c r="H1667" s="1">
        <v>38.253943999999997</v>
      </c>
      <c r="I1667" s="1">
        <v>3016</v>
      </c>
      <c r="J1667" s="1">
        <v>2</v>
      </c>
      <c r="K1667" s="1" t="s">
        <v>184</v>
      </c>
      <c r="L1667" s="1" t="s">
        <v>5438</v>
      </c>
    </row>
    <row r="1668" spans="1:12">
      <c r="A1668" s="1">
        <v>1693</v>
      </c>
      <c r="B1668" s="1" t="s">
        <v>5441</v>
      </c>
      <c r="C1668" s="1" t="s">
        <v>5441</v>
      </c>
      <c r="D1668" s="1" t="s">
        <v>5408</v>
      </c>
      <c r="E1668" s="1" t="s">
        <v>5442</v>
      </c>
      <c r="F1668" s="1" t="s">
        <v>5443</v>
      </c>
      <c r="G1668" s="1">
        <v>40.829374999999999</v>
      </c>
      <c r="H1668" s="1">
        <v>35.521991999999997</v>
      </c>
      <c r="I1668" s="1">
        <v>1758</v>
      </c>
      <c r="J1668" s="1">
        <v>2</v>
      </c>
      <c r="K1668" s="1" t="s">
        <v>184</v>
      </c>
      <c r="L1668" s="1" t="s">
        <v>5441</v>
      </c>
    </row>
    <row r="1669" spans="1:12">
      <c r="A1669" s="1">
        <v>1694</v>
      </c>
      <c r="B1669" s="1" t="s">
        <v>5444</v>
      </c>
      <c r="C1669" s="1" t="s">
        <v>5444</v>
      </c>
      <c r="D1669" s="1" t="s">
        <v>5408</v>
      </c>
      <c r="E1669" s="1" t="s">
        <v>5445</v>
      </c>
      <c r="F1669" s="1" t="s">
        <v>5446</v>
      </c>
      <c r="G1669" s="1">
        <v>39.813828000000001</v>
      </c>
      <c r="H1669" s="1">
        <v>36.903497000000002</v>
      </c>
      <c r="I1669" s="1">
        <v>5236</v>
      </c>
      <c r="J1669" s="1">
        <v>2</v>
      </c>
      <c r="K1669" s="1" t="s">
        <v>184</v>
      </c>
      <c r="L1669" s="1" t="s">
        <v>5444</v>
      </c>
    </row>
    <row r="1670" spans="1:12">
      <c r="A1670" s="1">
        <v>1695</v>
      </c>
      <c r="B1670" s="1" t="s">
        <v>5447</v>
      </c>
      <c r="C1670" s="1" t="s">
        <v>5439</v>
      </c>
      <c r="D1670" s="1" t="s">
        <v>5408</v>
      </c>
      <c r="E1670" s="1" t="s">
        <v>5448</v>
      </c>
      <c r="F1670" s="1" t="s">
        <v>5449</v>
      </c>
      <c r="G1670" s="1">
        <v>38.435347</v>
      </c>
      <c r="H1670" s="1">
        <v>38.091006</v>
      </c>
      <c r="I1670" s="1">
        <v>2828</v>
      </c>
      <c r="J1670" s="1">
        <v>2</v>
      </c>
      <c r="K1670" s="1" t="s">
        <v>184</v>
      </c>
      <c r="L1670" s="1" t="s">
        <v>5447</v>
      </c>
    </row>
    <row r="1671" spans="1:12">
      <c r="A1671" s="1">
        <v>1696</v>
      </c>
      <c r="B1671" s="1" t="s">
        <v>5450</v>
      </c>
      <c r="C1671" s="1" t="s">
        <v>5451</v>
      </c>
      <c r="D1671" s="1" t="s">
        <v>5408</v>
      </c>
      <c r="E1671" s="1" t="s">
        <v>5452</v>
      </c>
      <c r="F1671" s="1" t="s">
        <v>5453</v>
      </c>
      <c r="G1671" s="1">
        <v>38.770386000000002</v>
      </c>
      <c r="H1671" s="1">
        <v>35.495427999999997</v>
      </c>
      <c r="I1671" s="1">
        <v>3463</v>
      </c>
      <c r="J1671" s="1">
        <v>2</v>
      </c>
      <c r="K1671" s="1" t="s">
        <v>184</v>
      </c>
      <c r="L1671" s="1" t="s">
        <v>5450</v>
      </c>
    </row>
    <row r="1672" spans="1:12">
      <c r="A1672" s="1">
        <v>1697</v>
      </c>
      <c r="B1672" s="1" t="s">
        <v>5454</v>
      </c>
      <c r="C1672" s="1" t="s">
        <v>5454</v>
      </c>
      <c r="D1672" s="1" t="s">
        <v>5408</v>
      </c>
      <c r="F1672" s="1" t="s">
        <v>5455</v>
      </c>
      <c r="G1672" s="1">
        <v>39.451469000000003</v>
      </c>
      <c r="H1672" s="1">
        <v>31.365307999999999</v>
      </c>
      <c r="I1672" s="1">
        <v>3185</v>
      </c>
      <c r="J1672" s="1">
        <v>2</v>
      </c>
      <c r="K1672" s="1" t="s">
        <v>184</v>
      </c>
      <c r="L1672" s="1" t="s">
        <v>5454</v>
      </c>
    </row>
    <row r="1673" spans="1:12">
      <c r="A1673" s="1">
        <v>1698</v>
      </c>
      <c r="B1673" s="1" t="s">
        <v>5456</v>
      </c>
      <c r="C1673" s="1" t="s">
        <v>5456</v>
      </c>
      <c r="D1673" s="1" t="s">
        <v>5408</v>
      </c>
      <c r="F1673" s="1" t="s">
        <v>5457</v>
      </c>
      <c r="G1673" s="1">
        <v>40.306280999999998</v>
      </c>
      <c r="H1673" s="1">
        <v>36.371088999999998</v>
      </c>
      <c r="I1673" s="1">
        <v>1831</v>
      </c>
      <c r="J1673" s="1">
        <v>2</v>
      </c>
      <c r="K1673" s="1" t="s">
        <v>184</v>
      </c>
      <c r="L1673" s="1" t="s">
        <v>5456</v>
      </c>
    </row>
    <row r="1674" spans="1:12">
      <c r="A1674" s="1">
        <v>1699</v>
      </c>
      <c r="B1674" s="1" t="s">
        <v>5458</v>
      </c>
      <c r="C1674" s="1" t="s">
        <v>5459</v>
      </c>
      <c r="D1674" s="1" t="s">
        <v>5408</v>
      </c>
      <c r="E1674" s="1" t="s">
        <v>5460</v>
      </c>
      <c r="F1674" s="1" t="s">
        <v>5461</v>
      </c>
      <c r="G1674" s="1">
        <v>37.785567</v>
      </c>
      <c r="H1674" s="1">
        <v>29.701297</v>
      </c>
      <c r="I1674" s="1">
        <v>2795</v>
      </c>
      <c r="J1674" s="1">
        <v>2</v>
      </c>
      <c r="K1674" s="1" t="s">
        <v>184</v>
      </c>
      <c r="L1674" s="1" t="s">
        <v>5458</v>
      </c>
    </row>
    <row r="1675" spans="1:12">
      <c r="A1675" s="1">
        <v>1701</v>
      </c>
      <c r="B1675" s="1" t="s">
        <v>5462</v>
      </c>
      <c r="C1675" s="1" t="s">
        <v>5463</v>
      </c>
      <c r="D1675" s="1" t="s">
        <v>5408</v>
      </c>
      <c r="E1675" s="1" t="s">
        <v>5464</v>
      </c>
      <c r="F1675" s="1" t="s">
        <v>5465</v>
      </c>
      <c r="G1675" s="1">
        <v>40.976922000000002</v>
      </c>
      <c r="H1675" s="1">
        <v>28.814606000000001</v>
      </c>
      <c r="I1675" s="1">
        <v>163</v>
      </c>
      <c r="J1675" s="1">
        <v>2</v>
      </c>
      <c r="K1675" s="1" t="s">
        <v>184</v>
      </c>
      <c r="L1675" s="1" t="s">
        <v>5462</v>
      </c>
    </row>
    <row r="1676" spans="1:12">
      <c r="A1676" s="1">
        <v>1702</v>
      </c>
      <c r="B1676" s="1" t="s">
        <v>5466</v>
      </c>
      <c r="C1676" s="1" t="s">
        <v>5466</v>
      </c>
      <c r="D1676" s="1" t="s">
        <v>5408</v>
      </c>
      <c r="E1676" s="1" t="s">
        <v>5467</v>
      </c>
      <c r="F1676" s="1" t="s">
        <v>5468</v>
      </c>
      <c r="G1676" s="1">
        <v>39.619258000000002</v>
      </c>
      <c r="H1676" s="1">
        <v>27.925958000000001</v>
      </c>
      <c r="I1676" s="1">
        <v>340</v>
      </c>
      <c r="J1676" s="1">
        <v>2</v>
      </c>
      <c r="K1676" s="1" t="s">
        <v>184</v>
      </c>
      <c r="L1676" s="1" t="s">
        <v>5466</v>
      </c>
    </row>
    <row r="1677" spans="1:12">
      <c r="A1677" s="1">
        <v>1703</v>
      </c>
      <c r="B1677" s="1" t="s">
        <v>5469</v>
      </c>
      <c r="C1677" s="1" t="s">
        <v>5469</v>
      </c>
      <c r="D1677" s="1" t="s">
        <v>5408</v>
      </c>
      <c r="E1677" s="1" t="s">
        <v>5470</v>
      </c>
      <c r="F1677" s="1" t="s">
        <v>5471</v>
      </c>
      <c r="G1677" s="1">
        <v>40.317971999999997</v>
      </c>
      <c r="H1677" s="1">
        <v>27.977694</v>
      </c>
      <c r="I1677" s="1">
        <v>170</v>
      </c>
      <c r="J1677" s="1">
        <v>2</v>
      </c>
      <c r="K1677" s="1" t="s">
        <v>184</v>
      </c>
      <c r="L1677" s="1" t="s">
        <v>5469</v>
      </c>
    </row>
    <row r="1678" spans="1:12">
      <c r="A1678" s="1">
        <v>6882</v>
      </c>
      <c r="B1678" s="1" t="s">
        <v>5472</v>
      </c>
      <c r="C1678" s="1" t="s">
        <v>5473</v>
      </c>
      <c r="D1678" s="1" t="s">
        <v>1210</v>
      </c>
      <c r="E1678" s="1" t="s">
        <v>5474</v>
      </c>
      <c r="F1678" s="1" t="s">
        <v>1212</v>
      </c>
      <c r="G1678" s="1">
        <v>61.076667</v>
      </c>
      <c r="H1678" s="1">
        <v>-151.13805600000001</v>
      </c>
      <c r="I1678" s="1">
        <v>110</v>
      </c>
      <c r="J1678" s="1">
        <v>-8</v>
      </c>
      <c r="K1678" s="1" t="s">
        <v>236</v>
      </c>
      <c r="L1678" s="1" t="s">
        <v>5472</v>
      </c>
    </row>
    <row r="1679" spans="1:12">
      <c r="A1679" s="1">
        <v>1705</v>
      </c>
      <c r="B1679" s="1" t="s">
        <v>5475</v>
      </c>
      <c r="C1679" s="1" t="s">
        <v>5475</v>
      </c>
      <c r="D1679" s="1" t="s">
        <v>5408</v>
      </c>
      <c r="E1679" s="1" t="s">
        <v>5476</v>
      </c>
      <c r="F1679" s="1" t="s">
        <v>5477</v>
      </c>
      <c r="G1679" s="1">
        <v>39.784137999999999</v>
      </c>
      <c r="H1679" s="1">
        <v>30.582111000000001</v>
      </c>
      <c r="I1679" s="1">
        <v>2581</v>
      </c>
      <c r="J1679" s="1">
        <v>2</v>
      </c>
      <c r="K1679" s="1" t="s">
        <v>184</v>
      </c>
      <c r="L1679" s="1" t="s">
        <v>5475</v>
      </c>
    </row>
    <row r="1680" spans="1:12">
      <c r="A1680" s="1">
        <v>1706</v>
      </c>
      <c r="B1680" s="1" t="s">
        <v>5478</v>
      </c>
      <c r="C1680" s="1" t="s">
        <v>5479</v>
      </c>
      <c r="D1680" s="1" t="s">
        <v>5408</v>
      </c>
      <c r="E1680" s="1" t="s">
        <v>5480</v>
      </c>
      <c r="F1680" s="1" t="s">
        <v>5481</v>
      </c>
      <c r="G1680" s="1">
        <v>38.292392</v>
      </c>
      <c r="H1680" s="1">
        <v>27.156953000000001</v>
      </c>
      <c r="I1680" s="1">
        <v>412</v>
      </c>
      <c r="J1680" s="1">
        <v>2</v>
      </c>
      <c r="K1680" s="1" t="s">
        <v>184</v>
      </c>
      <c r="L1680" s="1" t="s">
        <v>5478</v>
      </c>
    </row>
    <row r="1681" spans="1:12">
      <c r="A1681" s="1">
        <v>1707</v>
      </c>
      <c r="B1681" s="1" t="s">
        <v>5482</v>
      </c>
      <c r="C1681" s="1" t="s">
        <v>5479</v>
      </c>
      <c r="D1681" s="1" t="s">
        <v>5408</v>
      </c>
      <c r="F1681" s="1" t="s">
        <v>5483</v>
      </c>
      <c r="G1681" s="1">
        <v>38.319105999999998</v>
      </c>
      <c r="H1681" s="1">
        <v>27.159352999999999</v>
      </c>
      <c r="I1681" s="1">
        <v>433</v>
      </c>
      <c r="J1681" s="1">
        <v>2</v>
      </c>
      <c r="K1681" s="1" t="s">
        <v>184</v>
      </c>
      <c r="L1681" s="1" t="s">
        <v>5482</v>
      </c>
    </row>
    <row r="1682" spans="1:12">
      <c r="A1682" s="1">
        <v>1708</v>
      </c>
      <c r="B1682" s="1" t="s">
        <v>5484</v>
      </c>
      <c r="C1682" s="1" t="s">
        <v>5479</v>
      </c>
      <c r="D1682" s="1" t="s">
        <v>5408</v>
      </c>
      <c r="E1682" s="1" t="s">
        <v>5485</v>
      </c>
      <c r="F1682" s="1" t="s">
        <v>5486</v>
      </c>
      <c r="G1682" s="1">
        <v>38.513021999999999</v>
      </c>
      <c r="H1682" s="1">
        <v>27.010052999999999</v>
      </c>
      <c r="I1682" s="1">
        <v>16</v>
      </c>
      <c r="J1682" s="1">
        <v>2</v>
      </c>
      <c r="K1682" s="1" t="s">
        <v>184</v>
      </c>
      <c r="L1682" s="1" t="s">
        <v>5484</v>
      </c>
    </row>
    <row r="1683" spans="1:12">
      <c r="A1683" s="1">
        <v>1709</v>
      </c>
      <c r="B1683" s="1" t="s">
        <v>5487</v>
      </c>
      <c r="C1683" s="1" t="s">
        <v>5487</v>
      </c>
      <c r="D1683" s="1" t="s">
        <v>5408</v>
      </c>
      <c r="F1683" s="1" t="s">
        <v>5488</v>
      </c>
      <c r="G1683" s="1">
        <v>37.785369000000003</v>
      </c>
      <c r="H1683" s="1">
        <v>30.581817000000001</v>
      </c>
      <c r="I1683" s="1">
        <v>3250</v>
      </c>
      <c r="J1683" s="1">
        <v>2</v>
      </c>
      <c r="K1683" s="1" t="s">
        <v>184</v>
      </c>
      <c r="L1683" s="1" t="s">
        <v>5487</v>
      </c>
    </row>
    <row r="1684" spans="1:12">
      <c r="A1684" s="1">
        <v>1710</v>
      </c>
      <c r="B1684" s="1" t="s">
        <v>5489</v>
      </c>
      <c r="C1684" s="1" t="s">
        <v>5489</v>
      </c>
      <c r="D1684" s="1" t="s">
        <v>5408</v>
      </c>
      <c r="F1684" s="1" t="s">
        <v>5490</v>
      </c>
      <c r="G1684" s="1">
        <v>39.426707999999998</v>
      </c>
      <c r="H1684" s="1">
        <v>30.016871999999999</v>
      </c>
      <c r="I1684" s="1">
        <v>3026</v>
      </c>
      <c r="J1684" s="1">
        <v>2</v>
      </c>
      <c r="K1684" s="1" t="s">
        <v>184</v>
      </c>
      <c r="L1684" s="1" t="s">
        <v>5489</v>
      </c>
    </row>
    <row r="1685" spans="1:12">
      <c r="A1685" s="1">
        <v>1712</v>
      </c>
      <c r="B1685" s="1" t="s">
        <v>5491</v>
      </c>
      <c r="C1685" s="1" t="s">
        <v>5491</v>
      </c>
      <c r="D1685" s="1" t="s">
        <v>5408</v>
      </c>
      <c r="F1685" s="1" t="s">
        <v>5492</v>
      </c>
      <c r="G1685" s="1">
        <v>40.684353000000002</v>
      </c>
      <c r="H1685" s="1">
        <v>29.375727999999999</v>
      </c>
      <c r="I1685" s="1">
        <v>6</v>
      </c>
      <c r="J1685" s="1">
        <v>2</v>
      </c>
      <c r="K1685" s="1" t="s">
        <v>184</v>
      </c>
      <c r="L1685" s="1" t="s">
        <v>5491</v>
      </c>
    </row>
    <row r="1686" spans="1:12">
      <c r="A1686" s="1">
        <v>1713</v>
      </c>
      <c r="B1686" s="1" t="s">
        <v>5493</v>
      </c>
      <c r="C1686" s="1" t="s">
        <v>5493</v>
      </c>
      <c r="D1686" s="1" t="s">
        <v>5408</v>
      </c>
      <c r="F1686" s="1" t="s">
        <v>5494</v>
      </c>
      <c r="G1686" s="1">
        <v>40.735028</v>
      </c>
      <c r="H1686" s="1">
        <v>30.083335999999999</v>
      </c>
      <c r="I1686" s="1">
        <v>182</v>
      </c>
      <c r="J1686" s="1">
        <v>2</v>
      </c>
      <c r="K1686" s="1" t="s">
        <v>184</v>
      </c>
      <c r="L1686" s="1" t="s">
        <v>5493</v>
      </c>
    </row>
    <row r="1687" spans="1:12">
      <c r="A1687" s="1">
        <v>1715</v>
      </c>
      <c r="B1687" s="1" t="s">
        <v>5495</v>
      </c>
      <c r="C1687" s="1" t="s">
        <v>5495</v>
      </c>
      <c r="D1687" s="1" t="s">
        <v>5408</v>
      </c>
      <c r="E1687" s="1" t="s">
        <v>5496</v>
      </c>
      <c r="F1687" s="1" t="s">
        <v>5497</v>
      </c>
      <c r="G1687" s="1">
        <v>36.713056000000002</v>
      </c>
      <c r="H1687" s="1">
        <v>28.7925</v>
      </c>
      <c r="I1687" s="1">
        <v>20</v>
      </c>
      <c r="J1687" s="1">
        <v>2</v>
      </c>
      <c r="K1687" s="1" t="s">
        <v>184</v>
      </c>
      <c r="L1687" s="1" t="s">
        <v>5495</v>
      </c>
    </row>
    <row r="1688" spans="1:12">
      <c r="A1688" s="1">
        <v>1716</v>
      </c>
      <c r="B1688" s="1" t="s">
        <v>5498</v>
      </c>
      <c r="C1688" s="1" t="s">
        <v>5498</v>
      </c>
      <c r="D1688" s="1" t="s">
        <v>5408</v>
      </c>
      <c r="F1688" s="1" t="s">
        <v>5499</v>
      </c>
      <c r="G1688" s="1">
        <v>38.808886999999999</v>
      </c>
      <c r="H1688" s="1">
        <v>27.833860000000001</v>
      </c>
      <c r="I1688" s="1">
        <v>263</v>
      </c>
      <c r="J1688" s="1">
        <v>2</v>
      </c>
      <c r="K1688" s="1" t="s">
        <v>184</v>
      </c>
      <c r="L1688" s="1" t="s">
        <v>5498</v>
      </c>
    </row>
    <row r="1689" spans="1:12">
      <c r="A1689" s="1">
        <v>6881</v>
      </c>
      <c r="B1689" s="1" t="s">
        <v>5500</v>
      </c>
      <c r="C1689" s="1" t="s">
        <v>5501</v>
      </c>
      <c r="D1689" s="1" t="s">
        <v>1210</v>
      </c>
      <c r="E1689" s="1" t="s">
        <v>5502</v>
      </c>
      <c r="F1689" s="1" t="s">
        <v>5503</v>
      </c>
      <c r="G1689" s="1">
        <v>43.064166999999998</v>
      </c>
      <c r="H1689" s="1">
        <v>-108.459722</v>
      </c>
      <c r="I1689" s="1">
        <v>5525</v>
      </c>
      <c r="J1689" s="1">
        <v>-7</v>
      </c>
      <c r="K1689" s="1" t="s">
        <v>236</v>
      </c>
      <c r="L1689" s="1" t="s">
        <v>5500</v>
      </c>
    </row>
    <row r="1690" spans="1:12">
      <c r="A1690" s="1">
        <v>1718</v>
      </c>
      <c r="B1690" s="1" t="s">
        <v>5504</v>
      </c>
      <c r="C1690" s="1" t="s">
        <v>5505</v>
      </c>
      <c r="D1690" s="1" t="s">
        <v>5408</v>
      </c>
      <c r="E1690" s="1" t="s">
        <v>5506</v>
      </c>
      <c r="F1690" s="1" t="s">
        <v>5507</v>
      </c>
      <c r="G1690" s="1">
        <v>37.140143999999999</v>
      </c>
      <c r="H1690" s="1">
        <v>27.669716999999999</v>
      </c>
      <c r="I1690" s="1">
        <v>202</v>
      </c>
      <c r="J1690" s="1">
        <v>2</v>
      </c>
      <c r="K1690" s="1" t="s">
        <v>184</v>
      </c>
      <c r="L1690" s="1" t="s">
        <v>5504</v>
      </c>
    </row>
    <row r="1691" spans="1:12">
      <c r="A1691" s="1">
        <v>1719</v>
      </c>
      <c r="B1691" s="1" t="s">
        <v>5508</v>
      </c>
      <c r="C1691" s="1" t="s">
        <v>5463</v>
      </c>
      <c r="D1691" s="1" t="s">
        <v>5408</v>
      </c>
      <c r="F1691" s="1" t="s">
        <v>5509</v>
      </c>
      <c r="G1691" s="1">
        <v>40.992975000000001</v>
      </c>
      <c r="H1691" s="1">
        <v>29.216539000000001</v>
      </c>
      <c r="I1691" s="1">
        <v>400</v>
      </c>
      <c r="J1691" s="1">
        <v>2</v>
      </c>
      <c r="K1691" s="1" t="s">
        <v>184</v>
      </c>
      <c r="L1691" s="1" t="s">
        <v>5508</v>
      </c>
    </row>
    <row r="1692" spans="1:12">
      <c r="A1692" s="1">
        <v>1721</v>
      </c>
      <c r="B1692" s="1" t="s">
        <v>5510</v>
      </c>
      <c r="C1692" s="1" t="s">
        <v>5510</v>
      </c>
      <c r="D1692" s="1" t="s">
        <v>5408</v>
      </c>
      <c r="E1692" s="1" t="s">
        <v>5511</v>
      </c>
      <c r="F1692" s="1" t="s">
        <v>5512</v>
      </c>
      <c r="G1692" s="1">
        <v>38.606924999999997</v>
      </c>
      <c r="H1692" s="1">
        <v>39.291417000000003</v>
      </c>
      <c r="I1692" s="1">
        <v>2927</v>
      </c>
      <c r="J1692" s="1">
        <v>2</v>
      </c>
      <c r="K1692" s="1" t="s">
        <v>184</v>
      </c>
      <c r="L1692" s="1" t="s">
        <v>5510</v>
      </c>
    </row>
    <row r="1693" spans="1:12">
      <c r="A1693" s="1">
        <v>1722</v>
      </c>
      <c r="B1693" s="1" t="s">
        <v>5513</v>
      </c>
      <c r="C1693" s="1" t="s">
        <v>5514</v>
      </c>
      <c r="D1693" s="1" t="s">
        <v>5408</v>
      </c>
      <c r="E1693" s="1" t="s">
        <v>5515</v>
      </c>
      <c r="F1693" s="1" t="s">
        <v>5516</v>
      </c>
      <c r="G1693" s="1">
        <v>37.893897000000003</v>
      </c>
      <c r="H1693" s="1">
        <v>40.201019000000002</v>
      </c>
      <c r="I1693" s="1">
        <v>2251</v>
      </c>
      <c r="J1693" s="1">
        <v>2</v>
      </c>
      <c r="K1693" s="1" t="s">
        <v>184</v>
      </c>
      <c r="L1693" s="1" t="s">
        <v>5513</v>
      </c>
    </row>
    <row r="1694" spans="1:12">
      <c r="A1694" s="1">
        <v>1723</v>
      </c>
      <c r="B1694" s="1" t="s">
        <v>5517</v>
      </c>
      <c r="C1694" s="1" t="s">
        <v>5517</v>
      </c>
      <c r="D1694" s="1" t="s">
        <v>5408</v>
      </c>
      <c r="E1694" s="1" t="s">
        <v>5518</v>
      </c>
      <c r="F1694" s="1" t="s">
        <v>5519</v>
      </c>
      <c r="G1694" s="1">
        <v>39.710203</v>
      </c>
      <c r="H1694" s="1">
        <v>39.527003000000001</v>
      </c>
      <c r="I1694" s="1">
        <v>3783</v>
      </c>
      <c r="J1694" s="1">
        <v>2</v>
      </c>
      <c r="K1694" s="1" t="s">
        <v>184</v>
      </c>
      <c r="L1694" s="1" t="s">
        <v>5517</v>
      </c>
    </row>
    <row r="1695" spans="1:12">
      <c r="A1695" s="1">
        <v>1724</v>
      </c>
      <c r="B1695" s="1" t="s">
        <v>5520</v>
      </c>
      <c r="C1695" s="1" t="s">
        <v>5520</v>
      </c>
      <c r="D1695" s="1" t="s">
        <v>5408</v>
      </c>
      <c r="E1695" s="1" t="s">
        <v>5521</v>
      </c>
      <c r="F1695" s="1" t="s">
        <v>5522</v>
      </c>
      <c r="G1695" s="1">
        <v>39.956501000000003</v>
      </c>
      <c r="H1695" s="1">
        <v>41.170166000000002</v>
      </c>
      <c r="I1695" s="1">
        <v>5763</v>
      </c>
      <c r="J1695" s="1">
        <v>2</v>
      </c>
      <c r="K1695" s="1" t="s">
        <v>184</v>
      </c>
      <c r="L1695" s="1" t="s">
        <v>5520</v>
      </c>
    </row>
    <row r="1696" spans="1:12">
      <c r="A1696" s="1">
        <v>1726</v>
      </c>
      <c r="B1696" s="1" t="s">
        <v>5523</v>
      </c>
      <c r="C1696" s="1" t="s">
        <v>5523</v>
      </c>
      <c r="D1696" s="1" t="s">
        <v>5408</v>
      </c>
      <c r="E1696" s="1" t="s">
        <v>5524</v>
      </c>
      <c r="F1696" s="1" t="s">
        <v>5525</v>
      </c>
      <c r="G1696" s="1">
        <v>40.995108000000002</v>
      </c>
      <c r="H1696" s="1">
        <v>39.789727999999997</v>
      </c>
      <c r="I1696" s="1">
        <v>104</v>
      </c>
      <c r="J1696" s="1">
        <v>2</v>
      </c>
      <c r="K1696" s="1" t="s">
        <v>184</v>
      </c>
      <c r="L1696" s="1" t="s">
        <v>5523</v>
      </c>
    </row>
    <row r="1697" spans="1:12">
      <c r="A1697" s="1">
        <v>6880</v>
      </c>
      <c r="B1697" s="1" t="s">
        <v>5526</v>
      </c>
      <c r="C1697" s="1" t="s">
        <v>5527</v>
      </c>
      <c r="D1697" s="1" t="s">
        <v>1210</v>
      </c>
      <c r="E1697" s="1" t="s">
        <v>5528</v>
      </c>
      <c r="F1697" s="1" t="s">
        <v>5529</v>
      </c>
      <c r="G1697" s="1">
        <v>38.509793999999999</v>
      </c>
      <c r="H1697" s="1">
        <v>-107.89424200000001</v>
      </c>
      <c r="I1697" s="1">
        <v>5759</v>
      </c>
      <c r="J1697" s="1">
        <v>-7</v>
      </c>
      <c r="K1697" s="1" t="s">
        <v>236</v>
      </c>
      <c r="L1697" s="1" t="s">
        <v>5526</v>
      </c>
    </row>
    <row r="1698" spans="1:12">
      <c r="A1698" s="1">
        <v>1728</v>
      </c>
      <c r="B1698" s="1" t="s">
        <v>5530</v>
      </c>
      <c r="C1698" s="1" t="s">
        <v>5530</v>
      </c>
      <c r="D1698" s="1" t="s">
        <v>5408</v>
      </c>
      <c r="E1698" s="1" t="s">
        <v>5531</v>
      </c>
      <c r="F1698" s="1" t="s">
        <v>5532</v>
      </c>
      <c r="G1698" s="1">
        <v>38.468218999999998</v>
      </c>
      <c r="H1698" s="1">
        <v>43.332299999999996</v>
      </c>
      <c r="I1698" s="1">
        <v>5480</v>
      </c>
      <c r="J1698" s="1">
        <v>2</v>
      </c>
      <c r="K1698" s="1" t="s">
        <v>184</v>
      </c>
      <c r="L1698" s="1" t="s">
        <v>5530</v>
      </c>
    </row>
    <row r="1699" spans="1:12">
      <c r="A1699" s="1">
        <v>1729</v>
      </c>
      <c r="B1699" s="1" t="s">
        <v>5533</v>
      </c>
      <c r="C1699" s="1" t="s">
        <v>5533</v>
      </c>
      <c r="D1699" s="1" t="s">
        <v>5408</v>
      </c>
      <c r="E1699" s="1" t="s">
        <v>5534</v>
      </c>
      <c r="F1699" s="1" t="s">
        <v>5535</v>
      </c>
      <c r="G1699" s="1">
        <v>37.928969000000002</v>
      </c>
      <c r="H1699" s="1">
        <v>41.116582999999999</v>
      </c>
      <c r="I1699" s="1">
        <v>1822</v>
      </c>
      <c r="J1699" s="1">
        <v>2</v>
      </c>
      <c r="K1699" s="1" t="s">
        <v>184</v>
      </c>
      <c r="L1699" s="1" t="s">
        <v>5533</v>
      </c>
    </row>
    <row r="1700" spans="1:12">
      <c r="A1700" s="1">
        <v>1731</v>
      </c>
      <c r="B1700" s="1" t="s">
        <v>5536</v>
      </c>
      <c r="C1700" s="1" t="s">
        <v>5536</v>
      </c>
      <c r="D1700" s="1" t="s">
        <v>5408</v>
      </c>
      <c r="F1700" s="1" t="s">
        <v>5537</v>
      </c>
      <c r="G1700" s="1">
        <v>37.978886000000003</v>
      </c>
      <c r="H1700" s="1">
        <v>41.840435999999997</v>
      </c>
      <c r="I1700" s="1">
        <v>2001</v>
      </c>
      <c r="J1700" s="1">
        <v>2</v>
      </c>
      <c r="K1700" s="1" t="s">
        <v>184</v>
      </c>
      <c r="L1700" s="1" t="s">
        <v>5536</v>
      </c>
    </row>
    <row r="1701" spans="1:12">
      <c r="A1701" s="1">
        <v>1732</v>
      </c>
      <c r="B1701" s="1" t="s">
        <v>5538</v>
      </c>
      <c r="C1701" s="1" t="s">
        <v>5479</v>
      </c>
      <c r="D1701" s="1" t="s">
        <v>5408</v>
      </c>
      <c r="F1701" s="1" t="s">
        <v>5539</v>
      </c>
      <c r="G1701" s="1">
        <v>38.517608000000003</v>
      </c>
      <c r="H1701" s="1">
        <v>26.977405999999998</v>
      </c>
      <c r="I1701" s="1">
        <v>13</v>
      </c>
      <c r="J1701" s="1">
        <v>2</v>
      </c>
      <c r="K1701" s="1" t="s">
        <v>184</v>
      </c>
      <c r="L1701" s="1" t="s">
        <v>5538</v>
      </c>
    </row>
    <row r="1702" spans="1:12">
      <c r="A1702" s="1">
        <v>1733</v>
      </c>
      <c r="B1702" s="1" t="s">
        <v>5540</v>
      </c>
      <c r="C1702" s="1" t="s">
        <v>5479</v>
      </c>
      <c r="D1702" s="1" t="s">
        <v>5408</v>
      </c>
      <c r="F1702" s="1" t="s">
        <v>5541</v>
      </c>
      <c r="G1702" s="1">
        <v>37.950747</v>
      </c>
      <c r="H1702" s="1">
        <v>27.329014000000001</v>
      </c>
      <c r="I1702" s="1">
        <v>10</v>
      </c>
      <c r="J1702" s="1">
        <v>2</v>
      </c>
      <c r="K1702" s="1" t="s">
        <v>184</v>
      </c>
      <c r="L1702" s="1" t="s">
        <v>5540</v>
      </c>
    </row>
    <row r="1703" spans="1:12">
      <c r="A1703" s="1">
        <v>1734</v>
      </c>
      <c r="B1703" s="1" t="s">
        <v>5542</v>
      </c>
      <c r="C1703" s="1" t="s">
        <v>5543</v>
      </c>
      <c r="D1703" s="1" t="s">
        <v>5544</v>
      </c>
      <c r="F1703" s="1" t="s">
        <v>5545</v>
      </c>
      <c r="G1703" s="1">
        <v>47.838113999999997</v>
      </c>
      <c r="H1703" s="1">
        <v>27.781475</v>
      </c>
      <c r="I1703" s="1">
        <v>758</v>
      </c>
      <c r="J1703" s="1">
        <v>2</v>
      </c>
      <c r="K1703" s="1" t="s">
        <v>184</v>
      </c>
      <c r="L1703" s="1" t="s">
        <v>5542</v>
      </c>
    </row>
    <row r="1704" spans="1:12">
      <c r="A1704" s="1">
        <v>1735</v>
      </c>
      <c r="B1704" s="1" t="s">
        <v>5546</v>
      </c>
      <c r="C1704" s="1" t="s">
        <v>5547</v>
      </c>
      <c r="D1704" s="1" t="s">
        <v>5544</v>
      </c>
      <c r="E1704" s="1" t="s">
        <v>5548</v>
      </c>
      <c r="F1704" s="1" t="s">
        <v>5549</v>
      </c>
      <c r="G1704" s="1">
        <v>46.927743999999997</v>
      </c>
      <c r="H1704" s="1">
        <v>28.930978</v>
      </c>
      <c r="I1704" s="1">
        <v>399</v>
      </c>
      <c r="J1704" s="1">
        <v>2</v>
      </c>
      <c r="K1704" s="1" t="s">
        <v>184</v>
      </c>
      <c r="L1704" s="1" t="s">
        <v>5546</v>
      </c>
    </row>
    <row r="1705" spans="1:12">
      <c r="A1705" s="1">
        <v>1736</v>
      </c>
      <c r="B1705" s="1" t="s">
        <v>5550</v>
      </c>
      <c r="C1705" s="1" t="s">
        <v>5550</v>
      </c>
      <c r="D1705" s="1" t="s">
        <v>5551</v>
      </c>
      <c r="E1705" s="1" t="s">
        <v>5552</v>
      </c>
      <c r="F1705" s="1" t="s">
        <v>5553</v>
      </c>
      <c r="G1705" s="1">
        <v>41.179955999999997</v>
      </c>
      <c r="H1705" s="1">
        <v>20.742325000000001</v>
      </c>
      <c r="I1705" s="1">
        <v>2313</v>
      </c>
      <c r="J1705" s="1">
        <v>1</v>
      </c>
      <c r="K1705" s="1" t="s">
        <v>184</v>
      </c>
      <c r="L1705" s="1" t="s">
        <v>5550</v>
      </c>
    </row>
    <row r="1706" spans="1:12">
      <c r="A1706" s="1">
        <v>1737</v>
      </c>
      <c r="B1706" s="1" t="s">
        <v>5554</v>
      </c>
      <c r="C1706" s="1" t="s">
        <v>5554</v>
      </c>
      <c r="D1706" s="1" t="s">
        <v>5551</v>
      </c>
      <c r="E1706" s="1" t="s">
        <v>5555</v>
      </c>
      <c r="F1706" s="1" t="s">
        <v>5556</v>
      </c>
      <c r="G1706" s="1">
        <v>41.961621999999998</v>
      </c>
      <c r="H1706" s="1">
        <v>21.621381</v>
      </c>
      <c r="I1706" s="1">
        <v>781</v>
      </c>
      <c r="J1706" s="1">
        <v>1</v>
      </c>
      <c r="K1706" s="1" t="s">
        <v>184</v>
      </c>
      <c r="L1706" s="1" t="s">
        <v>5554</v>
      </c>
    </row>
    <row r="1707" spans="1:12">
      <c r="A1707" s="1">
        <v>1738</v>
      </c>
      <c r="B1707" s="1" t="s">
        <v>5557</v>
      </c>
      <c r="C1707" s="1" t="s">
        <v>5557</v>
      </c>
      <c r="D1707" s="1" t="s">
        <v>5557</v>
      </c>
      <c r="E1707" s="1" t="s">
        <v>5558</v>
      </c>
      <c r="F1707" s="1" t="s">
        <v>5559</v>
      </c>
      <c r="G1707" s="1">
        <v>36.151218999999998</v>
      </c>
      <c r="H1707" s="1">
        <v>-5.3496639999999998</v>
      </c>
      <c r="I1707" s="1">
        <v>15</v>
      </c>
      <c r="J1707" s="1">
        <v>1</v>
      </c>
      <c r="K1707" s="1" t="s">
        <v>201</v>
      </c>
      <c r="L1707" s="1" t="s">
        <v>5557</v>
      </c>
    </row>
    <row r="1708" spans="1:12">
      <c r="A1708" s="1">
        <v>1739</v>
      </c>
      <c r="B1708" s="1" t="s">
        <v>5560</v>
      </c>
      <c r="C1708" s="1" t="s">
        <v>5561</v>
      </c>
      <c r="D1708" s="1" t="s">
        <v>5562</v>
      </c>
      <c r="E1708" s="1" t="s">
        <v>88</v>
      </c>
      <c r="F1708" s="1" t="s">
        <v>5563</v>
      </c>
      <c r="G1708" s="1">
        <v>44.818444</v>
      </c>
      <c r="H1708" s="1">
        <v>20.309138999999998</v>
      </c>
      <c r="I1708" s="1">
        <v>335</v>
      </c>
      <c r="J1708" s="1">
        <v>1</v>
      </c>
      <c r="K1708" s="1" t="s">
        <v>184</v>
      </c>
      <c r="L1708" s="1" t="s">
        <v>5560</v>
      </c>
    </row>
    <row r="1709" spans="1:12">
      <c r="A1709" s="1">
        <v>1740</v>
      </c>
      <c r="B1709" s="1" t="s">
        <v>5564</v>
      </c>
      <c r="C1709" s="1" t="s">
        <v>5564</v>
      </c>
      <c r="D1709" s="1" t="s">
        <v>5562</v>
      </c>
      <c r="E1709" s="1" t="s">
        <v>5565</v>
      </c>
      <c r="F1709" s="1" t="s">
        <v>5566</v>
      </c>
      <c r="G1709" s="1">
        <v>43.337288999999998</v>
      </c>
      <c r="H1709" s="1">
        <v>21.853722000000001</v>
      </c>
      <c r="I1709" s="1">
        <v>648</v>
      </c>
      <c r="J1709" s="1">
        <v>1</v>
      </c>
      <c r="K1709" s="1" t="s">
        <v>184</v>
      </c>
      <c r="L1709" s="1" t="s">
        <v>5564</v>
      </c>
    </row>
    <row r="1710" spans="1:12">
      <c r="A1710" s="1">
        <v>1741</v>
      </c>
      <c r="B1710" s="1" t="s">
        <v>5567</v>
      </c>
      <c r="C1710" s="1" t="s">
        <v>5567</v>
      </c>
      <c r="D1710" s="1" t="s">
        <v>5568</v>
      </c>
      <c r="E1710" s="1" t="s">
        <v>5569</v>
      </c>
      <c r="F1710" s="1" t="s">
        <v>5570</v>
      </c>
      <c r="G1710" s="1">
        <v>42.359392</v>
      </c>
      <c r="H1710" s="1">
        <v>19.251894</v>
      </c>
      <c r="I1710" s="1">
        <v>141</v>
      </c>
      <c r="J1710" s="1">
        <v>1</v>
      </c>
      <c r="K1710" s="1" t="s">
        <v>184</v>
      </c>
      <c r="L1710" s="1" t="s">
        <v>5567</v>
      </c>
    </row>
    <row r="1711" spans="1:12">
      <c r="A1711" s="1">
        <v>1742</v>
      </c>
      <c r="B1711" s="1" t="s">
        <v>5571</v>
      </c>
      <c r="C1711" s="1" t="s">
        <v>5571</v>
      </c>
      <c r="D1711" s="1" t="s">
        <v>5562</v>
      </c>
      <c r="E1711" s="1" t="s">
        <v>5572</v>
      </c>
      <c r="F1711" s="1" t="s">
        <v>5573</v>
      </c>
      <c r="G1711" s="1">
        <v>42.572778</v>
      </c>
      <c r="H1711" s="1">
        <v>21.035833</v>
      </c>
      <c r="I1711" s="1">
        <v>1789</v>
      </c>
      <c r="J1711" s="1">
        <v>1</v>
      </c>
      <c r="K1711" s="1" t="s">
        <v>184</v>
      </c>
      <c r="L1711" s="1" t="s">
        <v>5571</v>
      </c>
    </row>
    <row r="1712" spans="1:12">
      <c r="A1712" s="1">
        <v>1743</v>
      </c>
      <c r="B1712" s="1" t="s">
        <v>5574</v>
      </c>
      <c r="C1712" s="1" t="s">
        <v>5574</v>
      </c>
      <c r="D1712" s="1" t="s">
        <v>5568</v>
      </c>
      <c r="E1712" s="1" t="s">
        <v>5575</v>
      </c>
      <c r="F1712" s="1" t="s">
        <v>5576</v>
      </c>
      <c r="G1712" s="1">
        <v>42.404663999999997</v>
      </c>
      <c r="H1712" s="1">
        <v>18.723286000000002</v>
      </c>
      <c r="I1712" s="1">
        <v>20</v>
      </c>
      <c r="J1712" s="1">
        <v>1</v>
      </c>
      <c r="K1712" s="1" t="s">
        <v>184</v>
      </c>
      <c r="L1712" s="1" t="s">
        <v>5574</v>
      </c>
    </row>
    <row r="1713" spans="1:12">
      <c r="A1713" s="1">
        <v>1744</v>
      </c>
      <c r="B1713" s="1" t="s">
        <v>5577</v>
      </c>
      <c r="C1713" s="1" t="s">
        <v>5577</v>
      </c>
      <c r="D1713" s="1" t="s">
        <v>5562</v>
      </c>
      <c r="F1713" s="1" t="s">
        <v>5578</v>
      </c>
      <c r="G1713" s="1">
        <v>45.146889000000002</v>
      </c>
      <c r="H1713" s="1">
        <v>21.309888999999998</v>
      </c>
      <c r="I1713" s="1">
        <v>276</v>
      </c>
      <c r="J1713" s="1">
        <v>1</v>
      </c>
      <c r="K1713" s="1" t="s">
        <v>184</v>
      </c>
      <c r="L1713" s="1" t="s">
        <v>5577</v>
      </c>
    </row>
    <row r="1714" spans="1:12">
      <c r="A1714" s="1">
        <v>1745</v>
      </c>
      <c r="B1714" s="1" t="s">
        <v>5579</v>
      </c>
      <c r="C1714" s="1" t="s">
        <v>5580</v>
      </c>
      <c r="D1714" s="1" t="s">
        <v>5581</v>
      </c>
      <c r="E1714" s="1" t="s">
        <v>5582</v>
      </c>
      <c r="F1714" s="1" t="s">
        <v>5583</v>
      </c>
      <c r="G1714" s="1">
        <v>48.170166999999999</v>
      </c>
      <c r="H1714" s="1">
        <v>17.212667</v>
      </c>
      <c r="I1714" s="1">
        <v>436</v>
      </c>
      <c r="J1714" s="1">
        <v>1</v>
      </c>
      <c r="K1714" s="1" t="s">
        <v>184</v>
      </c>
      <c r="L1714" s="1" t="s">
        <v>5579</v>
      </c>
    </row>
    <row r="1715" spans="1:12">
      <c r="A1715" s="1">
        <v>1746</v>
      </c>
      <c r="B1715" s="1" t="s">
        <v>5584</v>
      </c>
      <c r="C1715" s="1" t="s">
        <v>5584</v>
      </c>
      <c r="D1715" s="1" t="s">
        <v>5581</v>
      </c>
      <c r="E1715" s="1" t="s">
        <v>5585</v>
      </c>
      <c r="F1715" s="1" t="s">
        <v>5586</v>
      </c>
      <c r="G1715" s="1">
        <v>48.663055</v>
      </c>
      <c r="H1715" s="1">
        <v>21.241112000000001</v>
      </c>
      <c r="I1715" s="1">
        <v>755</v>
      </c>
      <c r="J1715" s="1">
        <v>1</v>
      </c>
      <c r="K1715" s="1" t="s">
        <v>184</v>
      </c>
      <c r="L1715" s="1" t="s">
        <v>5584</v>
      </c>
    </row>
    <row r="1716" spans="1:12">
      <c r="A1716" s="1">
        <v>1747</v>
      </c>
      <c r="B1716" s="1" t="s">
        <v>5587</v>
      </c>
      <c r="C1716" s="1" t="s">
        <v>5587</v>
      </c>
      <c r="D1716" s="1" t="s">
        <v>5581</v>
      </c>
      <c r="F1716" s="1" t="s">
        <v>5588</v>
      </c>
      <c r="G1716" s="1">
        <v>48.402028000000001</v>
      </c>
      <c r="H1716" s="1">
        <v>17.118389000000001</v>
      </c>
      <c r="I1716" s="1">
        <v>679</v>
      </c>
      <c r="J1716" s="1">
        <v>1</v>
      </c>
      <c r="K1716" s="1" t="s">
        <v>184</v>
      </c>
      <c r="L1716" s="1" t="s">
        <v>5587</v>
      </c>
    </row>
    <row r="1717" spans="1:12">
      <c r="A1717" s="1">
        <v>1748</v>
      </c>
      <c r="B1717" s="1" t="s">
        <v>5589</v>
      </c>
      <c r="C1717" s="1" t="s">
        <v>5589</v>
      </c>
      <c r="D1717" s="1" t="s">
        <v>5581</v>
      </c>
      <c r="E1717" s="1" t="s">
        <v>5590</v>
      </c>
      <c r="F1717" s="1" t="s">
        <v>5591</v>
      </c>
      <c r="G1717" s="1">
        <v>48.625247000000002</v>
      </c>
      <c r="H1717" s="1">
        <v>17.828444000000001</v>
      </c>
      <c r="I1717" s="1">
        <v>545</v>
      </c>
      <c r="J1717" s="1">
        <v>1</v>
      </c>
      <c r="K1717" s="1" t="s">
        <v>184</v>
      </c>
      <c r="L1717" s="1" t="s">
        <v>5589</v>
      </c>
    </row>
    <row r="1718" spans="1:12">
      <c r="A1718" s="1">
        <v>1749</v>
      </c>
      <c r="B1718" s="1" t="s">
        <v>5592</v>
      </c>
      <c r="C1718" s="1" t="s">
        <v>5592</v>
      </c>
      <c r="D1718" s="1" t="s">
        <v>5581</v>
      </c>
      <c r="E1718" s="1" t="s">
        <v>5593</v>
      </c>
      <c r="F1718" s="1" t="s">
        <v>5594</v>
      </c>
      <c r="G1718" s="1">
        <v>48.637839</v>
      </c>
      <c r="H1718" s="1">
        <v>19.134108000000001</v>
      </c>
      <c r="I1718" s="1">
        <v>1043</v>
      </c>
      <c r="J1718" s="1">
        <v>1</v>
      </c>
      <c r="K1718" s="1" t="s">
        <v>184</v>
      </c>
      <c r="L1718" s="1" t="s">
        <v>5592</v>
      </c>
    </row>
    <row r="1719" spans="1:12">
      <c r="A1719" s="1">
        <v>1750</v>
      </c>
      <c r="B1719" s="1" t="s">
        <v>5595</v>
      </c>
      <c r="C1719" s="1" t="s">
        <v>5595</v>
      </c>
      <c r="D1719" s="1" t="s">
        <v>5581</v>
      </c>
      <c r="F1719" s="1" t="s">
        <v>5596</v>
      </c>
      <c r="G1719" s="1">
        <v>48.865003000000002</v>
      </c>
      <c r="H1719" s="1">
        <v>17.992249999999999</v>
      </c>
      <c r="I1719" s="1">
        <v>676</v>
      </c>
      <c r="J1719" s="1">
        <v>1</v>
      </c>
      <c r="K1719" s="1" t="s">
        <v>184</v>
      </c>
      <c r="L1719" s="1" t="s">
        <v>5595</v>
      </c>
    </row>
    <row r="1720" spans="1:12">
      <c r="A1720" s="1">
        <v>1751</v>
      </c>
      <c r="B1720" s="1" t="s">
        <v>5597</v>
      </c>
      <c r="C1720" s="1" t="s">
        <v>5598</v>
      </c>
      <c r="D1720" s="1" t="s">
        <v>5581</v>
      </c>
      <c r="E1720" s="1" t="s">
        <v>5599</v>
      </c>
      <c r="F1720" s="1" t="s">
        <v>5600</v>
      </c>
      <c r="G1720" s="1">
        <v>49.073594</v>
      </c>
      <c r="H1720" s="1">
        <v>20.241142</v>
      </c>
      <c r="I1720" s="1">
        <v>2356</v>
      </c>
      <c r="J1720" s="1">
        <v>1</v>
      </c>
      <c r="K1720" s="1" t="s">
        <v>184</v>
      </c>
      <c r="L1720" s="1" t="s">
        <v>5597</v>
      </c>
    </row>
    <row r="1721" spans="1:12">
      <c r="A1721" s="1">
        <v>6879</v>
      </c>
      <c r="B1721" s="1" t="s">
        <v>5601</v>
      </c>
      <c r="C1721" s="1" t="s">
        <v>5602</v>
      </c>
      <c r="D1721" s="1" t="s">
        <v>1210</v>
      </c>
      <c r="E1721" s="1" t="s">
        <v>5603</v>
      </c>
      <c r="F1721" s="1" t="s">
        <v>1212</v>
      </c>
      <c r="G1721" s="1">
        <v>41.695974399999997</v>
      </c>
      <c r="H1721" s="1">
        <v>-88.1292306</v>
      </c>
      <c r="I1721" s="1">
        <v>670</v>
      </c>
      <c r="J1721" s="1">
        <v>-6</v>
      </c>
      <c r="K1721" s="1" t="s">
        <v>161</v>
      </c>
      <c r="L1721" s="1" t="s">
        <v>5601</v>
      </c>
    </row>
    <row r="1722" spans="1:12">
      <c r="A1722" s="1">
        <v>1753</v>
      </c>
      <c r="B1722" s="1" t="s">
        <v>5604</v>
      </c>
      <c r="C1722" s="1" t="s">
        <v>5604</v>
      </c>
      <c r="D1722" s="1" t="s">
        <v>5605</v>
      </c>
      <c r="E1722" s="1" t="s">
        <v>5606</v>
      </c>
      <c r="F1722" s="1" t="s">
        <v>5607</v>
      </c>
      <c r="G1722" s="1">
        <v>21.917475</v>
      </c>
      <c r="H1722" s="1">
        <v>-71.939560999999998</v>
      </c>
      <c r="I1722" s="1">
        <v>10</v>
      </c>
      <c r="J1722" s="1">
        <v>-5</v>
      </c>
      <c r="K1722" s="1" t="s">
        <v>161</v>
      </c>
      <c r="L1722" s="1" t="s">
        <v>5604</v>
      </c>
    </row>
    <row r="1723" spans="1:12">
      <c r="A1723" s="1">
        <v>1754</v>
      </c>
      <c r="B1723" s="1" t="s">
        <v>5608</v>
      </c>
      <c r="C1723" s="1" t="s">
        <v>5608</v>
      </c>
      <c r="D1723" s="1" t="s">
        <v>5605</v>
      </c>
      <c r="E1723" s="1" t="s">
        <v>5609</v>
      </c>
      <c r="F1723" s="1" t="s">
        <v>5610</v>
      </c>
      <c r="G1723" s="1">
        <v>21.773624999999999</v>
      </c>
      <c r="H1723" s="1">
        <v>-72.265885999999995</v>
      </c>
      <c r="I1723" s="1">
        <v>15</v>
      </c>
      <c r="J1723" s="1">
        <v>-5</v>
      </c>
      <c r="K1723" s="1" t="s">
        <v>161</v>
      </c>
      <c r="L1723" s="1" t="s">
        <v>5608</v>
      </c>
    </row>
    <row r="1724" spans="1:12">
      <c r="A1724" s="1">
        <v>1755</v>
      </c>
      <c r="B1724" s="1" t="s">
        <v>5611</v>
      </c>
      <c r="C1724" s="1" t="s">
        <v>5611</v>
      </c>
      <c r="D1724" s="1" t="s">
        <v>5605</v>
      </c>
      <c r="E1724" s="1" t="s">
        <v>5612</v>
      </c>
      <c r="F1724" s="1" t="s">
        <v>5613</v>
      </c>
      <c r="G1724" s="1">
        <v>21.515739</v>
      </c>
      <c r="H1724" s="1">
        <v>-71.528527999999994</v>
      </c>
      <c r="I1724" s="1">
        <v>6</v>
      </c>
      <c r="J1724" s="1">
        <v>-5</v>
      </c>
      <c r="K1724" s="1" t="s">
        <v>161</v>
      </c>
      <c r="L1724" s="1" t="s">
        <v>5611</v>
      </c>
    </row>
    <row r="1725" spans="1:12">
      <c r="A1725" s="1">
        <v>1756</v>
      </c>
      <c r="B1725" s="1" t="s">
        <v>5614</v>
      </c>
      <c r="C1725" s="1" t="s">
        <v>5615</v>
      </c>
      <c r="D1725" s="1" t="s">
        <v>5616</v>
      </c>
      <c r="E1725" s="1" t="s">
        <v>5617</v>
      </c>
      <c r="F1725" s="1" t="s">
        <v>5618</v>
      </c>
      <c r="G1725" s="1">
        <v>19.198585999999999</v>
      </c>
      <c r="H1725" s="1">
        <v>-69.429772</v>
      </c>
      <c r="I1725" s="1">
        <v>57</v>
      </c>
      <c r="J1725" s="1">
        <v>-4</v>
      </c>
      <c r="K1725" s="1" t="s">
        <v>161</v>
      </c>
      <c r="L1725" s="1" t="s">
        <v>5614</v>
      </c>
    </row>
    <row r="1726" spans="1:12">
      <c r="A1726" s="1">
        <v>1757</v>
      </c>
      <c r="B1726" s="1" t="s">
        <v>5619</v>
      </c>
      <c r="C1726" s="1" t="s">
        <v>5620</v>
      </c>
      <c r="D1726" s="1" t="s">
        <v>5616</v>
      </c>
      <c r="E1726" s="1" t="s">
        <v>5621</v>
      </c>
      <c r="F1726" s="1" t="s">
        <v>5622</v>
      </c>
      <c r="G1726" s="1">
        <v>18.251463999999999</v>
      </c>
      <c r="H1726" s="1">
        <v>-71.120400000000004</v>
      </c>
      <c r="I1726" s="1">
        <v>10</v>
      </c>
      <c r="J1726" s="1">
        <v>-4</v>
      </c>
      <c r="K1726" s="1" t="s">
        <v>161</v>
      </c>
      <c r="L1726" s="1" t="s">
        <v>5619</v>
      </c>
    </row>
    <row r="1727" spans="1:12">
      <c r="A1727" s="1">
        <v>1758</v>
      </c>
      <c r="B1727" s="1" t="s">
        <v>5623</v>
      </c>
      <c r="C1727" s="1" t="s">
        <v>5623</v>
      </c>
      <c r="D1727" s="1" t="s">
        <v>5616</v>
      </c>
      <c r="F1727" s="1" t="s">
        <v>5624</v>
      </c>
      <c r="G1727" s="1">
        <v>17.928981</v>
      </c>
      <c r="H1727" s="1">
        <v>-71.644768999999997</v>
      </c>
      <c r="I1727" s="1">
        <v>262</v>
      </c>
      <c r="J1727" s="1">
        <v>-4</v>
      </c>
      <c r="K1727" s="1" t="s">
        <v>161</v>
      </c>
      <c r="L1727" s="1" t="s">
        <v>5623</v>
      </c>
    </row>
    <row r="1728" spans="1:12">
      <c r="A1728" s="1">
        <v>1759</v>
      </c>
      <c r="B1728" s="1" t="s">
        <v>5625</v>
      </c>
      <c r="C1728" s="1" t="s">
        <v>5626</v>
      </c>
      <c r="D1728" s="1" t="s">
        <v>5616</v>
      </c>
      <c r="E1728" s="1" t="s">
        <v>5627</v>
      </c>
      <c r="F1728" s="1" t="s">
        <v>5628</v>
      </c>
      <c r="G1728" s="1">
        <v>18.450710999999998</v>
      </c>
      <c r="H1728" s="1">
        <v>-68.911833000000001</v>
      </c>
      <c r="I1728" s="1">
        <v>240</v>
      </c>
      <c r="J1728" s="1">
        <v>-4</v>
      </c>
      <c r="K1728" s="1" t="s">
        <v>161</v>
      </c>
      <c r="L1728" s="1" t="s">
        <v>5625</v>
      </c>
    </row>
    <row r="1729" spans="1:12">
      <c r="A1729" s="1">
        <v>1760</v>
      </c>
      <c r="B1729" s="1" t="s">
        <v>5629</v>
      </c>
      <c r="C1729" s="1" t="s">
        <v>5630</v>
      </c>
      <c r="D1729" s="1" t="s">
        <v>5616</v>
      </c>
      <c r="E1729" s="1" t="s">
        <v>5631</v>
      </c>
      <c r="F1729" s="1" t="s">
        <v>5632</v>
      </c>
      <c r="G1729" s="1">
        <v>18.567367000000001</v>
      </c>
      <c r="H1729" s="1">
        <v>-68.363431000000006</v>
      </c>
      <c r="I1729" s="1">
        <v>47</v>
      </c>
      <c r="J1729" s="1">
        <v>-4</v>
      </c>
      <c r="K1729" s="1" t="s">
        <v>161</v>
      </c>
      <c r="L1729" s="1" t="s">
        <v>5629</v>
      </c>
    </row>
    <row r="1730" spans="1:12">
      <c r="A1730" s="1">
        <v>1761</v>
      </c>
      <c r="B1730" s="1" t="s">
        <v>5633</v>
      </c>
      <c r="C1730" s="1" t="s">
        <v>5634</v>
      </c>
      <c r="D1730" s="1" t="s">
        <v>5616</v>
      </c>
      <c r="E1730" s="1" t="s">
        <v>5635</v>
      </c>
      <c r="F1730" s="1" t="s">
        <v>5636</v>
      </c>
      <c r="G1730" s="1">
        <v>19.757899999999999</v>
      </c>
      <c r="H1730" s="1">
        <v>-70.570032999999995</v>
      </c>
      <c r="I1730" s="1">
        <v>15</v>
      </c>
      <c r="J1730" s="1">
        <v>-4</v>
      </c>
      <c r="K1730" s="1" t="s">
        <v>161</v>
      </c>
      <c r="L1730" s="1" t="s">
        <v>5633</v>
      </c>
    </row>
    <row r="1731" spans="1:12">
      <c r="A1731" s="1">
        <v>1762</v>
      </c>
      <c r="B1731" s="1" t="s">
        <v>5637</v>
      </c>
      <c r="C1731" s="1" t="s">
        <v>5638</v>
      </c>
      <c r="D1731" s="1" t="s">
        <v>5616</v>
      </c>
      <c r="E1731" s="1" t="s">
        <v>5639</v>
      </c>
      <c r="F1731" s="1" t="s">
        <v>5640</v>
      </c>
      <c r="G1731" s="1">
        <v>18.429663999999999</v>
      </c>
      <c r="H1731" s="1">
        <v>-69.668925000000002</v>
      </c>
      <c r="I1731" s="1">
        <v>59</v>
      </c>
      <c r="J1731" s="1">
        <v>-4</v>
      </c>
      <c r="K1731" s="1" t="s">
        <v>161</v>
      </c>
      <c r="L1731" s="1" t="s">
        <v>5637</v>
      </c>
    </row>
    <row r="1732" spans="1:12">
      <c r="A1732" s="1">
        <v>1763</v>
      </c>
      <c r="B1732" s="1" t="s">
        <v>5641</v>
      </c>
      <c r="C1732" s="1" t="s">
        <v>5642</v>
      </c>
      <c r="D1732" s="1" t="s">
        <v>5616</v>
      </c>
      <c r="F1732" s="1" t="s">
        <v>5643</v>
      </c>
      <c r="G1732" s="1">
        <v>18.503706000000001</v>
      </c>
      <c r="H1732" s="1">
        <v>-69.761706000000004</v>
      </c>
      <c r="I1732" s="1">
        <v>111</v>
      </c>
      <c r="J1732" s="1">
        <v>-4</v>
      </c>
      <c r="K1732" s="1" t="s">
        <v>161</v>
      </c>
      <c r="L1732" s="1" t="s">
        <v>5641</v>
      </c>
    </row>
    <row r="1733" spans="1:12">
      <c r="A1733" s="1">
        <v>1764</v>
      </c>
      <c r="B1733" s="1" t="s">
        <v>5644</v>
      </c>
      <c r="C1733" s="1" t="s">
        <v>4023</v>
      </c>
      <c r="D1733" s="1" t="s">
        <v>5616</v>
      </c>
      <c r="E1733" s="1" t="s">
        <v>5645</v>
      </c>
      <c r="F1733" s="1" t="s">
        <v>5646</v>
      </c>
      <c r="G1733" s="1">
        <v>19.406092000000001</v>
      </c>
      <c r="H1733" s="1">
        <v>-70.604688999999993</v>
      </c>
      <c r="I1733" s="1">
        <v>565</v>
      </c>
      <c r="J1733" s="1">
        <v>-4</v>
      </c>
      <c r="K1733" s="1" t="s">
        <v>161</v>
      </c>
      <c r="L1733" s="1" t="s">
        <v>5644</v>
      </c>
    </row>
    <row r="1734" spans="1:12">
      <c r="A1734" s="1">
        <v>1765</v>
      </c>
      <c r="B1734" s="1" t="s">
        <v>5647</v>
      </c>
      <c r="C1734" s="1" t="s">
        <v>5647</v>
      </c>
      <c r="D1734" s="1" t="s">
        <v>5648</v>
      </c>
      <c r="F1734" s="1" t="s">
        <v>5649</v>
      </c>
      <c r="G1734" s="1">
        <v>15.473528</v>
      </c>
      <c r="H1734" s="1">
        <v>-88.837221999999997</v>
      </c>
      <c r="I1734" s="1">
        <v>130</v>
      </c>
      <c r="J1734" s="1">
        <v>-6</v>
      </c>
      <c r="K1734" s="1" t="s">
        <v>161</v>
      </c>
      <c r="L1734" s="1" t="s">
        <v>5647</v>
      </c>
    </row>
    <row r="1735" spans="1:12">
      <c r="A1735" s="1">
        <v>1766</v>
      </c>
      <c r="B1735" s="1" t="s">
        <v>5650</v>
      </c>
      <c r="C1735" s="1" t="s">
        <v>5650</v>
      </c>
      <c r="D1735" s="1" t="s">
        <v>5648</v>
      </c>
      <c r="E1735" s="1" t="s">
        <v>5651</v>
      </c>
      <c r="F1735" s="1" t="s">
        <v>5652</v>
      </c>
      <c r="G1735" s="1">
        <v>15.468958000000001</v>
      </c>
      <c r="H1735" s="1">
        <v>-90.406741999999994</v>
      </c>
      <c r="I1735" s="1">
        <v>4339</v>
      </c>
      <c r="J1735" s="1">
        <v>-6</v>
      </c>
      <c r="K1735" s="1" t="s">
        <v>161</v>
      </c>
      <c r="L1735" s="1" t="s">
        <v>5650</v>
      </c>
    </row>
    <row r="1736" spans="1:12">
      <c r="A1736" s="1">
        <v>1767</v>
      </c>
      <c r="B1736" s="1" t="s">
        <v>5653</v>
      </c>
      <c r="C1736" s="1" t="s">
        <v>5654</v>
      </c>
      <c r="D1736" s="1" t="s">
        <v>5648</v>
      </c>
      <c r="E1736" s="1" t="s">
        <v>5655</v>
      </c>
      <c r="F1736" s="1" t="s">
        <v>5656</v>
      </c>
      <c r="G1736" s="1">
        <v>14.583271999999999</v>
      </c>
      <c r="H1736" s="1">
        <v>-90.527474999999995</v>
      </c>
      <c r="I1736" s="1">
        <v>4952</v>
      </c>
      <c r="J1736" s="1">
        <v>-6</v>
      </c>
      <c r="K1736" s="1" t="s">
        <v>161</v>
      </c>
      <c r="L1736" s="1" t="s">
        <v>5653</v>
      </c>
    </row>
    <row r="1737" spans="1:12">
      <c r="A1737" s="1">
        <v>1769</v>
      </c>
      <c r="B1737" s="1" t="s">
        <v>5657</v>
      </c>
      <c r="C1737" s="1" t="s">
        <v>5657</v>
      </c>
      <c r="D1737" s="1" t="s">
        <v>5648</v>
      </c>
      <c r="F1737" s="1" t="s">
        <v>5658</v>
      </c>
      <c r="G1737" s="1">
        <v>14.521017000000001</v>
      </c>
      <c r="H1737" s="1">
        <v>-91.697255999999996</v>
      </c>
      <c r="I1737" s="1">
        <v>656</v>
      </c>
      <c r="J1737" s="1">
        <v>-6</v>
      </c>
      <c r="K1737" s="1" t="s">
        <v>161</v>
      </c>
      <c r="L1737" s="1" t="s">
        <v>5657</v>
      </c>
    </row>
    <row r="1738" spans="1:12">
      <c r="A1738" s="1">
        <v>1770</v>
      </c>
      <c r="B1738" s="1" t="s">
        <v>5659</v>
      </c>
      <c r="C1738" s="1" t="s">
        <v>5659</v>
      </c>
      <c r="D1738" s="1" t="s">
        <v>5648</v>
      </c>
      <c r="F1738" s="1" t="s">
        <v>5660</v>
      </c>
      <c r="G1738" s="1">
        <v>13.936192</v>
      </c>
      <c r="H1738" s="1">
        <v>-90.835832999999994</v>
      </c>
      <c r="I1738" s="1">
        <v>29</v>
      </c>
      <c r="J1738" s="1">
        <v>-6</v>
      </c>
      <c r="K1738" s="1" t="s">
        <v>161</v>
      </c>
      <c r="L1738" s="1" t="s">
        <v>5659</v>
      </c>
    </row>
    <row r="1739" spans="1:12">
      <c r="A1739" s="1">
        <v>1771</v>
      </c>
      <c r="B1739" s="1" t="s">
        <v>5661</v>
      </c>
      <c r="C1739" s="1" t="s">
        <v>5662</v>
      </c>
      <c r="D1739" s="1" t="s">
        <v>5663</v>
      </c>
      <c r="E1739" s="1" t="s">
        <v>5664</v>
      </c>
      <c r="F1739" s="1" t="s">
        <v>5665</v>
      </c>
      <c r="G1739" s="1">
        <v>15.742481</v>
      </c>
      <c r="H1739" s="1">
        <v>-86.853036000000003</v>
      </c>
      <c r="I1739" s="1">
        <v>49</v>
      </c>
      <c r="J1739" s="1">
        <v>-6</v>
      </c>
      <c r="K1739" s="1" t="s">
        <v>161</v>
      </c>
      <c r="L1739" s="1" t="s">
        <v>5661</v>
      </c>
    </row>
    <row r="1740" spans="1:12">
      <c r="A1740" s="1">
        <v>1772</v>
      </c>
      <c r="B1740" s="1" t="s">
        <v>5666</v>
      </c>
      <c r="C1740" s="1" t="s">
        <v>5667</v>
      </c>
      <c r="D1740" s="1" t="s">
        <v>5663</v>
      </c>
      <c r="E1740" s="1" t="s">
        <v>5668</v>
      </c>
      <c r="F1740" s="1" t="s">
        <v>5669</v>
      </c>
      <c r="G1740" s="1">
        <v>15.452639</v>
      </c>
      <c r="H1740" s="1">
        <v>-87.923556000000005</v>
      </c>
      <c r="I1740" s="1">
        <v>91</v>
      </c>
      <c r="J1740" s="1">
        <v>-6</v>
      </c>
      <c r="K1740" s="1" t="s">
        <v>161</v>
      </c>
      <c r="L1740" s="1" t="s">
        <v>5666</v>
      </c>
    </row>
    <row r="1741" spans="1:12">
      <c r="A1741" s="1">
        <v>1773</v>
      </c>
      <c r="B1741" s="1" t="s">
        <v>5670</v>
      </c>
      <c r="C1741" s="1" t="s">
        <v>5670</v>
      </c>
      <c r="D1741" s="1" t="s">
        <v>5663</v>
      </c>
      <c r="E1741" s="1" t="s">
        <v>5671</v>
      </c>
      <c r="F1741" s="1" t="s">
        <v>5672</v>
      </c>
      <c r="G1741" s="1">
        <v>16.445367000000001</v>
      </c>
      <c r="H1741" s="1">
        <v>-85.906610999999998</v>
      </c>
      <c r="I1741" s="1">
        <v>49</v>
      </c>
      <c r="J1741" s="1">
        <v>-6</v>
      </c>
      <c r="K1741" s="1" t="s">
        <v>161</v>
      </c>
      <c r="L1741" s="1" t="s">
        <v>5670</v>
      </c>
    </row>
    <row r="1742" spans="1:12">
      <c r="A1742" s="1">
        <v>1774</v>
      </c>
      <c r="B1742" s="1" t="s">
        <v>5673</v>
      </c>
      <c r="C1742" s="1" t="s">
        <v>5674</v>
      </c>
      <c r="D1742" s="1" t="s">
        <v>5663</v>
      </c>
      <c r="E1742" s="1" t="s">
        <v>5675</v>
      </c>
      <c r="F1742" s="1" t="s">
        <v>5676</v>
      </c>
      <c r="G1742" s="1">
        <v>16.316814000000001</v>
      </c>
      <c r="H1742" s="1">
        <v>-86.522960999999995</v>
      </c>
      <c r="I1742" s="1">
        <v>18</v>
      </c>
      <c r="J1742" s="1">
        <v>-6</v>
      </c>
      <c r="K1742" s="1" t="s">
        <v>161</v>
      </c>
      <c r="L1742" s="1" t="s">
        <v>5673</v>
      </c>
    </row>
    <row r="1743" spans="1:12">
      <c r="A1743" s="1">
        <v>1775</v>
      </c>
      <c r="B1743" s="1" t="s">
        <v>5677</v>
      </c>
      <c r="C1743" s="1" t="s">
        <v>5677</v>
      </c>
      <c r="D1743" s="1" t="s">
        <v>5663</v>
      </c>
      <c r="E1743" s="1" t="s">
        <v>5678</v>
      </c>
      <c r="F1743" s="1" t="s">
        <v>5679</v>
      </c>
      <c r="G1743" s="1">
        <v>15.775864</v>
      </c>
      <c r="H1743" s="1">
        <v>-87.475847000000002</v>
      </c>
      <c r="I1743" s="1">
        <v>7</v>
      </c>
      <c r="J1743" s="1">
        <v>-6</v>
      </c>
      <c r="K1743" s="1" t="s">
        <v>161</v>
      </c>
      <c r="L1743" s="1" t="s">
        <v>5677</v>
      </c>
    </row>
    <row r="1744" spans="1:12">
      <c r="A1744" s="1">
        <v>1776</v>
      </c>
      <c r="B1744" s="1" t="s">
        <v>5680</v>
      </c>
      <c r="C1744" s="1" t="s">
        <v>5681</v>
      </c>
      <c r="D1744" s="1" t="s">
        <v>5663</v>
      </c>
      <c r="E1744" s="1" t="s">
        <v>5682</v>
      </c>
      <c r="F1744" s="1" t="s">
        <v>5683</v>
      </c>
      <c r="G1744" s="1">
        <v>14.060883</v>
      </c>
      <c r="H1744" s="1">
        <v>-87.217196999999999</v>
      </c>
      <c r="I1744" s="1">
        <v>3294</v>
      </c>
      <c r="J1744" s="1">
        <v>-6</v>
      </c>
      <c r="K1744" s="1" t="s">
        <v>161</v>
      </c>
      <c r="L1744" s="1" t="s">
        <v>5680</v>
      </c>
    </row>
    <row r="1745" spans="1:12">
      <c r="A1745" s="1">
        <v>1777</v>
      </c>
      <c r="B1745" s="1" t="s">
        <v>5684</v>
      </c>
      <c r="C1745" s="1" t="s">
        <v>5684</v>
      </c>
      <c r="D1745" s="1" t="s">
        <v>5663</v>
      </c>
      <c r="F1745" s="1" t="s">
        <v>5685</v>
      </c>
      <c r="G1745" s="1">
        <v>15.926847</v>
      </c>
      <c r="H1745" s="1">
        <v>-85.938249999999996</v>
      </c>
      <c r="I1745" s="1">
        <v>3</v>
      </c>
      <c r="J1745" s="1">
        <v>-6</v>
      </c>
      <c r="K1745" s="1" t="s">
        <v>161</v>
      </c>
      <c r="L1745" s="1" t="s">
        <v>5684</v>
      </c>
    </row>
    <row r="1746" spans="1:12">
      <c r="A1746" s="1">
        <v>1778</v>
      </c>
      <c r="B1746" s="1" t="s">
        <v>5686</v>
      </c>
      <c r="C1746" s="1" t="s">
        <v>5687</v>
      </c>
      <c r="D1746" s="1" t="s">
        <v>5688</v>
      </c>
      <c r="E1746" s="1" t="s">
        <v>5689</v>
      </c>
      <c r="F1746" s="1" t="s">
        <v>5690</v>
      </c>
      <c r="G1746" s="1">
        <v>18.404247000000002</v>
      </c>
      <c r="H1746" s="1">
        <v>-76.969016999999994</v>
      </c>
      <c r="I1746" s="1">
        <v>90</v>
      </c>
      <c r="J1746" s="1">
        <v>-5</v>
      </c>
      <c r="K1746" s="1" t="s">
        <v>161</v>
      </c>
      <c r="L1746" s="1" t="s">
        <v>5686</v>
      </c>
    </row>
    <row r="1747" spans="1:12">
      <c r="A1747" s="1">
        <v>1779</v>
      </c>
      <c r="B1747" s="1" t="s">
        <v>5691</v>
      </c>
      <c r="C1747" s="1" t="s">
        <v>366</v>
      </c>
      <c r="D1747" s="1" t="s">
        <v>5688</v>
      </c>
      <c r="E1747" s="1" t="s">
        <v>5692</v>
      </c>
      <c r="F1747" s="1" t="s">
        <v>5693</v>
      </c>
      <c r="G1747" s="1">
        <v>17.935666999999999</v>
      </c>
      <c r="H1747" s="1">
        <v>-76.787499999999994</v>
      </c>
      <c r="I1747" s="1">
        <v>10</v>
      </c>
      <c r="J1747" s="1">
        <v>-5</v>
      </c>
      <c r="K1747" s="1" t="s">
        <v>161</v>
      </c>
      <c r="L1747" s="1" t="s">
        <v>5691</v>
      </c>
    </row>
    <row r="1748" spans="1:12">
      <c r="A1748" s="1">
        <v>1780</v>
      </c>
      <c r="B1748" s="1" t="s">
        <v>5694</v>
      </c>
      <c r="C1748" s="1" t="s">
        <v>5695</v>
      </c>
      <c r="D1748" s="1" t="s">
        <v>5688</v>
      </c>
      <c r="E1748" s="1" t="s">
        <v>5696</v>
      </c>
      <c r="F1748" s="1" t="s">
        <v>5697</v>
      </c>
      <c r="G1748" s="1">
        <v>18.503717000000002</v>
      </c>
      <c r="H1748" s="1">
        <v>-77.913358000000002</v>
      </c>
      <c r="I1748" s="1">
        <v>4</v>
      </c>
      <c r="J1748" s="1">
        <v>-5</v>
      </c>
      <c r="K1748" s="1" t="s">
        <v>161</v>
      </c>
      <c r="L1748" s="1" t="s">
        <v>5694</v>
      </c>
    </row>
    <row r="1749" spans="1:12">
      <c r="A1749" s="1">
        <v>1781</v>
      </c>
      <c r="B1749" s="1" t="s">
        <v>5698</v>
      </c>
      <c r="C1749" s="1" t="s">
        <v>5699</v>
      </c>
      <c r="D1749" s="1" t="s">
        <v>5688</v>
      </c>
      <c r="E1749" s="1" t="s">
        <v>5700</v>
      </c>
      <c r="F1749" s="1" t="s">
        <v>5701</v>
      </c>
      <c r="G1749" s="1">
        <v>18.198806000000001</v>
      </c>
      <c r="H1749" s="1">
        <v>-76.534527999999995</v>
      </c>
      <c r="I1749" s="1">
        <v>20</v>
      </c>
      <c r="J1749" s="1">
        <v>-5</v>
      </c>
      <c r="K1749" s="1" t="s">
        <v>161</v>
      </c>
      <c r="L1749" s="1" t="s">
        <v>5698</v>
      </c>
    </row>
    <row r="1750" spans="1:12">
      <c r="A1750" s="1">
        <v>1782</v>
      </c>
      <c r="B1750" s="1" t="s">
        <v>5702</v>
      </c>
      <c r="C1750" s="1" t="s">
        <v>366</v>
      </c>
      <c r="D1750" s="1" t="s">
        <v>5688</v>
      </c>
      <c r="E1750" s="1" t="s">
        <v>5703</v>
      </c>
      <c r="F1750" s="1" t="s">
        <v>5704</v>
      </c>
      <c r="G1750" s="1">
        <v>17.988558000000001</v>
      </c>
      <c r="H1750" s="1">
        <v>-76.823761000000005</v>
      </c>
      <c r="I1750" s="1">
        <v>16</v>
      </c>
      <c r="J1750" s="1">
        <v>-5</v>
      </c>
      <c r="K1750" s="1" t="s">
        <v>161</v>
      </c>
      <c r="L1750" s="1" t="s">
        <v>5702</v>
      </c>
    </row>
    <row r="1751" spans="1:12">
      <c r="A1751" s="1">
        <v>1783</v>
      </c>
      <c r="B1751" s="1" t="s">
        <v>5705</v>
      </c>
      <c r="C1751" s="1" t="s">
        <v>5706</v>
      </c>
      <c r="D1751" s="1" t="s">
        <v>5707</v>
      </c>
      <c r="E1751" s="1" t="s">
        <v>5708</v>
      </c>
      <c r="F1751" s="1" t="s">
        <v>5709</v>
      </c>
      <c r="G1751" s="1">
        <v>16.757061</v>
      </c>
      <c r="H1751" s="1">
        <v>-99.753952999999996</v>
      </c>
      <c r="I1751" s="1">
        <v>16</v>
      </c>
      <c r="J1751" s="1">
        <v>-6</v>
      </c>
      <c r="K1751" s="1" t="s">
        <v>5710</v>
      </c>
      <c r="L1751" s="1" t="s">
        <v>5705</v>
      </c>
    </row>
    <row r="1752" spans="1:12">
      <c r="A1752" s="1">
        <v>1784</v>
      </c>
      <c r="B1752" s="1" t="s">
        <v>5711</v>
      </c>
      <c r="C1752" s="1" t="s">
        <v>5712</v>
      </c>
      <c r="D1752" s="1" t="s">
        <v>5707</v>
      </c>
      <c r="E1752" s="1" t="s">
        <v>5713</v>
      </c>
      <c r="F1752" s="1" t="s">
        <v>5714</v>
      </c>
      <c r="G1752" s="1">
        <v>25.865572</v>
      </c>
      <c r="H1752" s="1">
        <v>-100.237239</v>
      </c>
      <c r="I1752" s="1">
        <v>1476</v>
      </c>
      <c r="J1752" s="1">
        <v>-6</v>
      </c>
      <c r="K1752" s="1" t="s">
        <v>5710</v>
      </c>
      <c r="L1752" s="1" t="s">
        <v>5711</v>
      </c>
    </row>
    <row r="1753" spans="1:12">
      <c r="A1753" s="1">
        <v>1785</v>
      </c>
      <c r="B1753" s="1" t="s">
        <v>5715</v>
      </c>
      <c r="C1753" s="1" t="s">
        <v>5716</v>
      </c>
      <c r="D1753" s="1" t="s">
        <v>5707</v>
      </c>
      <c r="E1753" s="1" t="s">
        <v>5717</v>
      </c>
      <c r="F1753" s="1" t="s">
        <v>5718</v>
      </c>
      <c r="G1753" s="1">
        <v>21.705558</v>
      </c>
      <c r="H1753" s="1">
        <v>-102.317858</v>
      </c>
      <c r="I1753" s="1">
        <v>6112</v>
      </c>
      <c r="J1753" s="1">
        <v>-6</v>
      </c>
      <c r="K1753" s="1" t="s">
        <v>5710</v>
      </c>
      <c r="L1753" s="1" t="s">
        <v>5715</v>
      </c>
    </row>
    <row r="1754" spans="1:12">
      <c r="A1754" s="1">
        <v>1786</v>
      </c>
      <c r="B1754" s="1" t="s">
        <v>5719</v>
      </c>
      <c r="C1754" s="1" t="s">
        <v>5720</v>
      </c>
      <c r="D1754" s="1" t="s">
        <v>5707</v>
      </c>
      <c r="E1754" s="1" t="s">
        <v>5721</v>
      </c>
      <c r="F1754" s="1" t="s">
        <v>5722</v>
      </c>
      <c r="G1754" s="1">
        <v>15.775316999999999</v>
      </c>
      <c r="H1754" s="1">
        <v>-96.262572000000006</v>
      </c>
      <c r="I1754" s="1">
        <v>464</v>
      </c>
      <c r="J1754" s="1">
        <v>-6</v>
      </c>
      <c r="K1754" s="1" t="s">
        <v>5710</v>
      </c>
      <c r="L1754" s="1" t="s">
        <v>5719</v>
      </c>
    </row>
    <row r="1755" spans="1:12">
      <c r="A1755" s="1">
        <v>1787</v>
      </c>
      <c r="B1755" s="1" t="s">
        <v>5723</v>
      </c>
      <c r="C1755" s="1" t="s">
        <v>5724</v>
      </c>
      <c r="D1755" s="1" t="s">
        <v>5707</v>
      </c>
      <c r="E1755" s="1" t="s">
        <v>5725</v>
      </c>
      <c r="F1755" s="1" t="s">
        <v>5726</v>
      </c>
      <c r="G1755" s="1">
        <v>18.834764</v>
      </c>
      <c r="H1755" s="1">
        <v>-99.261300000000006</v>
      </c>
      <c r="I1755" s="1">
        <v>4277</v>
      </c>
      <c r="J1755" s="1">
        <v>-6</v>
      </c>
      <c r="K1755" s="1" t="s">
        <v>5710</v>
      </c>
      <c r="L1755" s="1" t="s">
        <v>5723</v>
      </c>
    </row>
    <row r="1756" spans="1:12">
      <c r="A1756" s="1">
        <v>1788</v>
      </c>
      <c r="B1756" s="1" t="s">
        <v>5727</v>
      </c>
      <c r="C1756" s="1" t="s">
        <v>5728</v>
      </c>
      <c r="D1756" s="1" t="s">
        <v>5707</v>
      </c>
      <c r="F1756" s="1" t="s">
        <v>5729</v>
      </c>
      <c r="G1756" s="1">
        <v>29.333917</v>
      </c>
      <c r="H1756" s="1">
        <v>-101.100892</v>
      </c>
      <c r="I1756" s="1">
        <v>1410</v>
      </c>
      <c r="J1756" s="1">
        <v>-6</v>
      </c>
      <c r="K1756" s="1" t="s">
        <v>5710</v>
      </c>
      <c r="L1756" s="1" t="s">
        <v>5727</v>
      </c>
    </row>
    <row r="1757" spans="1:12">
      <c r="A1757" s="1">
        <v>1789</v>
      </c>
      <c r="B1757" s="1" t="s">
        <v>5730</v>
      </c>
      <c r="C1757" s="1" t="s">
        <v>5731</v>
      </c>
      <c r="D1757" s="1" t="s">
        <v>5707</v>
      </c>
      <c r="E1757" s="1" t="s">
        <v>5732</v>
      </c>
      <c r="F1757" s="1" t="s">
        <v>5733</v>
      </c>
      <c r="G1757" s="1">
        <v>18.653739000000002</v>
      </c>
      <c r="H1757" s="1">
        <v>-91.799017000000006</v>
      </c>
      <c r="I1757" s="1">
        <v>10</v>
      </c>
      <c r="J1757" s="1">
        <v>-6</v>
      </c>
      <c r="K1757" s="1" t="s">
        <v>5710</v>
      </c>
      <c r="L1757" s="1" t="s">
        <v>5730</v>
      </c>
    </row>
    <row r="1758" spans="1:12">
      <c r="A1758" s="1">
        <v>1790</v>
      </c>
      <c r="B1758" s="1" t="s">
        <v>5734</v>
      </c>
      <c r="C1758" s="1" t="s">
        <v>5734</v>
      </c>
      <c r="D1758" s="1" t="s">
        <v>5707</v>
      </c>
      <c r="F1758" s="1" t="s">
        <v>5735</v>
      </c>
      <c r="G1758" s="1">
        <v>30.397438999999999</v>
      </c>
      <c r="H1758" s="1">
        <v>-107.87496899999999</v>
      </c>
      <c r="I1758" s="1">
        <v>4850</v>
      </c>
      <c r="J1758" s="1">
        <v>-6</v>
      </c>
      <c r="K1758" s="1" t="s">
        <v>5710</v>
      </c>
      <c r="L1758" s="1" t="s">
        <v>5734</v>
      </c>
    </row>
    <row r="1759" spans="1:12">
      <c r="A1759" s="1">
        <v>1791</v>
      </c>
      <c r="B1759" s="1" t="s">
        <v>5736</v>
      </c>
      <c r="C1759" s="1" t="s">
        <v>5736</v>
      </c>
      <c r="D1759" s="1" t="s">
        <v>5707</v>
      </c>
      <c r="F1759" s="1" t="s">
        <v>5737</v>
      </c>
      <c r="G1759" s="1">
        <v>17.573767</v>
      </c>
      <c r="H1759" s="1">
        <v>-99.514339000000007</v>
      </c>
      <c r="I1759" s="1">
        <v>4199</v>
      </c>
      <c r="J1759" s="1">
        <v>-6</v>
      </c>
      <c r="K1759" s="1" t="s">
        <v>5710</v>
      </c>
      <c r="L1759" s="1" t="s">
        <v>5736</v>
      </c>
    </row>
    <row r="1760" spans="1:12">
      <c r="A1760" s="1">
        <v>1792</v>
      </c>
      <c r="B1760" s="1" t="s">
        <v>5738</v>
      </c>
      <c r="C1760" s="1" t="s">
        <v>5739</v>
      </c>
      <c r="D1760" s="1" t="s">
        <v>5707</v>
      </c>
      <c r="E1760" s="1" t="s">
        <v>5740</v>
      </c>
      <c r="F1760" s="1" t="s">
        <v>5741</v>
      </c>
      <c r="G1760" s="1">
        <v>24.764547</v>
      </c>
      <c r="H1760" s="1">
        <v>-107.474717</v>
      </c>
      <c r="I1760" s="1">
        <v>108</v>
      </c>
      <c r="J1760" s="1">
        <v>-7</v>
      </c>
      <c r="K1760" s="1" t="s">
        <v>5710</v>
      </c>
      <c r="L1760" s="1" t="s">
        <v>5738</v>
      </c>
    </row>
    <row r="1761" spans="1:12">
      <c r="A1761" s="1">
        <v>1793</v>
      </c>
      <c r="B1761" s="1" t="s">
        <v>5742</v>
      </c>
      <c r="C1761" s="1" t="s">
        <v>5743</v>
      </c>
      <c r="D1761" s="1" t="s">
        <v>5707</v>
      </c>
      <c r="E1761" s="1" t="s">
        <v>5744</v>
      </c>
      <c r="F1761" s="1" t="s">
        <v>5745</v>
      </c>
      <c r="G1761" s="1">
        <v>18.504667000000001</v>
      </c>
      <c r="H1761" s="1">
        <v>-88.326847000000001</v>
      </c>
      <c r="I1761" s="1">
        <v>39</v>
      </c>
      <c r="J1761" s="1">
        <v>-6</v>
      </c>
      <c r="K1761" s="1" t="s">
        <v>5710</v>
      </c>
      <c r="L1761" s="1" t="s">
        <v>5742</v>
      </c>
    </row>
    <row r="1762" spans="1:12">
      <c r="A1762" s="1">
        <v>1794</v>
      </c>
      <c r="B1762" s="1" t="s">
        <v>5746</v>
      </c>
      <c r="C1762" s="1" t="s">
        <v>5747</v>
      </c>
      <c r="D1762" s="1" t="s">
        <v>5707</v>
      </c>
      <c r="E1762" s="1" t="s">
        <v>5748</v>
      </c>
      <c r="F1762" s="1" t="s">
        <v>5749</v>
      </c>
      <c r="G1762" s="1">
        <v>27.392638999999999</v>
      </c>
      <c r="H1762" s="1">
        <v>-109.833111</v>
      </c>
      <c r="I1762" s="1">
        <v>205</v>
      </c>
      <c r="J1762" s="1">
        <v>-7</v>
      </c>
      <c r="K1762" s="1" t="s">
        <v>5710</v>
      </c>
      <c r="L1762" s="1" t="s">
        <v>5746</v>
      </c>
    </row>
    <row r="1763" spans="1:12">
      <c r="A1763" s="1">
        <v>1795</v>
      </c>
      <c r="B1763" s="1" t="s">
        <v>5750</v>
      </c>
      <c r="C1763" s="1" t="s">
        <v>5751</v>
      </c>
      <c r="D1763" s="1" t="s">
        <v>5707</v>
      </c>
      <c r="E1763" s="1" t="s">
        <v>5752</v>
      </c>
      <c r="F1763" s="1" t="s">
        <v>5753</v>
      </c>
      <c r="G1763" s="1">
        <v>19.816794000000002</v>
      </c>
      <c r="H1763" s="1">
        <v>-90.500314000000003</v>
      </c>
      <c r="I1763" s="1">
        <v>34</v>
      </c>
      <c r="J1763" s="1">
        <v>-6</v>
      </c>
      <c r="K1763" s="1" t="s">
        <v>5710</v>
      </c>
      <c r="L1763" s="1" t="s">
        <v>5750</v>
      </c>
    </row>
    <row r="1764" spans="1:12">
      <c r="A1764" s="1">
        <v>1796</v>
      </c>
      <c r="B1764" s="1" t="s">
        <v>5754</v>
      </c>
      <c r="C1764" s="1" t="s">
        <v>5755</v>
      </c>
      <c r="D1764" s="1" t="s">
        <v>5707</v>
      </c>
      <c r="E1764" s="1" t="s">
        <v>5756</v>
      </c>
      <c r="F1764" s="1" t="s">
        <v>5757</v>
      </c>
      <c r="G1764" s="1">
        <v>31.636133000000001</v>
      </c>
      <c r="H1764" s="1">
        <v>-106.428667</v>
      </c>
      <c r="I1764" s="1">
        <v>3904</v>
      </c>
      <c r="J1764" s="1">
        <v>-6</v>
      </c>
      <c r="K1764" s="1" t="s">
        <v>5710</v>
      </c>
      <c r="L1764" s="1" t="s">
        <v>5754</v>
      </c>
    </row>
    <row r="1765" spans="1:12">
      <c r="A1765" s="1">
        <v>1797</v>
      </c>
      <c r="B1765" s="1" t="s">
        <v>5758</v>
      </c>
      <c r="C1765" s="1" t="s">
        <v>5759</v>
      </c>
      <c r="D1765" s="1" t="s">
        <v>5707</v>
      </c>
      <c r="E1765" s="1" t="s">
        <v>5760</v>
      </c>
      <c r="F1765" s="1" t="s">
        <v>5761</v>
      </c>
      <c r="G1765" s="1">
        <v>28.702874999999999</v>
      </c>
      <c r="H1765" s="1">
        <v>-105.964567</v>
      </c>
      <c r="I1765" s="1">
        <v>4462</v>
      </c>
      <c r="J1765" s="1">
        <v>-6</v>
      </c>
      <c r="K1765" s="1" t="s">
        <v>5710</v>
      </c>
      <c r="L1765" s="1" t="s">
        <v>5758</v>
      </c>
    </row>
    <row r="1766" spans="1:12">
      <c r="A1766" s="1">
        <v>1798</v>
      </c>
      <c r="B1766" s="1" t="s">
        <v>5762</v>
      </c>
      <c r="C1766" s="1" t="s">
        <v>5763</v>
      </c>
      <c r="D1766" s="1" t="s">
        <v>5707</v>
      </c>
      <c r="E1766" s="1" t="s">
        <v>5764</v>
      </c>
      <c r="F1766" s="1" t="s">
        <v>5765</v>
      </c>
      <c r="G1766" s="1">
        <v>23.703336</v>
      </c>
      <c r="H1766" s="1">
        <v>-98.956485999999998</v>
      </c>
      <c r="I1766" s="1">
        <v>761</v>
      </c>
      <c r="J1766" s="1">
        <v>-6</v>
      </c>
      <c r="K1766" s="1" t="s">
        <v>5710</v>
      </c>
      <c r="L1766" s="1" t="s">
        <v>5762</v>
      </c>
    </row>
    <row r="1767" spans="1:12">
      <c r="A1767" s="1">
        <v>6878</v>
      </c>
      <c r="B1767" s="1" t="s">
        <v>5766</v>
      </c>
      <c r="C1767" s="1" t="s">
        <v>5767</v>
      </c>
      <c r="D1767" s="1" t="s">
        <v>1210</v>
      </c>
      <c r="E1767" s="1" t="s">
        <v>5768</v>
      </c>
      <c r="F1767" s="1" t="s">
        <v>1212</v>
      </c>
      <c r="G1767" s="1">
        <v>42.595694399999999</v>
      </c>
      <c r="H1767" s="1">
        <v>-87.927805599999999</v>
      </c>
      <c r="I1767" s="1">
        <v>742</v>
      </c>
      <c r="J1767" s="1">
        <v>-6</v>
      </c>
      <c r="K1767" s="1" t="s">
        <v>236</v>
      </c>
      <c r="L1767" s="1" t="s">
        <v>5766</v>
      </c>
    </row>
    <row r="1768" spans="1:12">
      <c r="A1768" s="1">
        <v>1800</v>
      </c>
      <c r="B1768" s="1" t="s">
        <v>5769</v>
      </c>
      <c r="C1768" s="1" t="s">
        <v>5770</v>
      </c>
      <c r="D1768" s="1" t="s">
        <v>5707</v>
      </c>
      <c r="E1768" s="1" t="s">
        <v>5771</v>
      </c>
      <c r="F1768" s="1" t="s">
        <v>5772</v>
      </c>
      <c r="G1768" s="1">
        <v>20.522403000000001</v>
      </c>
      <c r="H1768" s="1">
        <v>-86.925644000000005</v>
      </c>
      <c r="I1768" s="1">
        <v>15</v>
      </c>
      <c r="J1768" s="1">
        <v>-6</v>
      </c>
      <c r="K1768" s="1" t="s">
        <v>5710</v>
      </c>
      <c r="L1768" s="1" t="s">
        <v>5769</v>
      </c>
    </row>
    <row r="1769" spans="1:12">
      <c r="A1769" s="1">
        <v>1801</v>
      </c>
      <c r="B1769" s="1" t="s">
        <v>5773</v>
      </c>
      <c r="C1769" s="1" t="s">
        <v>5774</v>
      </c>
      <c r="D1769" s="1" t="s">
        <v>5707</v>
      </c>
      <c r="E1769" s="1" t="s">
        <v>5775</v>
      </c>
      <c r="F1769" s="1" t="s">
        <v>5776</v>
      </c>
      <c r="G1769" s="1">
        <v>24.124193999999999</v>
      </c>
      <c r="H1769" s="1">
        <v>-104.528014</v>
      </c>
      <c r="I1769" s="1">
        <v>6104</v>
      </c>
      <c r="J1769" s="1">
        <v>-6</v>
      </c>
      <c r="K1769" s="1" t="s">
        <v>5710</v>
      </c>
      <c r="L1769" s="1" t="s">
        <v>5773</v>
      </c>
    </row>
    <row r="1770" spans="1:12">
      <c r="A1770" s="1">
        <v>1802</v>
      </c>
      <c r="B1770" s="1" t="s">
        <v>5777</v>
      </c>
      <c r="C1770" s="1" t="s">
        <v>5777</v>
      </c>
      <c r="D1770" s="1" t="s">
        <v>5707</v>
      </c>
      <c r="E1770" s="1" t="s">
        <v>5778</v>
      </c>
      <c r="F1770" s="1" t="s">
        <v>5779</v>
      </c>
      <c r="G1770" s="1">
        <v>21.419453000000001</v>
      </c>
      <c r="H1770" s="1">
        <v>-104.842581</v>
      </c>
      <c r="I1770" s="1">
        <v>3020</v>
      </c>
      <c r="J1770" s="1">
        <v>-6</v>
      </c>
      <c r="K1770" s="1" t="s">
        <v>5710</v>
      </c>
      <c r="L1770" s="1" t="s">
        <v>5777</v>
      </c>
    </row>
    <row r="1771" spans="1:12">
      <c r="A1771" s="1">
        <v>1803</v>
      </c>
      <c r="B1771" s="1" t="s">
        <v>5780</v>
      </c>
      <c r="C1771" s="1" t="s">
        <v>5780</v>
      </c>
      <c r="D1771" s="1" t="s">
        <v>5707</v>
      </c>
      <c r="E1771" s="1" t="s">
        <v>5781</v>
      </c>
      <c r="F1771" s="1" t="s">
        <v>5782</v>
      </c>
      <c r="G1771" s="1">
        <v>31.795280999999999</v>
      </c>
      <c r="H1771" s="1">
        <v>-116.602772</v>
      </c>
      <c r="I1771" s="1">
        <v>66</v>
      </c>
      <c r="J1771" s="1">
        <v>-8</v>
      </c>
      <c r="K1771" s="1" t="s">
        <v>5710</v>
      </c>
      <c r="L1771" s="1" t="s">
        <v>5780</v>
      </c>
    </row>
    <row r="1772" spans="1:12">
      <c r="A1772" s="1">
        <v>1804</v>
      </c>
      <c r="B1772" s="1" t="s">
        <v>5783</v>
      </c>
      <c r="C1772" s="1" t="s">
        <v>5784</v>
      </c>
      <c r="D1772" s="1" t="s">
        <v>5707</v>
      </c>
      <c r="E1772" s="1" t="s">
        <v>5785</v>
      </c>
      <c r="F1772" s="1" t="s">
        <v>5786</v>
      </c>
      <c r="G1772" s="1">
        <v>20.521799999999999</v>
      </c>
      <c r="H1772" s="1">
        <v>-103.311167</v>
      </c>
      <c r="I1772" s="1">
        <v>5016</v>
      </c>
      <c r="J1772" s="1">
        <v>-6</v>
      </c>
      <c r="K1772" s="1" t="s">
        <v>5710</v>
      </c>
      <c r="L1772" s="1" t="s">
        <v>5783</v>
      </c>
    </row>
    <row r="1773" spans="1:12">
      <c r="A1773" s="1">
        <v>1805</v>
      </c>
      <c r="B1773" s="1" t="s">
        <v>5787</v>
      </c>
      <c r="C1773" s="1" t="s">
        <v>5788</v>
      </c>
      <c r="D1773" s="1" t="s">
        <v>5707</v>
      </c>
      <c r="E1773" s="1" t="s">
        <v>5789</v>
      </c>
      <c r="F1773" s="1" t="s">
        <v>5790</v>
      </c>
      <c r="G1773" s="1">
        <v>27.968983000000001</v>
      </c>
      <c r="H1773" s="1">
        <v>-110.925169</v>
      </c>
      <c r="I1773" s="1">
        <v>59</v>
      </c>
      <c r="J1773" s="1">
        <v>-7</v>
      </c>
      <c r="K1773" s="1" t="s">
        <v>5710</v>
      </c>
      <c r="L1773" s="1" t="s">
        <v>5787</v>
      </c>
    </row>
    <row r="1774" spans="1:12">
      <c r="A1774" s="1">
        <v>1806</v>
      </c>
      <c r="B1774" s="1" t="s">
        <v>5791</v>
      </c>
      <c r="C1774" s="1" t="s">
        <v>5791</v>
      </c>
      <c r="D1774" s="1" t="s">
        <v>5707</v>
      </c>
      <c r="E1774" s="1" t="s">
        <v>5792</v>
      </c>
      <c r="F1774" s="1" t="s">
        <v>5793</v>
      </c>
      <c r="G1774" s="1">
        <v>18.497188999999999</v>
      </c>
      <c r="H1774" s="1">
        <v>-97.419942000000006</v>
      </c>
      <c r="I1774" s="1">
        <v>5509</v>
      </c>
      <c r="J1774" s="1">
        <v>-6</v>
      </c>
      <c r="K1774" s="1" t="s">
        <v>5710</v>
      </c>
      <c r="L1774" s="1" t="s">
        <v>5791</v>
      </c>
    </row>
    <row r="1775" spans="1:12">
      <c r="A1775" s="1">
        <v>1807</v>
      </c>
      <c r="B1775" s="1" t="s">
        <v>5794</v>
      </c>
      <c r="C1775" s="1" t="s">
        <v>5795</v>
      </c>
      <c r="D1775" s="1" t="s">
        <v>5707</v>
      </c>
      <c r="E1775" s="1" t="s">
        <v>5796</v>
      </c>
      <c r="F1775" s="1" t="s">
        <v>5797</v>
      </c>
      <c r="G1775" s="1">
        <v>29.095858</v>
      </c>
      <c r="H1775" s="1">
        <v>-111.04785800000001</v>
      </c>
      <c r="I1775" s="1">
        <v>627</v>
      </c>
      <c r="J1775" s="1">
        <v>-7</v>
      </c>
      <c r="K1775" s="1" t="s">
        <v>5710</v>
      </c>
      <c r="L1775" s="1" t="s">
        <v>5794</v>
      </c>
    </row>
    <row r="1776" spans="1:12">
      <c r="A1776" s="1">
        <v>1808</v>
      </c>
      <c r="B1776" s="1" t="s">
        <v>5798</v>
      </c>
      <c r="C1776" s="1" t="s">
        <v>5798</v>
      </c>
      <c r="D1776" s="1" t="s">
        <v>5707</v>
      </c>
      <c r="E1776" s="1" t="s">
        <v>5799</v>
      </c>
      <c r="F1776" s="1" t="s">
        <v>5800</v>
      </c>
      <c r="G1776" s="1">
        <v>19.277011000000002</v>
      </c>
      <c r="H1776" s="1">
        <v>-103.577397</v>
      </c>
      <c r="I1776" s="1">
        <v>2467</v>
      </c>
      <c r="J1776" s="1">
        <v>-6</v>
      </c>
      <c r="K1776" s="1" t="s">
        <v>5710</v>
      </c>
      <c r="L1776" s="1" t="s">
        <v>5798</v>
      </c>
    </row>
    <row r="1777" spans="1:12">
      <c r="A1777" s="1">
        <v>1809</v>
      </c>
      <c r="B1777" s="1" t="s">
        <v>5801</v>
      </c>
      <c r="C1777" s="1" t="s">
        <v>5801</v>
      </c>
      <c r="D1777" s="1" t="s">
        <v>5707</v>
      </c>
      <c r="E1777" s="1" t="s">
        <v>5802</v>
      </c>
      <c r="F1777" s="1" t="s">
        <v>5803</v>
      </c>
      <c r="G1777" s="1">
        <v>21.245032999999999</v>
      </c>
      <c r="H1777" s="1">
        <v>-86.739966999999993</v>
      </c>
      <c r="I1777" s="1">
        <v>7</v>
      </c>
      <c r="J1777" s="1">
        <v>-6</v>
      </c>
      <c r="K1777" s="1" t="s">
        <v>5710</v>
      </c>
      <c r="L1777" s="1" t="s">
        <v>5801</v>
      </c>
    </row>
    <row r="1778" spans="1:12">
      <c r="A1778" s="1">
        <v>1810</v>
      </c>
      <c r="B1778" s="1" t="s">
        <v>5804</v>
      </c>
      <c r="C1778" s="1" t="s">
        <v>5805</v>
      </c>
      <c r="D1778" s="1" t="s">
        <v>5707</v>
      </c>
      <c r="E1778" s="1" t="s">
        <v>5806</v>
      </c>
      <c r="F1778" s="1" t="s">
        <v>5807</v>
      </c>
      <c r="G1778" s="1">
        <v>25.549496999999999</v>
      </c>
      <c r="H1778" s="1">
        <v>-100.928669</v>
      </c>
      <c r="I1778" s="1">
        <v>4778</v>
      </c>
      <c r="J1778" s="1">
        <v>-6</v>
      </c>
      <c r="K1778" s="1" t="s">
        <v>5710</v>
      </c>
      <c r="L1778" s="1" t="s">
        <v>5804</v>
      </c>
    </row>
    <row r="1779" spans="1:12">
      <c r="A1779" s="1">
        <v>1811</v>
      </c>
      <c r="B1779" s="1" t="s">
        <v>5808</v>
      </c>
      <c r="C1779" s="1" t="s">
        <v>5809</v>
      </c>
      <c r="D1779" s="1" t="s">
        <v>5707</v>
      </c>
      <c r="F1779" s="1" t="s">
        <v>5810</v>
      </c>
      <c r="G1779" s="1">
        <v>16.449335999999999</v>
      </c>
      <c r="H1779" s="1">
        <v>-95.093697000000006</v>
      </c>
      <c r="I1779" s="1">
        <v>164</v>
      </c>
      <c r="J1779" s="1">
        <v>-6</v>
      </c>
      <c r="K1779" s="1" t="s">
        <v>5710</v>
      </c>
      <c r="L1779" s="1" t="s">
        <v>5808</v>
      </c>
    </row>
    <row r="1780" spans="1:12">
      <c r="A1780" s="1">
        <v>1813</v>
      </c>
      <c r="B1780" s="1" t="s">
        <v>5811</v>
      </c>
      <c r="C1780" s="1" t="s">
        <v>5812</v>
      </c>
      <c r="D1780" s="1" t="s">
        <v>5707</v>
      </c>
      <c r="E1780" s="1" t="s">
        <v>5813</v>
      </c>
      <c r="F1780" s="1" t="s">
        <v>5814</v>
      </c>
      <c r="G1780" s="1">
        <v>18.001730999999999</v>
      </c>
      <c r="H1780" s="1">
        <v>-102.22052499999999</v>
      </c>
      <c r="I1780" s="1">
        <v>39</v>
      </c>
      <c r="J1780" s="1">
        <v>-6</v>
      </c>
      <c r="K1780" s="1" t="s">
        <v>5710</v>
      </c>
      <c r="L1780" s="1" t="s">
        <v>5811</v>
      </c>
    </row>
    <row r="1781" spans="1:12">
      <c r="A1781" s="1">
        <v>1814</v>
      </c>
      <c r="B1781" s="1" t="s">
        <v>5815</v>
      </c>
      <c r="C1781" s="1" t="s">
        <v>5816</v>
      </c>
      <c r="D1781" s="1" t="s">
        <v>5707</v>
      </c>
      <c r="E1781" s="1" t="s">
        <v>5817</v>
      </c>
      <c r="F1781" s="1" t="s">
        <v>5818</v>
      </c>
      <c r="G1781" s="1">
        <v>25.685193999999999</v>
      </c>
      <c r="H1781" s="1">
        <v>-109.080806</v>
      </c>
      <c r="I1781" s="1">
        <v>16</v>
      </c>
      <c r="J1781" s="1">
        <v>-7</v>
      </c>
      <c r="K1781" s="1" t="s">
        <v>5710</v>
      </c>
      <c r="L1781" s="1" t="s">
        <v>5815</v>
      </c>
    </row>
    <row r="1782" spans="1:12">
      <c r="A1782" s="1">
        <v>1815</v>
      </c>
      <c r="B1782" s="1" t="s">
        <v>5819</v>
      </c>
      <c r="C1782" s="1" t="s">
        <v>5820</v>
      </c>
      <c r="D1782" s="1" t="s">
        <v>5707</v>
      </c>
      <c r="E1782" s="1" t="s">
        <v>5821</v>
      </c>
      <c r="F1782" s="1" t="s">
        <v>5822</v>
      </c>
      <c r="G1782" s="1">
        <v>20.993463999999999</v>
      </c>
      <c r="H1782" s="1">
        <v>-101.480847</v>
      </c>
      <c r="I1782" s="1">
        <v>5956</v>
      </c>
      <c r="J1782" s="1">
        <v>-6</v>
      </c>
      <c r="K1782" s="1" t="s">
        <v>5710</v>
      </c>
      <c r="L1782" s="1" t="s">
        <v>5819</v>
      </c>
    </row>
    <row r="1783" spans="1:12">
      <c r="A1783" s="1">
        <v>1816</v>
      </c>
      <c r="B1783" s="1" t="s">
        <v>5823</v>
      </c>
      <c r="C1783" s="1" t="s">
        <v>5824</v>
      </c>
      <c r="D1783" s="1" t="s">
        <v>5707</v>
      </c>
      <c r="E1783" s="1" t="s">
        <v>5825</v>
      </c>
      <c r="F1783" s="1" t="s">
        <v>5826</v>
      </c>
      <c r="G1783" s="1">
        <v>24.072693999999998</v>
      </c>
      <c r="H1783" s="1">
        <v>-110.362475</v>
      </c>
      <c r="I1783" s="1">
        <v>69</v>
      </c>
      <c r="J1783" s="1">
        <v>-7</v>
      </c>
      <c r="K1783" s="1" t="s">
        <v>5710</v>
      </c>
      <c r="L1783" s="1" t="s">
        <v>5823</v>
      </c>
    </row>
    <row r="1784" spans="1:12">
      <c r="A1784" s="1">
        <v>1817</v>
      </c>
      <c r="B1784" s="1" t="s">
        <v>5827</v>
      </c>
      <c r="C1784" s="1" t="s">
        <v>5828</v>
      </c>
      <c r="D1784" s="1" t="s">
        <v>5707</v>
      </c>
      <c r="E1784" s="1" t="s">
        <v>5829</v>
      </c>
      <c r="F1784" s="1" t="s">
        <v>5830</v>
      </c>
      <c r="G1784" s="1">
        <v>25.989194000000001</v>
      </c>
      <c r="H1784" s="1">
        <v>-111.348361</v>
      </c>
      <c r="I1784" s="1">
        <v>34</v>
      </c>
      <c r="J1784" s="1">
        <v>-7</v>
      </c>
      <c r="K1784" s="1" t="s">
        <v>5710</v>
      </c>
      <c r="L1784" s="1" t="s">
        <v>5827</v>
      </c>
    </row>
    <row r="1785" spans="1:12">
      <c r="A1785" s="1">
        <v>1818</v>
      </c>
      <c r="B1785" s="1" t="s">
        <v>5831</v>
      </c>
      <c r="C1785" s="1" t="s">
        <v>5832</v>
      </c>
      <c r="D1785" s="1" t="s">
        <v>5707</v>
      </c>
      <c r="E1785" s="1" t="s">
        <v>5833</v>
      </c>
      <c r="F1785" s="1" t="s">
        <v>5834</v>
      </c>
      <c r="G1785" s="1">
        <v>25.769894000000001</v>
      </c>
      <c r="H1785" s="1">
        <v>-97.525311000000002</v>
      </c>
      <c r="I1785" s="1">
        <v>25</v>
      </c>
      <c r="J1785" s="1">
        <v>-6</v>
      </c>
      <c r="K1785" s="1" t="s">
        <v>5710</v>
      </c>
      <c r="L1785" s="1" t="s">
        <v>5831</v>
      </c>
    </row>
    <row r="1786" spans="1:12">
      <c r="A1786" s="1">
        <v>1819</v>
      </c>
      <c r="B1786" s="1" t="s">
        <v>5835</v>
      </c>
      <c r="C1786" s="1" t="s">
        <v>5836</v>
      </c>
      <c r="D1786" s="1" t="s">
        <v>5707</v>
      </c>
      <c r="E1786" s="1" t="s">
        <v>5837</v>
      </c>
      <c r="F1786" s="1" t="s">
        <v>5838</v>
      </c>
      <c r="G1786" s="1">
        <v>20.936980999999999</v>
      </c>
      <c r="H1786" s="1">
        <v>-89.657672000000005</v>
      </c>
      <c r="I1786" s="1">
        <v>38</v>
      </c>
      <c r="J1786" s="1">
        <v>-6</v>
      </c>
      <c r="K1786" s="1" t="s">
        <v>5710</v>
      </c>
      <c r="L1786" s="1" t="s">
        <v>5835</v>
      </c>
    </row>
    <row r="1787" spans="1:12">
      <c r="A1787" s="1">
        <v>1820</v>
      </c>
      <c r="B1787" s="1" t="s">
        <v>5839</v>
      </c>
      <c r="C1787" s="1" t="s">
        <v>5840</v>
      </c>
      <c r="D1787" s="1" t="s">
        <v>5707</v>
      </c>
      <c r="E1787" s="1" t="s">
        <v>5841</v>
      </c>
      <c r="F1787" s="1" t="s">
        <v>5842</v>
      </c>
      <c r="G1787" s="1">
        <v>32.630634000000001</v>
      </c>
      <c r="H1787" s="1">
        <v>-115.241637</v>
      </c>
      <c r="I1787" s="1">
        <v>74</v>
      </c>
      <c r="J1787" s="1">
        <v>-8</v>
      </c>
      <c r="K1787" s="1" t="s">
        <v>5710</v>
      </c>
      <c r="L1787" s="1" t="s">
        <v>5839</v>
      </c>
    </row>
    <row r="1788" spans="1:12">
      <c r="A1788" s="1">
        <v>1821</v>
      </c>
      <c r="B1788" s="1" t="s">
        <v>5843</v>
      </c>
      <c r="C1788" s="1" t="s">
        <v>5844</v>
      </c>
      <c r="D1788" s="1" t="s">
        <v>5707</v>
      </c>
      <c r="E1788" s="1" t="s">
        <v>5845</v>
      </c>
      <c r="F1788" s="1" t="s">
        <v>5846</v>
      </c>
      <c r="G1788" s="1">
        <v>19.849944000000001</v>
      </c>
      <c r="H1788" s="1">
        <v>-101.02549999999999</v>
      </c>
      <c r="I1788" s="1">
        <v>6033</v>
      </c>
      <c r="J1788" s="1">
        <v>-6</v>
      </c>
      <c r="K1788" s="1" t="s">
        <v>5710</v>
      </c>
      <c r="L1788" s="1" t="s">
        <v>5843</v>
      </c>
    </row>
    <row r="1789" spans="1:12">
      <c r="A1789" s="1">
        <v>1822</v>
      </c>
      <c r="B1789" s="1" t="s">
        <v>5847</v>
      </c>
      <c r="C1789" s="1" t="s">
        <v>5847</v>
      </c>
      <c r="D1789" s="1" t="s">
        <v>5707</v>
      </c>
      <c r="E1789" s="1" t="s">
        <v>5848</v>
      </c>
      <c r="F1789" s="1" t="s">
        <v>5849</v>
      </c>
      <c r="G1789" s="1">
        <v>18.103418999999999</v>
      </c>
      <c r="H1789" s="1">
        <v>-94.580680999999998</v>
      </c>
      <c r="I1789" s="1">
        <v>36</v>
      </c>
      <c r="J1789" s="1">
        <v>-6</v>
      </c>
      <c r="K1789" s="1" t="s">
        <v>5710</v>
      </c>
      <c r="L1789" s="1" t="s">
        <v>5847</v>
      </c>
    </row>
    <row r="1790" spans="1:12">
      <c r="A1790" s="1">
        <v>1823</v>
      </c>
      <c r="B1790" s="1" t="s">
        <v>5850</v>
      </c>
      <c r="C1790" s="1" t="s">
        <v>5851</v>
      </c>
      <c r="D1790" s="1" t="s">
        <v>5707</v>
      </c>
      <c r="E1790" s="1" t="s">
        <v>5852</v>
      </c>
      <c r="F1790" s="1" t="s">
        <v>5853</v>
      </c>
      <c r="G1790" s="1">
        <v>26.955732999999999</v>
      </c>
      <c r="H1790" s="1">
        <v>-101.470136</v>
      </c>
      <c r="I1790" s="1">
        <v>1864</v>
      </c>
      <c r="J1790" s="1">
        <v>-6</v>
      </c>
      <c r="K1790" s="1" t="s">
        <v>5710</v>
      </c>
      <c r="L1790" s="1" t="s">
        <v>5850</v>
      </c>
    </row>
    <row r="1791" spans="1:12">
      <c r="A1791" s="1">
        <v>1824</v>
      </c>
      <c r="B1791" s="1" t="s">
        <v>5854</v>
      </c>
      <c r="C1791" s="1" t="s">
        <v>5855</v>
      </c>
      <c r="D1791" s="1" t="s">
        <v>5707</v>
      </c>
      <c r="E1791" s="1" t="s">
        <v>5856</v>
      </c>
      <c r="F1791" s="1" t="s">
        <v>5857</v>
      </c>
      <c r="G1791" s="1">
        <v>19.436302999999999</v>
      </c>
      <c r="H1791" s="1">
        <v>-99.072096999999999</v>
      </c>
      <c r="I1791" s="1">
        <v>7316</v>
      </c>
      <c r="J1791" s="1">
        <v>-6</v>
      </c>
      <c r="K1791" s="1" t="s">
        <v>5710</v>
      </c>
      <c r="L1791" s="1" t="s">
        <v>5854</v>
      </c>
    </row>
    <row r="1792" spans="1:12">
      <c r="A1792" s="1">
        <v>1825</v>
      </c>
      <c r="B1792" s="1" t="s">
        <v>5858</v>
      </c>
      <c r="C1792" s="1" t="s">
        <v>5712</v>
      </c>
      <c r="D1792" s="1" t="s">
        <v>5707</v>
      </c>
      <c r="E1792" s="1" t="s">
        <v>5859</v>
      </c>
      <c r="F1792" s="1" t="s">
        <v>5860</v>
      </c>
      <c r="G1792" s="1">
        <v>25.778489</v>
      </c>
      <c r="H1792" s="1">
        <v>-100.10687799999999</v>
      </c>
      <c r="I1792" s="1">
        <v>1278</v>
      </c>
      <c r="J1792" s="1">
        <v>-6</v>
      </c>
      <c r="K1792" s="1" t="s">
        <v>5710</v>
      </c>
      <c r="L1792" s="1" t="s">
        <v>5858</v>
      </c>
    </row>
    <row r="1793" spans="1:12">
      <c r="A1793" s="1">
        <v>1826</v>
      </c>
      <c r="B1793" s="1" t="s">
        <v>5861</v>
      </c>
      <c r="C1793" s="1" t="s">
        <v>5862</v>
      </c>
      <c r="D1793" s="1" t="s">
        <v>5707</v>
      </c>
      <c r="E1793" s="1" t="s">
        <v>5863</v>
      </c>
      <c r="F1793" s="1" t="s">
        <v>5864</v>
      </c>
      <c r="G1793" s="1">
        <v>23.161356000000001</v>
      </c>
      <c r="H1793" s="1">
        <v>-106.26607199999999</v>
      </c>
      <c r="I1793" s="1">
        <v>38</v>
      </c>
      <c r="J1793" s="1">
        <v>-7</v>
      </c>
      <c r="K1793" s="1" t="s">
        <v>5710</v>
      </c>
      <c r="L1793" s="1" t="s">
        <v>5861</v>
      </c>
    </row>
    <row r="1794" spans="1:12">
      <c r="A1794" s="1">
        <v>1827</v>
      </c>
      <c r="B1794" s="1" t="s">
        <v>5865</v>
      </c>
      <c r="C1794" s="1" t="s">
        <v>5866</v>
      </c>
      <c r="D1794" s="1" t="s">
        <v>5707</v>
      </c>
      <c r="E1794" s="1" t="s">
        <v>5867</v>
      </c>
      <c r="F1794" s="1" t="s">
        <v>5868</v>
      </c>
      <c r="G1794" s="1">
        <v>31.226082999999999</v>
      </c>
      <c r="H1794" s="1">
        <v>-110.975831</v>
      </c>
      <c r="I1794" s="1">
        <v>3990</v>
      </c>
      <c r="J1794" s="1">
        <v>-7</v>
      </c>
      <c r="K1794" s="1" t="s">
        <v>5710</v>
      </c>
      <c r="L1794" s="1" t="s">
        <v>5865</v>
      </c>
    </row>
    <row r="1795" spans="1:12">
      <c r="A1795" s="1">
        <v>1828</v>
      </c>
      <c r="B1795" s="1" t="s">
        <v>5869</v>
      </c>
      <c r="C1795" s="1" t="s">
        <v>5870</v>
      </c>
      <c r="D1795" s="1" t="s">
        <v>5707</v>
      </c>
      <c r="E1795" s="1" t="s">
        <v>5871</v>
      </c>
      <c r="F1795" s="1" t="s">
        <v>5872</v>
      </c>
      <c r="G1795" s="1">
        <v>27.443918</v>
      </c>
      <c r="H1795" s="1">
        <v>-99.570459999999997</v>
      </c>
      <c r="I1795" s="1">
        <v>484</v>
      </c>
      <c r="J1795" s="1">
        <v>-6</v>
      </c>
      <c r="K1795" s="1" t="s">
        <v>5710</v>
      </c>
      <c r="L1795" s="1" t="s">
        <v>5869</v>
      </c>
    </row>
    <row r="1796" spans="1:12">
      <c r="A1796" s="1">
        <v>1829</v>
      </c>
      <c r="B1796" s="1" t="s">
        <v>5873</v>
      </c>
      <c r="C1796" s="1" t="s">
        <v>5874</v>
      </c>
      <c r="D1796" s="1" t="s">
        <v>5707</v>
      </c>
      <c r="E1796" s="1" t="s">
        <v>5875</v>
      </c>
      <c r="F1796" s="1" t="s">
        <v>5876</v>
      </c>
      <c r="G1796" s="1">
        <v>16.999905999999999</v>
      </c>
      <c r="H1796" s="1">
        <v>-96.726639000000006</v>
      </c>
      <c r="I1796" s="1">
        <v>4989</v>
      </c>
      <c r="J1796" s="1">
        <v>-6</v>
      </c>
      <c r="K1796" s="1" t="s">
        <v>5710</v>
      </c>
      <c r="L1796" s="1" t="s">
        <v>5873</v>
      </c>
    </row>
    <row r="1797" spans="1:12">
      <c r="A1797" s="1">
        <v>1830</v>
      </c>
      <c r="B1797" s="1" t="s">
        <v>5877</v>
      </c>
      <c r="C1797" s="1" t="s">
        <v>5878</v>
      </c>
      <c r="D1797" s="1" t="s">
        <v>5707</v>
      </c>
      <c r="E1797" s="1" t="s">
        <v>5879</v>
      </c>
      <c r="F1797" s="1" t="s">
        <v>5880</v>
      </c>
      <c r="G1797" s="1">
        <v>20.602671000000001</v>
      </c>
      <c r="H1797" s="1">
        <v>-97.460839000000007</v>
      </c>
      <c r="I1797" s="1">
        <v>497</v>
      </c>
      <c r="J1797" s="1">
        <v>-6</v>
      </c>
      <c r="K1797" s="1" t="s">
        <v>5710</v>
      </c>
      <c r="L1797" s="1" t="s">
        <v>5877</v>
      </c>
    </row>
    <row r="1798" spans="1:12">
      <c r="A1798" s="1">
        <v>1831</v>
      </c>
      <c r="B1798" s="1" t="s">
        <v>5881</v>
      </c>
      <c r="C1798" s="1" t="s">
        <v>5882</v>
      </c>
      <c r="D1798" s="1" t="s">
        <v>5707</v>
      </c>
      <c r="E1798" s="1" t="s">
        <v>5883</v>
      </c>
      <c r="F1798" s="1" t="s">
        <v>5884</v>
      </c>
      <c r="G1798" s="1">
        <v>19.158144</v>
      </c>
      <c r="H1798" s="1">
        <v>-98.371447000000003</v>
      </c>
      <c r="I1798" s="1">
        <v>7361</v>
      </c>
      <c r="J1798" s="1">
        <v>-6</v>
      </c>
      <c r="K1798" s="1" t="s">
        <v>5710</v>
      </c>
      <c r="L1798" s="1" t="s">
        <v>5881</v>
      </c>
    </row>
    <row r="1799" spans="1:12">
      <c r="A1799" s="1">
        <v>1832</v>
      </c>
      <c r="B1799" s="1" t="s">
        <v>5885</v>
      </c>
      <c r="C1799" s="1" t="s">
        <v>5886</v>
      </c>
      <c r="D1799" s="1" t="s">
        <v>5707</v>
      </c>
      <c r="E1799" s="1" t="s">
        <v>5887</v>
      </c>
      <c r="F1799" s="1" t="s">
        <v>5888</v>
      </c>
      <c r="G1799" s="1">
        <v>20.077200000000001</v>
      </c>
      <c r="H1799" s="1">
        <v>-98.782814000000002</v>
      </c>
      <c r="I1799" s="1">
        <v>7600</v>
      </c>
      <c r="J1799" s="1">
        <v>-6</v>
      </c>
      <c r="K1799" s="1" t="s">
        <v>5710</v>
      </c>
      <c r="L1799" s="1" t="s">
        <v>5885</v>
      </c>
    </row>
    <row r="1800" spans="1:12">
      <c r="A1800" s="1">
        <v>1833</v>
      </c>
      <c r="B1800" s="1" t="s">
        <v>5889</v>
      </c>
      <c r="C1800" s="1" t="s">
        <v>5890</v>
      </c>
      <c r="D1800" s="1" t="s">
        <v>5707</v>
      </c>
      <c r="E1800" s="1" t="s">
        <v>5891</v>
      </c>
      <c r="F1800" s="1" t="s">
        <v>5892</v>
      </c>
      <c r="G1800" s="1">
        <v>31.351877999999999</v>
      </c>
      <c r="H1800" s="1">
        <v>-113.525728</v>
      </c>
      <c r="I1800" s="1">
        <v>30</v>
      </c>
      <c r="J1800" s="1">
        <v>-7</v>
      </c>
      <c r="K1800" s="1" t="s">
        <v>5710</v>
      </c>
      <c r="L1800" s="1" t="s">
        <v>5889</v>
      </c>
    </row>
    <row r="1801" spans="1:12">
      <c r="A1801" s="1">
        <v>1834</v>
      </c>
      <c r="B1801" s="1" t="s">
        <v>5893</v>
      </c>
      <c r="C1801" s="1" t="s">
        <v>5894</v>
      </c>
      <c r="D1801" s="1" t="s">
        <v>5707</v>
      </c>
      <c r="E1801" s="1" t="s">
        <v>5895</v>
      </c>
      <c r="F1801" s="1" t="s">
        <v>5896</v>
      </c>
      <c r="G1801" s="1">
        <v>28.627393999999999</v>
      </c>
      <c r="H1801" s="1">
        <v>-100.535211</v>
      </c>
      <c r="I1801" s="1">
        <v>901</v>
      </c>
      <c r="J1801" s="1">
        <v>-6</v>
      </c>
      <c r="K1801" s="1" t="s">
        <v>5710</v>
      </c>
      <c r="L1801" s="1" t="s">
        <v>5893</v>
      </c>
    </row>
    <row r="1802" spans="1:12">
      <c r="A1802" s="1">
        <v>1835</v>
      </c>
      <c r="B1802" s="1" t="s">
        <v>5897</v>
      </c>
      <c r="C1802" s="1" t="s">
        <v>5898</v>
      </c>
      <c r="D1802" s="1" t="s">
        <v>5707</v>
      </c>
      <c r="E1802" s="1" t="s">
        <v>5899</v>
      </c>
      <c r="F1802" s="1" t="s">
        <v>5900</v>
      </c>
      <c r="G1802" s="1">
        <v>19.396692000000002</v>
      </c>
      <c r="H1802" s="1">
        <v>-102.039056</v>
      </c>
      <c r="I1802" s="1">
        <v>5258</v>
      </c>
      <c r="J1802" s="1">
        <v>-6</v>
      </c>
      <c r="K1802" s="1" t="s">
        <v>5710</v>
      </c>
      <c r="L1802" s="1" t="s">
        <v>5897</v>
      </c>
    </row>
    <row r="1803" spans="1:12">
      <c r="A1803" s="1">
        <v>1836</v>
      </c>
      <c r="B1803" s="1" t="s">
        <v>5901</v>
      </c>
      <c r="C1803" s="1" t="s">
        <v>5902</v>
      </c>
      <c r="D1803" s="1" t="s">
        <v>5707</v>
      </c>
      <c r="E1803" s="1" t="s">
        <v>5903</v>
      </c>
      <c r="F1803" s="1" t="s">
        <v>5904</v>
      </c>
      <c r="G1803" s="1">
        <v>20.680083</v>
      </c>
      <c r="H1803" s="1">
        <v>-105.254167</v>
      </c>
      <c r="I1803" s="1">
        <v>23</v>
      </c>
      <c r="J1803" s="1">
        <v>-6</v>
      </c>
      <c r="K1803" s="1" t="s">
        <v>5710</v>
      </c>
      <c r="L1803" s="1" t="s">
        <v>5901</v>
      </c>
    </row>
    <row r="1804" spans="1:12">
      <c r="A1804" s="1">
        <v>1837</v>
      </c>
      <c r="B1804" s="1" t="s">
        <v>5905</v>
      </c>
      <c r="C1804" s="1" t="s">
        <v>5906</v>
      </c>
      <c r="D1804" s="1" t="s">
        <v>5707</v>
      </c>
      <c r="E1804" s="1" t="s">
        <v>5907</v>
      </c>
      <c r="F1804" s="1" t="s">
        <v>5908</v>
      </c>
      <c r="G1804" s="1">
        <v>15.876861</v>
      </c>
      <c r="H1804" s="1">
        <v>-97.089117000000002</v>
      </c>
      <c r="I1804" s="1">
        <v>294</v>
      </c>
      <c r="J1804" s="1">
        <v>-6</v>
      </c>
      <c r="K1804" s="1" t="s">
        <v>5710</v>
      </c>
      <c r="L1804" s="1" t="s">
        <v>5905</v>
      </c>
    </row>
    <row r="1805" spans="1:12">
      <c r="A1805" s="1">
        <v>1838</v>
      </c>
      <c r="B1805" s="1" t="s">
        <v>5909</v>
      </c>
      <c r="C1805" s="1" t="s">
        <v>5910</v>
      </c>
      <c r="D1805" s="1" t="s">
        <v>5707</v>
      </c>
      <c r="E1805" s="1" t="s">
        <v>5911</v>
      </c>
      <c r="F1805" s="1" t="s">
        <v>5912</v>
      </c>
      <c r="G1805" s="1">
        <v>20.617289</v>
      </c>
      <c r="H1805" s="1">
        <v>-100.185658</v>
      </c>
      <c r="I1805" s="1">
        <v>6296</v>
      </c>
      <c r="J1805" s="1">
        <v>-6</v>
      </c>
      <c r="K1805" s="1" t="s">
        <v>5710</v>
      </c>
      <c r="L1805" s="1" t="s">
        <v>5909</v>
      </c>
    </row>
    <row r="1806" spans="1:12">
      <c r="A1806" s="1">
        <v>1839</v>
      </c>
      <c r="B1806" s="1" t="s">
        <v>5913</v>
      </c>
      <c r="C1806" s="1" t="s">
        <v>5914</v>
      </c>
      <c r="D1806" s="1" t="s">
        <v>5707</v>
      </c>
      <c r="E1806" s="1" t="s">
        <v>5915</v>
      </c>
      <c r="F1806" s="1" t="s">
        <v>5916</v>
      </c>
      <c r="G1806" s="1">
        <v>26.008908000000002</v>
      </c>
      <c r="H1806" s="1">
        <v>-98.228513000000007</v>
      </c>
      <c r="I1806" s="1">
        <v>139</v>
      </c>
      <c r="J1806" s="1">
        <v>-6</v>
      </c>
      <c r="K1806" s="1" t="s">
        <v>5710</v>
      </c>
      <c r="L1806" s="1" t="s">
        <v>5913</v>
      </c>
    </row>
    <row r="1807" spans="1:12">
      <c r="A1807" s="1">
        <v>1840</v>
      </c>
      <c r="B1807" s="1" t="s">
        <v>5917</v>
      </c>
      <c r="C1807" s="1" t="s">
        <v>5918</v>
      </c>
      <c r="D1807" s="1" t="s">
        <v>5707</v>
      </c>
      <c r="E1807" s="1" t="s">
        <v>5919</v>
      </c>
      <c r="F1807" s="1" t="s">
        <v>5920</v>
      </c>
      <c r="G1807" s="1">
        <v>23.15185</v>
      </c>
      <c r="H1807" s="1">
        <v>-109.72104400000001</v>
      </c>
      <c r="I1807" s="1">
        <v>374</v>
      </c>
      <c r="J1807" s="1">
        <v>-7</v>
      </c>
      <c r="K1807" s="1" t="s">
        <v>5710</v>
      </c>
      <c r="L1807" s="1" t="s">
        <v>5917</v>
      </c>
    </row>
    <row r="1808" spans="1:12">
      <c r="A1808" s="1">
        <v>1841</v>
      </c>
      <c r="B1808" s="1" t="s">
        <v>5921</v>
      </c>
      <c r="C1808" s="1" t="s">
        <v>5922</v>
      </c>
      <c r="D1808" s="1" t="s">
        <v>5707</v>
      </c>
      <c r="F1808" s="1" t="s">
        <v>5923</v>
      </c>
      <c r="G1808" s="1">
        <v>30.930222000000001</v>
      </c>
      <c r="H1808" s="1">
        <v>-114.808639</v>
      </c>
      <c r="I1808" s="1">
        <v>148</v>
      </c>
      <c r="J1808" s="1">
        <v>-8</v>
      </c>
      <c r="K1808" s="1" t="s">
        <v>5710</v>
      </c>
      <c r="L1808" s="1" t="s">
        <v>5921</v>
      </c>
    </row>
    <row r="1809" spans="1:12">
      <c r="A1809" s="1">
        <v>1842</v>
      </c>
      <c r="B1809" s="1" t="s">
        <v>5924</v>
      </c>
      <c r="C1809" s="1" t="s">
        <v>5925</v>
      </c>
      <c r="D1809" s="1" t="s">
        <v>5707</v>
      </c>
      <c r="E1809" s="1" t="s">
        <v>5926</v>
      </c>
      <c r="F1809" s="1" t="s">
        <v>5927</v>
      </c>
      <c r="G1809" s="1">
        <v>22.254303</v>
      </c>
      <c r="H1809" s="1">
        <v>-100.930806</v>
      </c>
      <c r="I1809" s="1">
        <v>6035</v>
      </c>
      <c r="J1809" s="1">
        <v>-6</v>
      </c>
      <c r="K1809" s="1" t="s">
        <v>5710</v>
      </c>
      <c r="L1809" s="1" t="s">
        <v>5924</v>
      </c>
    </row>
    <row r="1810" spans="1:12">
      <c r="A1810" s="1">
        <v>1843</v>
      </c>
      <c r="B1810" s="1" t="s">
        <v>5928</v>
      </c>
      <c r="C1810" s="1" t="s">
        <v>5928</v>
      </c>
      <c r="D1810" s="1" t="s">
        <v>5707</v>
      </c>
      <c r="E1810" s="1" t="s">
        <v>5929</v>
      </c>
      <c r="F1810" s="1" t="s">
        <v>5930</v>
      </c>
      <c r="G1810" s="1">
        <v>19.537963999999999</v>
      </c>
      <c r="H1810" s="1">
        <v>-98.173467000000002</v>
      </c>
      <c r="I1810" s="1">
        <v>8229</v>
      </c>
      <c r="J1810" s="1">
        <v>-6</v>
      </c>
      <c r="K1810" s="1" t="s">
        <v>5710</v>
      </c>
      <c r="L1810" s="1" t="s">
        <v>5928</v>
      </c>
    </row>
    <row r="1811" spans="1:12">
      <c r="A1811" s="1">
        <v>1844</v>
      </c>
      <c r="B1811" s="1" t="s">
        <v>5931</v>
      </c>
      <c r="C1811" s="1" t="s">
        <v>5932</v>
      </c>
      <c r="D1811" s="1" t="s">
        <v>5707</v>
      </c>
      <c r="F1811" s="1" t="s">
        <v>5933</v>
      </c>
      <c r="G1811" s="1">
        <v>16.739919</v>
      </c>
      <c r="H1811" s="1">
        <v>-93.173297000000005</v>
      </c>
      <c r="I1811" s="1">
        <v>1909</v>
      </c>
      <c r="J1811" s="1">
        <v>-6</v>
      </c>
      <c r="K1811" s="1" t="s">
        <v>5710</v>
      </c>
      <c r="L1811" s="1" t="s">
        <v>5931</v>
      </c>
    </row>
    <row r="1812" spans="1:12">
      <c r="A1812" s="1">
        <v>1845</v>
      </c>
      <c r="B1812" s="1" t="s">
        <v>5934</v>
      </c>
      <c r="C1812" s="1" t="s">
        <v>5935</v>
      </c>
      <c r="D1812" s="1" t="s">
        <v>5707</v>
      </c>
      <c r="E1812" s="1" t="s">
        <v>5936</v>
      </c>
      <c r="F1812" s="1" t="s">
        <v>5937</v>
      </c>
      <c r="G1812" s="1">
        <v>25.568277999999999</v>
      </c>
      <c r="H1812" s="1">
        <v>-103.410583</v>
      </c>
      <c r="I1812" s="1">
        <v>3688</v>
      </c>
      <c r="J1812" s="1">
        <v>-6</v>
      </c>
      <c r="K1812" s="1" t="s">
        <v>5710</v>
      </c>
      <c r="L1812" s="1" t="s">
        <v>5934</v>
      </c>
    </row>
    <row r="1813" spans="1:12">
      <c r="A1813" s="1">
        <v>1846</v>
      </c>
      <c r="B1813" s="1" t="s">
        <v>5938</v>
      </c>
      <c r="C1813" s="1" t="s">
        <v>5932</v>
      </c>
      <c r="D1813" s="1" t="s">
        <v>5707</v>
      </c>
      <c r="E1813" s="1" t="s">
        <v>5939</v>
      </c>
      <c r="F1813" s="1" t="s">
        <v>5940</v>
      </c>
      <c r="G1813" s="1">
        <v>16.561821999999999</v>
      </c>
      <c r="H1813" s="1">
        <v>-93.026081000000005</v>
      </c>
      <c r="I1813" s="1">
        <v>1491</v>
      </c>
      <c r="J1813" s="1">
        <v>-6</v>
      </c>
      <c r="K1813" s="1" t="s">
        <v>5710</v>
      </c>
      <c r="L1813" s="1" t="s">
        <v>5938</v>
      </c>
    </row>
    <row r="1814" spans="1:12">
      <c r="A1814" s="1">
        <v>1847</v>
      </c>
      <c r="B1814" s="1" t="s">
        <v>5941</v>
      </c>
      <c r="C1814" s="1" t="s">
        <v>5942</v>
      </c>
      <c r="D1814" s="1" t="s">
        <v>5707</v>
      </c>
      <c r="E1814" s="1" t="s">
        <v>5943</v>
      </c>
      <c r="F1814" s="1" t="s">
        <v>5944</v>
      </c>
      <c r="G1814" s="1">
        <v>32.541063999999999</v>
      </c>
      <c r="H1814" s="1">
        <v>-116.970158</v>
      </c>
      <c r="I1814" s="1">
        <v>489</v>
      </c>
      <c r="J1814" s="1">
        <v>-8</v>
      </c>
      <c r="K1814" s="1" t="s">
        <v>5710</v>
      </c>
      <c r="L1814" s="1" t="s">
        <v>5941</v>
      </c>
    </row>
    <row r="1815" spans="1:12">
      <c r="A1815" s="1">
        <v>1848</v>
      </c>
      <c r="B1815" s="1" t="s">
        <v>5945</v>
      </c>
      <c r="C1815" s="1" t="s">
        <v>5946</v>
      </c>
      <c r="D1815" s="1" t="s">
        <v>5707</v>
      </c>
      <c r="E1815" s="1" t="s">
        <v>5947</v>
      </c>
      <c r="F1815" s="1" t="s">
        <v>5948</v>
      </c>
      <c r="G1815" s="1">
        <v>22.29645</v>
      </c>
      <c r="H1815" s="1">
        <v>-97.865931000000003</v>
      </c>
      <c r="I1815" s="1">
        <v>80</v>
      </c>
      <c r="J1815" s="1">
        <v>-6</v>
      </c>
      <c r="K1815" s="1" t="s">
        <v>5710</v>
      </c>
      <c r="L1815" s="1" t="s">
        <v>5945</v>
      </c>
    </row>
    <row r="1816" spans="1:12">
      <c r="A1816" s="1">
        <v>1849</v>
      </c>
      <c r="B1816" s="1" t="s">
        <v>5949</v>
      </c>
      <c r="C1816" s="1" t="s">
        <v>5949</v>
      </c>
      <c r="D1816" s="1" t="s">
        <v>5707</v>
      </c>
      <c r="E1816" s="1" t="s">
        <v>5950</v>
      </c>
      <c r="F1816" s="1" t="s">
        <v>5951</v>
      </c>
      <c r="G1816" s="1">
        <v>22.038291999999998</v>
      </c>
      <c r="H1816" s="1">
        <v>-98.806503000000006</v>
      </c>
      <c r="I1816" s="1">
        <v>164</v>
      </c>
      <c r="J1816" s="1">
        <v>-6</v>
      </c>
      <c r="K1816" s="1" t="s">
        <v>5710</v>
      </c>
      <c r="L1816" s="1" t="s">
        <v>5949</v>
      </c>
    </row>
    <row r="1817" spans="1:12">
      <c r="A1817" s="1">
        <v>1850</v>
      </c>
      <c r="B1817" s="1" t="s">
        <v>5952</v>
      </c>
      <c r="C1817" s="1" t="s">
        <v>5953</v>
      </c>
      <c r="D1817" s="1" t="s">
        <v>5707</v>
      </c>
      <c r="E1817" s="1" t="s">
        <v>5954</v>
      </c>
      <c r="F1817" s="1" t="s">
        <v>5955</v>
      </c>
      <c r="G1817" s="1">
        <v>19.337071999999999</v>
      </c>
      <c r="H1817" s="1">
        <v>-99.566007999999997</v>
      </c>
      <c r="I1817" s="1">
        <v>8466</v>
      </c>
      <c r="J1817" s="1">
        <v>-6</v>
      </c>
      <c r="K1817" s="1" t="s">
        <v>5710</v>
      </c>
      <c r="L1817" s="1" t="s">
        <v>5952</v>
      </c>
    </row>
    <row r="1818" spans="1:12">
      <c r="A1818" s="1">
        <v>1851</v>
      </c>
      <c r="B1818" s="1" t="s">
        <v>5956</v>
      </c>
      <c r="C1818" s="1" t="s">
        <v>5957</v>
      </c>
      <c r="D1818" s="1" t="s">
        <v>5707</v>
      </c>
      <c r="E1818" s="1" t="s">
        <v>5958</v>
      </c>
      <c r="F1818" s="1" t="s">
        <v>5959</v>
      </c>
      <c r="G1818" s="1">
        <v>14.794339000000001</v>
      </c>
      <c r="H1818" s="1">
        <v>-92.370024999999998</v>
      </c>
      <c r="I1818" s="1">
        <v>97</v>
      </c>
      <c r="J1818" s="1">
        <v>-6</v>
      </c>
      <c r="K1818" s="1" t="s">
        <v>5710</v>
      </c>
      <c r="L1818" s="1" t="s">
        <v>5956</v>
      </c>
    </row>
    <row r="1819" spans="1:12">
      <c r="A1819" s="1">
        <v>1852</v>
      </c>
      <c r="B1819" s="1" t="s">
        <v>5960</v>
      </c>
      <c r="C1819" s="1" t="s">
        <v>5961</v>
      </c>
      <c r="D1819" s="1" t="s">
        <v>5707</v>
      </c>
      <c r="E1819" s="1" t="s">
        <v>5962</v>
      </c>
      <c r="F1819" s="1" t="s">
        <v>5963</v>
      </c>
      <c r="G1819" s="1">
        <v>21.036528000000001</v>
      </c>
      <c r="H1819" s="1">
        <v>-86.877082999999999</v>
      </c>
      <c r="I1819" s="1">
        <v>20</v>
      </c>
      <c r="J1819" s="1">
        <v>-6</v>
      </c>
      <c r="K1819" s="1" t="s">
        <v>5710</v>
      </c>
      <c r="L1819" s="1" t="s">
        <v>5960</v>
      </c>
    </row>
    <row r="1820" spans="1:12">
      <c r="A1820" s="1">
        <v>1853</v>
      </c>
      <c r="B1820" s="1" t="s">
        <v>5964</v>
      </c>
      <c r="C1820" s="1" t="s">
        <v>5965</v>
      </c>
      <c r="D1820" s="1" t="s">
        <v>5707</v>
      </c>
      <c r="E1820" s="1" t="s">
        <v>5966</v>
      </c>
      <c r="F1820" s="1" t="s">
        <v>5967</v>
      </c>
      <c r="G1820" s="1">
        <v>17.997</v>
      </c>
      <c r="H1820" s="1">
        <v>-92.817361000000005</v>
      </c>
      <c r="I1820" s="1">
        <v>46</v>
      </c>
      <c r="J1820" s="1">
        <v>-6</v>
      </c>
      <c r="K1820" s="1" t="s">
        <v>5710</v>
      </c>
      <c r="L1820" s="1" t="s">
        <v>5964</v>
      </c>
    </row>
    <row r="1821" spans="1:12">
      <c r="A1821" s="1">
        <v>1854</v>
      </c>
      <c r="B1821" s="1" t="s">
        <v>5968</v>
      </c>
      <c r="C1821" s="1" t="s">
        <v>5969</v>
      </c>
      <c r="D1821" s="1" t="s">
        <v>5707</v>
      </c>
      <c r="E1821" s="1" t="s">
        <v>5970</v>
      </c>
      <c r="F1821" s="1" t="s">
        <v>5971</v>
      </c>
      <c r="G1821" s="1">
        <v>19.145931000000001</v>
      </c>
      <c r="H1821" s="1">
        <v>-96.187267000000006</v>
      </c>
      <c r="I1821" s="1">
        <v>90</v>
      </c>
      <c r="J1821" s="1">
        <v>-6</v>
      </c>
      <c r="K1821" s="1" t="s">
        <v>5710</v>
      </c>
      <c r="L1821" s="1" t="s">
        <v>5968</v>
      </c>
    </row>
    <row r="1822" spans="1:12">
      <c r="A1822" s="1">
        <v>1855</v>
      </c>
      <c r="B1822" s="1" t="s">
        <v>5972</v>
      </c>
      <c r="C1822" s="1" t="s">
        <v>5973</v>
      </c>
      <c r="D1822" s="1" t="s">
        <v>5707</v>
      </c>
      <c r="E1822" s="1" t="s">
        <v>5974</v>
      </c>
      <c r="F1822" s="1" t="s">
        <v>5975</v>
      </c>
      <c r="G1822" s="1">
        <v>22.897112</v>
      </c>
      <c r="H1822" s="1">
        <v>-102.68689000000001</v>
      </c>
      <c r="I1822" s="1">
        <v>7141</v>
      </c>
      <c r="J1822" s="1">
        <v>-6</v>
      </c>
      <c r="K1822" s="1" t="s">
        <v>5710</v>
      </c>
      <c r="L1822" s="1" t="s">
        <v>5972</v>
      </c>
    </row>
    <row r="1823" spans="1:12">
      <c r="A1823" s="1">
        <v>1856</v>
      </c>
      <c r="B1823" s="1" t="s">
        <v>5976</v>
      </c>
      <c r="C1823" s="1" t="s">
        <v>5977</v>
      </c>
      <c r="D1823" s="1" t="s">
        <v>5707</v>
      </c>
      <c r="E1823" s="1" t="s">
        <v>5978</v>
      </c>
      <c r="F1823" s="1" t="s">
        <v>5979</v>
      </c>
      <c r="G1823" s="1">
        <v>17.601569000000001</v>
      </c>
      <c r="H1823" s="1">
        <v>-101.460536</v>
      </c>
      <c r="I1823" s="1">
        <v>26</v>
      </c>
      <c r="J1823" s="1">
        <v>-6</v>
      </c>
      <c r="K1823" s="1" t="s">
        <v>5710</v>
      </c>
      <c r="L1823" s="1" t="s">
        <v>5976</v>
      </c>
    </row>
    <row r="1824" spans="1:12">
      <c r="A1824" s="1">
        <v>1857</v>
      </c>
      <c r="B1824" s="1" t="s">
        <v>5980</v>
      </c>
      <c r="C1824" s="1" t="s">
        <v>5980</v>
      </c>
      <c r="D1824" s="1" t="s">
        <v>5707</v>
      </c>
      <c r="E1824" s="1" t="s">
        <v>5981</v>
      </c>
      <c r="F1824" s="1" t="s">
        <v>5982</v>
      </c>
      <c r="G1824" s="1">
        <v>20.045036</v>
      </c>
      <c r="H1824" s="1">
        <v>-102.275955</v>
      </c>
      <c r="I1824" s="1">
        <v>5141</v>
      </c>
      <c r="J1824" s="1">
        <v>-6</v>
      </c>
      <c r="K1824" s="1" t="s">
        <v>5710</v>
      </c>
      <c r="L1824" s="1" t="s">
        <v>5980</v>
      </c>
    </row>
    <row r="1825" spans="1:12">
      <c r="A1825" s="1">
        <v>1858</v>
      </c>
      <c r="B1825" s="1" t="s">
        <v>5983</v>
      </c>
      <c r="C1825" s="1" t="s">
        <v>5984</v>
      </c>
      <c r="D1825" s="1" t="s">
        <v>5707</v>
      </c>
      <c r="E1825" s="1" t="s">
        <v>5985</v>
      </c>
      <c r="F1825" s="1" t="s">
        <v>5986</v>
      </c>
      <c r="G1825" s="1">
        <v>19.144777999999999</v>
      </c>
      <c r="H1825" s="1">
        <v>-104.55863100000001</v>
      </c>
      <c r="I1825" s="1">
        <v>30</v>
      </c>
      <c r="J1825" s="1">
        <v>-6</v>
      </c>
      <c r="K1825" s="1" t="s">
        <v>5710</v>
      </c>
      <c r="L1825" s="1" t="s">
        <v>5983</v>
      </c>
    </row>
    <row r="1826" spans="1:12">
      <c r="A1826" s="1">
        <v>1859</v>
      </c>
      <c r="B1826" s="1" t="s">
        <v>5987</v>
      </c>
      <c r="C1826" s="1" t="s">
        <v>5987</v>
      </c>
      <c r="D1826" s="1" t="s">
        <v>5707</v>
      </c>
      <c r="F1826" s="1" t="s">
        <v>5988</v>
      </c>
      <c r="G1826" s="1">
        <v>20.755832999999999</v>
      </c>
      <c r="H1826" s="1">
        <v>-103.465278</v>
      </c>
      <c r="I1826" s="1">
        <v>5333</v>
      </c>
      <c r="J1826" s="1">
        <v>-6</v>
      </c>
      <c r="K1826" s="1" t="s">
        <v>5710</v>
      </c>
      <c r="L1826" s="1" t="s">
        <v>5987</v>
      </c>
    </row>
    <row r="1827" spans="1:12">
      <c r="A1827" s="1">
        <v>1860</v>
      </c>
      <c r="B1827" s="1" t="s">
        <v>5989</v>
      </c>
      <c r="C1827" s="1" t="s">
        <v>5989</v>
      </c>
      <c r="D1827" s="1" t="s">
        <v>5990</v>
      </c>
      <c r="E1827" s="1" t="s">
        <v>5991</v>
      </c>
      <c r="F1827" s="1" t="s">
        <v>5992</v>
      </c>
      <c r="G1827" s="1">
        <v>11.990961</v>
      </c>
      <c r="H1827" s="1">
        <v>-83.774085999999997</v>
      </c>
      <c r="I1827" s="1">
        <v>41</v>
      </c>
      <c r="J1827" s="1">
        <v>-6</v>
      </c>
      <c r="K1827" s="1" t="s">
        <v>161</v>
      </c>
      <c r="L1827" s="1" t="s">
        <v>5989</v>
      </c>
    </row>
    <row r="1828" spans="1:12">
      <c r="A1828" s="1">
        <v>1861</v>
      </c>
      <c r="B1828" s="1" t="s">
        <v>5993</v>
      </c>
      <c r="C1828" s="1" t="s">
        <v>5993</v>
      </c>
      <c r="D1828" s="1" t="s">
        <v>5990</v>
      </c>
      <c r="F1828" s="1" t="s">
        <v>5994</v>
      </c>
      <c r="G1828" s="1">
        <v>12.190044</v>
      </c>
      <c r="H1828" s="1">
        <v>-86.353871999999996</v>
      </c>
      <c r="I1828" s="1">
        <v>262</v>
      </c>
      <c r="J1828" s="1">
        <v>-6</v>
      </c>
      <c r="K1828" s="1" t="s">
        <v>161</v>
      </c>
      <c r="L1828" s="1" t="s">
        <v>5993</v>
      </c>
    </row>
    <row r="1829" spans="1:12">
      <c r="A1829" s="1">
        <v>1862</v>
      </c>
      <c r="B1829" s="1" t="s">
        <v>5995</v>
      </c>
      <c r="C1829" s="1" t="s">
        <v>5995</v>
      </c>
      <c r="D1829" s="1" t="s">
        <v>5990</v>
      </c>
      <c r="F1829" s="1" t="s">
        <v>5996</v>
      </c>
      <c r="G1829" s="1">
        <v>12.428027999999999</v>
      </c>
      <c r="H1829" s="1">
        <v>-86.902360999999999</v>
      </c>
      <c r="I1829" s="1">
        <v>328</v>
      </c>
      <c r="J1829" s="1">
        <v>-6</v>
      </c>
      <c r="K1829" s="1" t="s">
        <v>161</v>
      </c>
      <c r="L1829" s="1" t="s">
        <v>5995</v>
      </c>
    </row>
    <row r="1830" spans="1:12">
      <c r="A1830" s="1">
        <v>1863</v>
      </c>
      <c r="B1830" s="1" t="s">
        <v>5997</v>
      </c>
      <c r="C1830" s="1" t="s">
        <v>5998</v>
      </c>
      <c r="D1830" s="1" t="s">
        <v>5990</v>
      </c>
      <c r="E1830" s="1" t="s">
        <v>5999</v>
      </c>
      <c r="F1830" s="1" t="s">
        <v>6000</v>
      </c>
      <c r="G1830" s="1">
        <v>12.141494</v>
      </c>
      <c r="H1830" s="1">
        <v>-86.168177999999997</v>
      </c>
      <c r="I1830" s="1">
        <v>194</v>
      </c>
      <c r="J1830" s="1">
        <v>-6</v>
      </c>
      <c r="K1830" s="1" t="s">
        <v>161</v>
      </c>
      <c r="L1830" s="1" t="s">
        <v>5997</v>
      </c>
    </row>
    <row r="1831" spans="1:12">
      <c r="A1831" s="1">
        <v>1864</v>
      </c>
      <c r="B1831" s="1" t="s">
        <v>6001</v>
      </c>
      <c r="C1831" s="1" t="s">
        <v>6001</v>
      </c>
      <c r="D1831" s="1" t="s">
        <v>5990</v>
      </c>
      <c r="E1831" s="1" t="s">
        <v>6002</v>
      </c>
      <c r="F1831" s="1" t="s">
        <v>6003</v>
      </c>
      <c r="G1831" s="1">
        <v>14.047193999999999</v>
      </c>
      <c r="H1831" s="1">
        <v>-83.386722000000006</v>
      </c>
      <c r="I1831" s="1">
        <v>69</v>
      </c>
      <c r="J1831" s="1">
        <v>-6</v>
      </c>
      <c r="K1831" s="1" t="s">
        <v>161</v>
      </c>
      <c r="L1831" s="1" t="s">
        <v>6001</v>
      </c>
    </row>
    <row r="1832" spans="1:12">
      <c r="A1832" s="1">
        <v>1865</v>
      </c>
      <c r="B1832" s="1" t="s">
        <v>6004</v>
      </c>
      <c r="C1832" s="1" t="s">
        <v>6005</v>
      </c>
      <c r="D1832" s="1" t="s">
        <v>6006</v>
      </c>
      <c r="E1832" s="1" t="s">
        <v>6007</v>
      </c>
      <c r="F1832" s="1" t="s">
        <v>6008</v>
      </c>
      <c r="G1832" s="1">
        <v>9.3408529999999992</v>
      </c>
      <c r="H1832" s="1">
        <v>-82.250842000000006</v>
      </c>
      <c r="I1832" s="1">
        <v>10</v>
      </c>
      <c r="J1832" s="1">
        <v>-5</v>
      </c>
      <c r="K1832" s="1" t="s">
        <v>161</v>
      </c>
      <c r="L1832" s="1" t="s">
        <v>6004</v>
      </c>
    </row>
    <row r="1833" spans="1:12">
      <c r="A1833" s="1">
        <v>1866</v>
      </c>
      <c r="B1833" s="1" t="s">
        <v>6009</v>
      </c>
      <c r="C1833" s="1" t="s">
        <v>6010</v>
      </c>
      <c r="D1833" s="1" t="s">
        <v>6006</v>
      </c>
      <c r="E1833" s="1" t="s">
        <v>6011</v>
      </c>
      <c r="F1833" s="1" t="s">
        <v>6012</v>
      </c>
      <c r="G1833" s="1">
        <v>9.4586360000000003</v>
      </c>
      <c r="H1833" s="1">
        <v>-82.516806000000003</v>
      </c>
      <c r="I1833" s="1">
        <v>19</v>
      </c>
      <c r="J1833" s="1">
        <v>-5</v>
      </c>
      <c r="K1833" s="1" t="s">
        <v>161</v>
      </c>
      <c r="L1833" s="1" t="s">
        <v>6009</v>
      </c>
    </row>
    <row r="1834" spans="1:12">
      <c r="A1834" s="1">
        <v>1867</v>
      </c>
      <c r="B1834" s="1" t="s">
        <v>6013</v>
      </c>
      <c r="C1834" s="1" t="s">
        <v>6014</v>
      </c>
      <c r="D1834" s="1" t="s">
        <v>6006</v>
      </c>
      <c r="E1834" s="1" t="s">
        <v>6015</v>
      </c>
      <c r="F1834" s="1" t="s">
        <v>6016</v>
      </c>
      <c r="G1834" s="1">
        <v>8.3910029999999995</v>
      </c>
      <c r="H1834" s="1">
        <v>-82.434991999999994</v>
      </c>
      <c r="I1834" s="1">
        <v>89</v>
      </c>
      <c r="J1834" s="1">
        <v>-5</v>
      </c>
      <c r="K1834" s="1" t="s">
        <v>161</v>
      </c>
      <c r="L1834" s="1" t="s">
        <v>6013</v>
      </c>
    </row>
    <row r="1835" spans="1:12">
      <c r="A1835" s="1">
        <v>1868</v>
      </c>
      <c r="B1835" s="1" t="s">
        <v>6017</v>
      </c>
      <c r="C1835" s="1" t="s">
        <v>6017</v>
      </c>
      <c r="D1835" s="1" t="s">
        <v>6006</v>
      </c>
      <c r="E1835" s="1" t="s">
        <v>6018</v>
      </c>
      <c r="F1835" s="1" t="s">
        <v>6019</v>
      </c>
      <c r="G1835" s="1">
        <v>8.9147940000000006</v>
      </c>
      <c r="H1835" s="1">
        <v>-79.599632999999997</v>
      </c>
      <c r="I1835" s="1">
        <v>52</v>
      </c>
      <c r="J1835" s="1">
        <v>-5</v>
      </c>
      <c r="K1835" s="1" t="s">
        <v>161</v>
      </c>
      <c r="L1835" s="1" t="s">
        <v>6017</v>
      </c>
    </row>
    <row r="1836" spans="1:12">
      <c r="A1836" s="1">
        <v>1869</v>
      </c>
      <c r="B1836" s="1" t="s">
        <v>6020</v>
      </c>
      <c r="C1836" s="1" t="s">
        <v>6006</v>
      </c>
      <c r="D1836" s="1" t="s">
        <v>6006</v>
      </c>
      <c r="E1836" s="1" t="s">
        <v>6021</v>
      </c>
      <c r="F1836" s="1" t="s">
        <v>6022</v>
      </c>
      <c r="G1836" s="1">
        <v>8.9733389999999993</v>
      </c>
      <c r="H1836" s="1">
        <v>-79.555582999999999</v>
      </c>
      <c r="I1836" s="1">
        <v>31</v>
      </c>
      <c r="J1836" s="1">
        <v>-5</v>
      </c>
      <c r="K1836" s="1" t="s">
        <v>161</v>
      </c>
      <c r="L1836" s="1" t="s">
        <v>6020</v>
      </c>
    </row>
    <row r="1837" spans="1:12">
      <c r="A1837" s="1">
        <v>1870</v>
      </c>
      <c r="B1837" s="1" t="s">
        <v>6023</v>
      </c>
      <c r="C1837" s="1" t="s">
        <v>4023</v>
      </c>
      <c r="D1837" s="1" t="s">
        <v>6006</v>
      </c>
      <c r="F1837" s="1" t="s">
        <v>6024</v>
      </c>
      <c r="G1837" s="1">
        <v>8.0855969999999999</v>
      </c>
      <c r="H1837" s="1">
        <v>-80.945252999999994</v>
      </c>
      <c r="I1837" s="1">
        <v>272</v>
      </c>
      <c r="J1837" s="1">
        <v>-5</v>
      </c>
      <c r="K1837" s="1" t="s">
        <v>161</v>
      </c>
      <c r="L1837" s="1" t="s">
        <v>6023</v>
      </c>
    </row>
    <row r="1838" spans="1:12">
      <c r="A1838" s="1">
        <v>1871</v>
      </c>
      <c r="B1838" s="1" t="s">
        <v>6025</v>
      </c>
      <c r="C1838" s="1" t="s">
        <v>6026</v>
      </c>
      <c r="D1838" s="1" t="s">
        <v>6006</v>
      </c>
      <c r="E1838" s="1" t="s">
        <v>6027</v>
      </c>
      <c r="F1838" s="1" t="s">
        <v>6028</v>
      </c>
      <c r="G1838" s="1">
        <v>9.0713640000000009</v>
      </c>
      <c r="H1838" s="1">
        <v>-79.383453000000003</v>
      </c>
      <c r="I1838" s="1">
        <v>135</v>
      </c>
      <c r="J1838" s="1">
        <v>-5</v>
      </c>
      <c r="K1838" s="1" t="s">
        <v>161</v>
      </c>
      <c r="L1838" s="1" t="s">
        <v>6025</v>
      </c>
    </row>
    <row r="1839" spans="1:12">
      <c r="A1839" s="1">
        <v>1872</v>
      </c>
      <c r="B1839" s="1" t="s">
        <v>6029</v>
      </c>
      <c r="C1839" s="1" t="s">
        <v>6029</v>
      </c>
      <c r="D1839" s="1" t="s">
        <v>6030</v>
      </c>
      <c r="F1839" s="1" t="s">
        <v>6031</v>
      </c>
      <c r="G1839" s="1">
        <v>9.1636059999999997</v>
      </c>
      <c r="H1839" s="1">
        <v>-83.329871999999995</v>
      </c>
      <c r="I1839" s="1">
        <v>1214</v>
      </c>
      <c r="J1839" s="1">
        <v>-6</v>
      </c>
      <c r="K1839" s="1" t="s">
        <v>161</v>
      </c>
      <c r="L1839" s="1" t="s">
        <v>6029</v>
      </c>
    </row>
    <row r="1840" spans="1:12">
      <c r="A1840" s="1">
        <v>6877</v>
      </c>
      <c r="B1840" s="1" t="s">
        <v>6032</v>
      </c>
      <c r="C1840" s="1" t="s">
        <v>6033</v>
      </c>
      <c r="D1840" s="1" t="s">
        <v>1210</v>
      </c>
      <c r="E1840" s="1" t="s">
        <v>6034</v>
      </c>
      <c r="F1840" s="1" t="s">
        <v>1212</v>
      </c>
      <c r="G1840" s="1">
        <v>36.210694400000001</v>
      </c>
      <c r="H1840" s="1">
        <v>-115.19444439999999</v>
      </c>
      <c r="I1840" s="1">
        <v>2205</v>
      </c>
      <c r="J1840" s="1">
        <v>-7</v>
      </c>
      <c r="K1840" s="1" t="s">
        <v>161</v>
      </c>
      <c r="L1840" s="1" t="s">
        <v>6032</v>
      </c>
    </row>
    <row r="1841" spans="1:12">
      <c r="A1841" s="1">
        <v>1874</v>
      </c>
      <c r="B1841" s="1" t="s">
        <v>6035</v>
      </c>
      <c r="C1841" s="1" t="s">
        <v>6035</v>
      </c>
      <c r="D1841" s="1" t="s">
        <v>6030</v>
      </c>
      <c r="E1841" s="1" t="s">
        <v>6036</v>
      </c>
      <c r="F1841" s="1" t="s">
        <v>6037</v>
      </c>
      <c r="G1841" s="1">
        <v>8.6015560000000004</v>
      </c>
      <c r="H1841" s="1">
        <v>-82.968614000000002</v>
      </c>
      <c r="I1841" s="1">
        <v>26</v>
      </c>
      <c r="J1841" s="1">
        <v>-5</v>
      </c>
      <c r="K1841" s="1" t="s">
        <v>161</v>
      </c>
      <c r="L1841" s="1" t="s">
        <v>6035</v>
      </c>
    </row>
    <row r="1842" spans="1:12">
      <c r="A1842" s="1">
        <v>1875</v>
      </c>
      <c r="B1842" s="1" t="s">
        <v>6038</v>
      </c>
      <c r="C1842" s="1" t="s">
        <v>6038</v>
      </c>
      <c r="D1842" s="1" t="s">
        <v>6030</v>
      </c>
      <c r="F1842" s="1" t="s">
        <v>6039</v>
      </c>
      <c r="G1842" s="1">
        <v>9.9814080000000001</v>
      </c>
      <c r="H1842" s="1">
        <v>-84.772735999999995</v>
      </c>
      <c r="I1842" s="1">
        <v>7</v>
      </c>
      <c r="J1842" s="1">
        <v>-6</v>
      </c>
      <c r="K1842" s="1" t="s">
        <v>161</v>
      </c>
      <c r="L1842" s="1" t="s">
        <v>6038</v>
      </c>
    </row>
    <row r="1843" spans="1:12">
      <c r="A1843" s="1">
        <v>6876</v>
      </c>
      <c r="B1843" s="1" t="s">
        <v>6040</v>
      </c>
      <c r="C1843" s="1" t="s">
        <v>6041</v>
      </c>
      <c r="D1843" s="1" t="s">
        <v>1210</v>
      </c>
      <c r="F1843" s="1" t="s">
        <v>6042</v>
      </c>
      <c r="G1843" s="1">
        <v>38.881945600000002</v>
      </c>
      <c r="H1843" s="1">
        <v>-83.882736699999995</v>
      </c>
      <c r="I1843" s="1">
        <v>958</v>
      </c>
      <c r="J1843" s="1">
        <v>-5</v>
      </c>
      <c r="K1843" s="1" t="s">
        <v>161</v>
      </c>
      <c r="L1843" s="1" t="s">
        <v>6040</v>
      </c>
    </row>
    <row r="1844" spans="1:12">
      <c r="A1844" s="1">
        <v>1877</v>
      </c>
      <c r="B1844" s="1" t="s">
        <v>6043</v>
      </c>
      <c r="C1844" s="1" t="s">
        <v>6044</v>
      </c>
      <c r="D1844" s="1" t="s">
        <v>6030</v>
      </c>
      <c r="F1844" s="1" t="s">
        <v>6045</v>
      </c>
      <c r="G1844" s="1">
        <v>10.202033</v>
      </c>
      <c r="H1844" s="1">
        <v>-83.472166999999999</v>
      </c>
      <c r="I1844" s="1">
        <v>56</v>
      </c>
      <c r="J1844" s="1">
        <v>-6</v>
      </c>
      <c r="K1844" s="1" t="s">
        <v>161</v>
      </c>
      <c r="L1844" s="1" t="s">
        <v>6043</v>
      </c>
    </row>
    <row r="1845" spans="1:12">
      <c r="A1845" s="1">
        <v>1878</v>
      </c>
      <c r="B1845" s="1" t="s">
        <v>6046</v>
      </c>
      <c r="C1845" s="1" t="s">
        <v>6047</v>
      </c>
      <c r="D1845" s="1" t="s">
        <v>6030</v>
      </c>
      <c r="F1845" s="1" t="s">
        <v>6048</v>
      </c>
      <c r="G1845" s="1">
        <v>8.916347</v>
      </c>
      <c r="H1845" s="1">
        <v>-83.507266999999999</v>
      </c>
      <c r="I1845" s="1">
        <v>49</v>
      </c>
      <c r="J1845" s="1">
        <v>-6</v>
      </c>
      <c r="K1845" s="1" t="s">
        <v>161</v>
      </c>
      <c r="L1845" s="1" t="s">
        <v>6046</v>
      </c>
    </row>
    <row r="1846" spans="1:12">
      <c r="A1846" s="1">
        <v>1879</v>
      </c>
      <c r="B1846" s="1" t="s">
        <v>6049</v>
      </c>
      <c r="C1846" s="1" t="s">
        <v>6049</v>
      </c>
      <c r="D1846" s="1" t="s">
        <v>6030</v>
      </c>
      <c r="E1846" s="1" t="s">
        <v>6050</v>
      </c>
      <c r="F1846" s="1" t="s">
        <v>6051</v>
      </c>
      <c r="G1846" s="1">
        <v>8.6537749999999996</v>
      </c>
      <c r="H1846" s="1">
        <v>-83.180543999999998</v>
      </c>
      <c r="I1846" s="1">
        <v>49</v>
      </c>
      <c r="J1846" s="1">
        <v>-6</v>
      </c>
      <c r="K1846" s="1" t="s">
        <v>161</v>
      </c>
      <c r="L1846" s="1" t="s">
        <v>6049</v>
      </c>
    </row>
    <row r="1847" spans="1:12">
      <c r="A1847" s="1">
        <v>1880</v>
      </c>
      <c r="B1847" s="1" t="s">
        <v>6052</v>
      </c>
      <c r="C1847" s="1" t="s">
        <v>6052</v>
      </c>
      <c r="D1847" s="1" t="s">
        <v>6030</v>
      </c>
      <c r="F1847" s="1" t="s">
        <v>6053</v>
      </c>
      <c r="G1847" s="1">
        <v>10.217193999999999</v>
      </c>
      <c r="H1847" s="1">
        <v>-83.797003000000004</v>
      </c>
      <c r="I1847" s="1">
        <v>883</v>
      </c>
      <c r="J1847" s="1">
        <v>-6</v>
      </c>
      <c r="K1847" s="1" t="s">
        <v>161</v>
      </c>
      <c r="L1847" s="1" t="s">
        <v>6052</v>
      </c>
    </row>
    <row r="1848" spans="1:12">
      <c r="A1848" s="1">
        <v>1881</v>
      </c>
      <c r="B1848" s="1" t="s">
        <v>6054</v>
      </c>
      <c r="C1848" s="1" t="s">
        <v>3439</v>
      </c>
      <c r="D1848" s="1" t="s">
        <v>6030</v>
      </c>
      <c r="E1848" s="1" t="s">
        <v>6055</v>
      </c>
      <c r="F1848" s="1" t="s">
        <v>6056</v>
      </c>
      <c r="G1848" s="1">
        <v>10.593289</v>
      </c>
      <c r="H1848" s="1">
        <v>-85.544408000000004</v>
      </c>
      <c r="I1848" s="1">
        <v>270</v>
      </c>
      <c r="J1848" s="1">
        <v>-6</v>
      </c>
      <c r="K1848" s="1" t="s">
        <v>161</v>
      </c>
      <c r="L1848" s="1" t="s">
        <v>6054</v>
      </c>
    </row>
    <row r="1849" spans="1:12">
      <c r="A1849" s="1">
        <v>1882</v>
      </c>
      <c r="B1849" s="1" t="s">
        <v>6057</v>
      </c>
      <c r="C1849" s="1" t="s">
        <v>6057</v>
      </c>
      <c r="D1849" s="1" t="s">
        <v>6030</v>
      </c>
      <c r="F1849" s="1" t="s">
        <v>6058</v>
      </c>
      <c r="G1849" s="1">
        <v>11.035277000000001</v>
      </c>
      <c r="H1849" s="1">
        <v>-84.706108</v>
      </c>
      <c r="I1849" s="1">
        <v>131</v>
      </c>
      <c r="J1849" s="1">
        <v>-6</v>
      </c>
      <c r="K1849" s="1" t="s">
        <v>161</v>
      </c>
      <c r="L1849" s="1" t="s">
        <v>6057</v>
      </c>
    </row>
    <row r="1850" spans="1:12">
      <c r="A1850" s="1">
        <v>1883</v>
      </c>
      <c r="B1850" s="1" t="s">
        <v>6059</v>
      </c>
      <c r="C1850" s="1" t="s">
        <v>6060</v>
      </c>
      <c r="D1850" s="1" t="s">
        <v>6030</v>
      </c>
      <c r="E1850" s="1" t="s">
        <v>6061</v>
      </c>
      <c r="F1850" s="1" t="s">
        <v>6062</v>
      </c>
      <c r="G1850" s="1">
        <v>9.9579609999999992</v>
      </c>
      <c r="H1850" s="1">
        <v>-83.022006000000005</v>
      </c>
      <c r="I1850" s="1">
        <v>7</v>
      </c>
      <c r="J1850" s="1">
        <v>-6</v>
      </c>
      <c r="K1850" s="1" t="s">
        <v>161</v>
      </c>
      <c r="L1850" s="1" t="s">
        <v>6059</v>
      </c>
    </row>
    <row r="1851" spans="1:12">
      <c r="A1851" s="1">
        <v>1884</v>
      </c>
      <c r="B1851" s="1" t="s">
        <v>6063</v>
      </c>
      <c r="C1851" s="1" t="s">
        <v>6064</v>
      </c>
      <c r="D1851" s="1" t="s">
        <v>6030</v>
      </c>
      <c r="E1851" s="1" t="s">
        <v>6065</v>
      </c>
      <c r="F1851" s="1" t="s">
        <v>6066</v>
      </c>
      <c r="G1851" s="1">
        <v>9.9764900000000001</v>
      </c>
      <c r="H1851" s="1">
        <v>-85.653000000000006</v>
      </c>
      <c r="I1851" s="1">
        <v>33</v>
      </c>
      <c r="J1851" s="1">
        <v>-6</v>
      </c>
      <c r="K1851" s="1" t="s">
        <v>161</v>
      </c>
      <c r="L1851" s="1" t="s">
        <v>6063</v>
      </c>
    </row>
    <row r="1852" spans="1:12">
      <c r="A1852" s="1">
        <v>1885</v>
      </c>
      <c r="B1852" s="1" t="s">
        <v>6067</v>
      </c>
      <c r="C1852" s="1" t="s">
        <v>5659</v>
      </c>
      <c r="D1852" s="1" t="s">
        <v>6030</v>
      </c>
      <c r="E1852" s="1" t="s">
        <v>6068</v>
      </c>
      <c r="F1852" s="1" t="s">
        <v>6069</v>
      </c>
      <c r="G1852" s="1">
        <v>9.9938610000000008</v>
      </c>
      <c r="H1852" s="1">
        <v>-84.208805999999996</v>
      </c>
      <c r="I1852" s="1">
        <v>3021</v>
      </c>
      <c r="J1852" s="1">
        <v>-6</v>
      </c>
      <c r="K1852" s="1" t="s">
        <v>161</v>
      </c>
      <c r="L1852" s="1" t="s">
        <v>6067</v>
      </c>
    </row>
    <row r="1853" spans="1:12">
      <c r="A1853" s="1">
        <v>1886</v>
      </c>
      <c r="B1853" s="1" t="s">
        <v>6070</v>
      </c>
      <c r="C1853" s="1" t="s">
        <v>6070</v>
      </c>
      <c r="D1853" s="1" t="s">
        <v>6030</v>
      </c>
      <c r="F1853" s="1" t="s">
        <v>6071</v>
      </c>
      <c r="G1853" s="1">
        <v>9.7321690000000007</v>
      </c>
      <c r="H1853" s="1">
        <v>-82.983214000000004</v>
      </c>
      <c r="I1853" s="1">
        <v>98</v>
      </c>
      <c r="J1853" s="1">
        <v>-6</v>
      </c>
      <c r="K1853" s="1" t="s">
        <v>161</v>
      </c>
      <c r="L1853" s="1" t="s">
        <v>6070</v>
      </c>
    </row>
    <row r="1854" spans="1:12">
      <c r="A1854" s="1">
        <v>1887</v>
      </c>
      <c r="B1854" s="1" t="s">
        <v>6072</v>
      </c>
      <c r="C1854" s="1" t="s">
        <v>6072</v>
      </c>
      <c r="D1854" s="1" t="s">
        <v>6030</v>
      </c>
      <c r="E1854" s="1" t="s">
        <v>6073</v>
      </c>
      <c r="F1854" s="1" t="s">
        <v>6074</v>
      </c>
      <c r="G1854" s="1">
        <v>8.9510249999999996</v>
      </c>
      <c r="H1854" s="1">
        <v>-83.468582999999995</v>
      </c>
      <c r="I1854" s="1">
        <v>49</v>
      </c>
      <c r="J1854" s="1">
        <v>-6</v>
      </c>
      <c r="K1854" s="1" t="s">
        <v>161</v>
      </c>
      <c r="L1854" s="1" t="s">
        <v>6072</v>
      </c>
    </row>
    <row r="1855" spans="1:12">
      <c r="A1855" s="1">
        <v>1889</v>
      </c>
      <c r="B1855" s="1" t="s">
        <v>6075</v>
      </c>
      <c r="C1855" s="1" t="s">
        <v>6076</v>
      </c>
      <c r="D1855" s="1" t="s">
        <v>6030</v>
      </c>
      <c r="E1855" s="1" t="s">
        <v>6077</v>
      </c>
      <c r="F1855" s="1" t="s">
        <v>6078</v>
      </c>
      <c r="G1855" s="1">
        <v>9.4431639999999994</v>
      </c>
      <c r="H1855" s="1">
        <v>-84.129772000000003</v>
      </c>
      <c r="I1855" s="1">
        <v>85</v>
      </c>
      <c r="J1855" s="1">
        <v>-6</v>
      </c>
      <c r="K1855" s="1" t="s">
        <v>161</v>
      </c>
      <c r="L1855" s="1" t="s">
        <v>6075</v>
      </c>
    </row>
    <row r="1856" spans="1:12">
      <c r="A1856" s="1">
        <v>1890</v>
      </c>
      <c r="B1856" s="1" t="s">
        <v>6079</v>
      </c>
      <c r="C1856" s="1" t="s">
        <v>6080</v>
      </c>
      <c r="D1856" s="1" t="s">
        <v>6030</v>
      </c>
      <c r="F1856" s="1" t="s">
        <v>6081</v>
      </c>
      <c r="G1856" s="1">
        <v>10.288278</v>
      </c>
      <c r="H1856" s="1">
        <v>-83.713519000000005</v>
      </c>
      <c r="I1856" s="1">
        <v>262</v>
      </c>
      <c r="J1856" s="1">
        <v>-6</v>
      </c>
      <c r="K1856" s="1" t="s">
        <v>161</v>
      </c>
      <c r="L1856" s="1" t="s">
        <v>6079</v>
      </c>
    </row>
    <row r="1857" spans="1:12">
      <c r="A1857" s="1">
        <v>1891</v>
      </c>
      <c r="B1857" s="1" t="s">
        <v>6082</v>
      </c>
      <c r="C1857" s="1" t="s">
        <v>6083</v>
      </c>
      <c r="D1857" s="1" t="s">
        <v>6030</v>
      </c>
      <c r="F1857" s="1" t="s">
        <v>6084</v>
      </c>
      <c r="G1857" s="1">
        <v>8.8261109999999992</v>
      </c>
      <c r="H1857" s="1">
        <v>-82.958884999999995</v>
      </c>
      <c r="I1857" s="1">
        <v>3228</v>
      </c>
      <c r="J1857" s="1">
        <v>-5</v>
      </c>
      <c r="K1857" s="1" t="s">
        <v>161</v>
      </c>
      <c r="L1857" s="1" t="s">
        <v>6082</v>
      </c>
    </row>
    <row r="1858" spans="1:12">
      <c r="A1858" s="1">
        <v>1892</v>
      </c>
      <c r="B1858" s="1" t="s">
        <v>6085</v>
      </c>
      <c r="C1858" s="1" t="s">
        <v>6086</v>
      </c>
      <c r="D1858" s="1" t="s">
        <v>6087</v>
      </c>
      <c r="E1858" s="1" t="s">
        <v>6088</v>
      </c>
      <c r="F1858" s="1" t="s">
        <v>6089</v>
      </c>
      <c r="G1858" s="1">
        <v>13.440947</v>
      </c>
      <c r="H1858" s="1">
        <v>-89.055728000000002</v>
      </c>
      <c r="I1858" s="1">
        <v>101</v>
      </c>
      <c r="J1858" s="1">
        <v>-6</v>
      </c>
      <c r="K1858" s="1" t="s">
        <v>161</v>
      </c>
      <c r="L1858" s="1" t="s">
        <v>6085</v>
      </c>
    </row>
    <row r="1859" spans="1:12">
      <c r="A1859" s="1">
        <v>1893</v>
      </c>
      <c r="B1859" s="1" t="s">
        <v>6090</v>
      </c>
      <c r="C1859" s="1" t="s">
        <v>6086</v>
      </c>
      <c r="D1859" s="1" t="s">
        <v>6087</v>
      </c>
      <c r="F1859" s="1" t="s">
        <v>6091</v>
      </c>
      <c r="G1859" s="1">
        <v>13.699491999999999</v>
      </c>
      <c r="H1859" s="1">
        <v>-89.119861</v>
      </c>
      <c r="I1859" s="1">
        <v>2021</v>
      </c>
      <c r="J1859" s="1">
        <v>-6</v>
      </c>
      <c r="K1859" s="1" t="s">
        <v>161</v>
      </c>
      <c r="L1859" s="1" t="s">
        <v>6090</v>
      </c>
    </row>
    <row r="1860" spans="1:12">
      <c r="A1860" s="1">
        <v>1894</v>
      </c>
      <c r="B1860" s="1" t="s">
        <v>6092</v>
      </c>
      <c r="C1860" s="1" t="s">
        <v>6092</v>
      </c>
      <c r="D1860" s="1" t="s">
        <v>6093</v>
      </c>
      <c r="F1860" s="1" t="s">
        <v>6094</v>
      </c>
      <c r="G1860" s="1">
        <v>18.271103</v>
      </c>
      <c r="H1860" s="1">
        <v>-73.788289000000006</v>
      </c>
      <c r="I1860" s="1">
        <v>203</v>
      </c>
      <c r="J1860" s="1">
        <v>-5</v>
      </c>
      <c r="K1860" s="1" t="s">
        <v>161</v>
      </c>
      <c r="L1860" s="1" t="s">
        <v>6092</v>
      </c>
    </row>
    <row r="1861" spans="1:12">
      <c r="A1861" s="1">
        <v>1895</v>
      </c>
      <c r="B1861" s="1" t="s">
        <v>6095</v>
      </c>
      <c r="C1861" s="1" t="s">
        <v>6096</v>
      </c>
      <c r="D1861" s="1" t="s">
        <v>6093</v>
      </c>
      <c r="E1861" s="1" t="s">
        <v>6097</v>
      </c>
      <c r="F1861" s="1" t="s">
        <v>6098</v>
      </c>
      <c r="G1861" s="1">
        <v>19.732989</v>
      </c>
      <c r="H1861" s="1">
        <v>-72.194738999999998</v>
      </c>
      <c r="I1861" s="1">
        <v>10</v>
      </c>
      <c r="J1861" s="1">
        <v>-5</v>
      </c>
      <c r="K1861" s="1" t="s">
        <v>161</v>
      </c>
      <c r="L1861" s="1" t="s">
        <v>6095</v>
      </c>
    </row>
    <row r="1862" spans="1:12">
      <c r="A1862" s="1">
        <v>1896</v>
      </c>
      <c r="B1862" s="1" t="s">
        <v>6099</v>
      </c>
      <c r="C1862" s="1" t="s">
        <v>6099</v>
      </c>
      <c r="D1862" s="1" t="s">
        <v>6093</v>
      </c>
      <c r="F1862" s="1" t="s">
        <v>6100</v>
      </c>
      <c r="G1862" s="1">
        <v>18.241083</v>
      </c>
      <c r="H1862" s="1">
        <v>-72.518500000000003</v>
      </c>
      <c r="I1862" s="1">
        <v>167</v>
      </c>
      <c r="J1862" s="1">
        <v>-5</v>
      </c>
      <c r="K1862" s="1" t="s">
        <v>161</v>
      </c>
      <c r="L1862" s="1" t="s">
        <v>6099</v>
      </c>
    </row>
    <row r="1863" spans="1:12">
      <c r="A1863" s="1">
        <v>1897</v>
      </c>
      <c r="B1863" s="1" t="s">
        <v>6101</v>
      </c>
      <c r="C1863" s="1" t="s">
        <v>6102</v>
      </c>
      <c r="D1863" s="1" t="s">
        <v>6093</v>
      </c>
      <c r="E1863" s="1" t="s">
        <v>6103</v>
      </c>
      <c r="F1863" s="1" t="s">
        <v>6104</v>
      </c>
      <c r="G1863" s="1">
        <v>18.58005</v>
      </c>
      <c r="H1863" s="1">
        <v>-72.292541999999997</v>
      </c>
      <c r="I1863" s="1">
        <v>122</v>
      </c>
      <c r="J1863" s="1">
        <v>-5</v>
      </c>
      <c r="K1863" s="1" t="s">
        <v>161</v>
      </c>
      <c r="L1863" s="1" t="s">
        <v>6101</v>
      </c>
    </row>
    <row r="1864" spans="1:12">
      <c r="A1864" s="1">
        <v>1898</v>
      </c>
      <c r="B1864" s="1" t="s">
        <v>6105</v>
      </c>
      <c r="C1864" s="1" t="s">
        <v>6106</v>
      </c>
      <c r="D1864" s="1" t="s">
        <v>6107</v>
      </c>
      <c r="E1864" s="1" t="s">
        <v>6108</v>
      </c>
      <c r="F1864" s="1" t="s">
        <v>6109</v>
      </c>
      <c r="G1864" s="1">
        <v>20.365317000000001</v>
      </c>
      <c r="H1864" s="1">
        <v>-74.506206000000006</v>
      </c>
      <c r="I1864" s="1">
        <v>26</v>
      </c>
      <c r="J1864" s="1">
        <v>-5</v>
      </c>
      <c r="K1864" s="1" t="s">
        <v>161</v>
      </c>
      <c r="L1864" s="1" t="s">
        <v>6105</v>
      </c>
    </row>
    <row r="1865" spans="1:12">
      <c r="A1865" s="1">
        <v>1899</v>
      </c>
      <c r="B1865" s="1" t="s">
        <v>6110</v>
      </c>
      <c r="C1865" s="1" t="s">
        <v>6111</v>
      </c>
      <c r="D1865" s="1" t="s">
        <v>6107</v>
      </c>
      <c r="E1865" s="1" t="s">
        <v>6112</v>
      </c>
      <c r="F1865" s="1" t="s">
        <v>6113</v>
      </c>
      <c r="G1865" s="1">
        <v>20.396331</v>
      </c>
      <c r="H1865" s="1">
        <v>-76.621493999999998</v>
      </c>
      <c r="I1865" s="1">
        <v>203</v>
      </c>
      <c r="J1865" s="1">
        <v>-5</v>
      </c>
      <c r="K1865" s="1" t="s">
        <v>161</v>
      </c>
      <c r="L1865" s="1" t="s">
        <v>6110</v>
      </c>
    </row>
    <row r="1866" spans="1:12">
      <c r="A1866" s="1">
        <v>1900</v>
      </c>
      <c r="B1866" s="1" t="s">
        <v>6114</v>
      </c>
      <c r="C1866" s="1" t="s">
        <v>6115</v>
      </c>
      <c r="D1866" s="1" t="s">
        <v>6107</v>
      </c>
      <c r="E1866" s="1" t="s">
        <v>6116</v>
      </c>
      <c r="F1866" s="1" t="s">
        <v>6117</v>
      </c>
      <c r="G1866" s="1">
        <v>22.027052999999999</v>
      </c>
      <c r="H1866" s="1">
        <v>-78.789617000000007</v>
      </c>
      <c r="I1866" s="1">
        <v>335</v>
      </c>
      <c r="J1866" s="1">
        <v>-5</v>
      </c>
      <c r="K1866" s="1" t="s">
        <v>161</v>
      </c>
      <c r="L1866" s="1" t="s">
        <v>6114</v>
      </c>
    </row>
    <row r="1867" spans="1:12">
      <c r="A1867" s="1">
        <v>1901</v>
      </c>
      <c r="B1867" s="1" t="s">
        <v>6118</v>
      </c>
      <c r="C1867" s="1" t="s">
        <v>6119</v>
      </c>
      <c r="D1867" s="1" t="s">
        <v>6107</v>
      </c>
      <c r="F1867" s="1" t="s">
        <v>6120</v>
      </c>
      <c r="G1867" s="1">
        <v>22.460985999999998</v>
      </c>
      <c r="H1867" s="1">
        <v>-78.328422000000003</v>
      </c>
      <c r="I1867" s="1">
        <v>13</v>
      </c>
      <c r="J1867" s="1">
        <v>-5</v>
      </c>
      <c r="K1867" s="1" t="s">
        <v>161</v>
      </c>
      <c r="L1867" s="1" t="s">
        <v>6118</v>
      </c>
    </row>
    <row r="1868" spans="1:12">
      <c r="A1868" s="1">
        <v>1902</v>
      </c>
      <c r="B1868" s="1" t="s">
        <v>6121</v>
      </c>
      <c r="C1868" s="1" t="s">
        <v>6122</v>
      </c>
      <c r="D1868" s="1" t="s">
        <v>6107</v>
      </c>
      <c r="E1868" s="1" t="s">
        <v>6123</v>
      </c>
      <c r="F1868" s="1" t="s">
        <v>6124</v>
      </c>
      <c r="G1868" s="1">
        <v>22.15</v>
      </c>
      <c r="H1868" s="1">
        <v>-80.414167000000006</v>
      </c>
      <c r="I1868" s="1">
        <v>102</v>
      </c>
      <c r="J1868" s="1">
        <v>-5</v>
      </c>
      <c r="K1868" s="1" t="s">
        <v>161</v>
      </c>
      <c r="L1868" s="1" t="s">
        <v>6121</v>
      </c>
    </row>
    <row r="1869" spans="1:12">
      <c r="A1869" s="1">
        <v>1903</v>
      </c>
      <c r="B1869" s="1" t="s">
        <v>6125</v>
      </c>
      <c r="C1869" s="1" t="s">
        <v>6126</v>
      </c>
      <c r="D1869" s="1" t="s">
        <v>6107</v>
      </c>
      <c r="E1869" s="1" t="s">
        <v>6127</v>
      </c>
      <c r="F1869" s="1" t="s">
        <v>6128</v>
      </c>
      <c r="G1869" s="1">
        <v>21.616453</v>
      </c>
      <c r="H1869" s="1">
        <v>-81.545989000000006</v>
      </c>
      <c r="I1869" s="1">
        <v>10</v>
      </c>
      <c r="J1869" s="1">
        <v>-5</v>
      </c>
      <c r="K1869" s="1" t="s">
        <v>161</v>
      </c>
      <c r="L1869" s="1" t="s">
        <v>6125</v>
      </c>
    </row>
    <row r="1870" spans="1:12">
      <c r="A1870" s="1">
        <v>1904</v>
      </c>
      <c r="B1870" s="1" t="s">
        <v>6129</v>
      </c>
      <c r="C1870" s="1" t="s">
        <v>6130</v>
      </c>
      <c r="D1870" s="1" t="s">
        <v>6107</v>
      </c>
      <c r="E1870" s="1" t="s">
        <v>6131</v>
      </c>
      <c r="F1870" s="1" t="s">
        <v>6132</v>
      </c>
      <c r="G1870" s="1">
        <v>21.420428000000001</v>
      </c>
      <c r="H1870" s="1">
        <v>-77.847432999999995</v>
      </c>
      <c r="I1870" s="1">
        <v>413</v>
      </c>
      <c r="J1870" s="1">
        <v>-5</v>
      </c>
      <c r="K1870" s="1" t="s">
        <v>161</v>
      </c>
      <c r="L1870" s="1" t="s">
        <v>6129</v>
      </c>
    </row>
    <row r="1871" spans="1:12">
      <c r="A1871" s="1">
        <v>1905</v>
      </c>
      <c r="B1871" s="1" t="s">
        <v>6133</v>
      </c>
      <c r="C1871" s="1" t="s">
        <v>6134</v>
      </c>
      <c r="D1871" s="1" t="s">
        <v>6107</v>
      </c>
      <c r="E1871" s="1" t="s">
        <v>6135</v>
      </c>
      <c r="F1871" s="1" t="s">
        <v>6136</v>
      </c>
      <c r="G1871" s="1">
        <v>19.969768999999999</v>
      </c>
      <c r="H1871" s="1">
        <v>-75.835414</v>
      </c>
      <c r="I1871" s="1">
        <v>249</v>
      </c>
      <c r="J1871" s="1">
        <v>-5</v>
      </c>
      <c r="K1871" s="1" t="s">
        <v>161</v>
      </c>
      <c r="L1871" s="1" t="s">
        <v>6133</v>
      </c>
    </row>
    <row r="1872" spans="1:12">
      <c r="A1872" s="1">
        <v>1906</v>
      </c>
      <c r="B1872" s="1" t="s">
        <v>6137</v>
      </c>
      <c r="C1872" s="1" t="s">
        <v>6137</v>
      </c>
      <c r="D1872" s="1" t="s">
        <v>6107</v>
      </c>
      <c r="F1872" s="1" t="s">
        <v>6138</v>
      </c>
      <c r="G1872" s="1">
        <v>21.499721999999998</v>
      </c>
      <c r="H1872" s="1">
        <v>-78.202777999999995</v>
      </c>
      <c r="I1872" s="1">
        <v>197</v>
      </c>
      <c r="J1872" s="1">
        <v>-5</v>
      </c>
      <c r="K1872" s="1" t="s">
        <v>161</v>
      </c>
      <c r="L1872" s="1" t="s">
        <v>6137</v>
      </c>
    </row>
    <row r="1873" spans="1:12">
      <c r="A1873" s="1">
        <v>1907</v>
      </c>
      <c r="B1873" s="1" t="s">
        <v>6139</v>
      </c>
      <c r="C1873" s="1" t="s">
        <v>6140</v>
      </c>
      <c r="D1873" s="1" t="s">
        <v>6107</v>
      </c>
      <c r="F1873" s="1" t="s">
        <v>6141</v>
      </c>
      <c r="G1873" s="1">
        <v>19.906458000000001</v>
      </c>
      <c r="H1873" s="1">
        <v>-75.207055999999994</v>
      </c>
      <c r="I1873" s="1">
        <v>56</v>
      </c>
      <c r="J1873" s="1">
        <v>-5</v>
      </c>
      <c r="K1873" s="1" t="s">
        <v>161</v>
      </c>
      <c r="L1873" s="1" t="s">
        <v>6139</v>
      </c>
    </row>
    <row r="1874" spans="1:12">
      <c r="A1874" s="1">
        <v>1908</v>
      </c>
      <c r="B1874" s="1" t="s">
        <v>6142</v>
      </c>
      <c r="C1874" s="1" t="s">
        <v>6140</v>
      </c>
      <c r="D1874" s="1" t="s">
        <v>6107</v>
      </c>
      <c r="E1874" s="1" t="s">
        <v>6143</v>
      </c>
      <c r="F1874" s="1" t="s">
        <v>6144</v>
      </c>
      <c r="G1874" s="1">
        <v>20.085419000000002</v>
      </c>
      <c r="H1874" s="1">
        <v>-75.158327999999997</v>
      </c>
      <c r="I1874" s="1">
        <v>56</v>
      </c>
      <c r="J1874" s="1">
        <v>-5</v>
      </c>
      <c r="K1874" s="1" t="s">
        <v>161</v>
      </c>
      <c r="L1874" s="1" t="s">
        <v>6142</v>
      </c>
    </row>
    <row r="1875" spans="1:12">
      <c r="A1875" s="1">
        <v>1909</v>
      </c>
      <c r="B1875" s="1" t="s">
        <v>6145</v>
      </c>
      <c r="C1875" s="1" t="s">
        <v>6146</v>
      </c>
      <c r="D1875" s="1" t="s">
        <v>6107</v>
      </c>
      <c r="E1875" s="1" t="s">
        <v>6147</v>
      </c>
      <c r="F1875" s="1" t="s">
        <v>6148</v>
      </c>
      <c r="G1875" s="1">
        <v>22.989153000000002</v>
      </c>
      <c r="H1875" s="1">
        <v>-82.409086000000002</v>
      </c>
      <c r="I1875" s="1">
        <v>210</v>
      </c>
      <c r="J1875" s="1">
        <v>-5</v>
      </c>
      <c r="K1875" s="1" t="s">
        <v>161</v>
      </c>
      <c r="L1875" s="1" t="s">
        <v>6145</v>
      </c>
    </row>
    <row r="1876" spans="1:12">
      <c r="A1876" s="1">
        <v>1910</v>
      </c>
      <c r="B1876" s="1" t="s">
        <v>6149</v>
      </c>
      <c r="C1876" s="1" t="s">
        <v>6150</v>
      </c>
      <c r="D1876" s="1" t="s">
        <v>6107</v>
      </c>
      <c r="E1876" s="1" t="s">
        <v>6151</v>
      </c>
      <c r="F1876" s="1" t="s">
        <v>6152</v>
      </c>
      <c r="G1876" s="1">
        <v>20.785589000000002</v>
      </c>
      <c r="H1876" s="1">
        <v>-76.315107999999995</v>
      </c>
      <c r="I1876" s="1">
        <v>361</v>
      </c>
      <c r="J1876" s="1">
        <v>-5</v>
      </c>
      <c r="K1876" s="1" t="s">
        <v>161</v>
      </c>
      <c r="L1876" s="1" t="s">
        <v>6149</v>
      </c>
    </row>
    <row r="1877" spans="1:12">
      <c r="A1877" s="1">
        <v>1911</v>
      </c>
      <c r="B1877" s="1" t="s">
        <v>6153</v>
      </c>
      <c r="C1877" s="1" t="s">
        <v>6153</v>
      </c>
      <c r="D1877" s="1" t="s">
        <v>6107</v>
      </c>
      <c r="E1877" s="1" t="s">
        <v>6154</v>
      </c>
      <c r="F1877" s="1" t="s">
        <v>6155</v>
      </c>
      <c r="G1877" s="1">
        <v>22.336261</v>
      </c>
      <c r="H1877" s="1">
        <v>-83.642111</v>
      </c>
      <c r="I1877" s="1">
        <v>131</v>
      </c>
      <c r="J1877" s="1">
        <v>-5</v>
      </c>
      <c r="K1877" s="1" t="s">
        <v>161</v>
      </c>
      <c r="L1877" s="1" t="s">
        <v>6153</v>
      </c>
    </row>
    <row r="1878" spans="1:12">
      <c r="A1878" s="1">
        <v>1912</v>
      </c>
      <c r="B1878" s="1" t="s">
        <v>6156</v>
      </c>
      <c r="C1878" s="1" t="s">
        <v>6157</v>
      </c>
      <c r="D1878" s="1" t="s">
        <v>6107</v>
      </c>
      <c r="E1878" s="1" t="s">
        <v>6158</v>
      </c>
      <c r="F1878" s="1" t="s">
        <v>6159</v>
      </c>
      <c r="G1878" s="1">
        <v>20.654114</v>
      </c>
      <c r="H1878" s="1">
        <v>-74.922113999999993</v>
      </c>
      <c r="I1878" s="1">
        <v>16</v>
      </c>
      <c r="J1878" s="1">
        <v>-5</v>
      </c>
      <c r="K1878" s="1" t="s">
        <v>161</v>
      </c>
      <c r="L1878" s="1" t="s">
        <v>6156</v>
      </c>
    </row>
    <row r="1879" spans="1:12">
      <c r="A1879" s="1">
        <v>1913</v>
      </c>
      <c r="B1879" s="1" t="s">
        <v>6160</v>
      </c>
      <c r="C1879" s="1" t="s">
        <v>5984</v>
      </c>
      <c r="D1879" s="1" t="s">
        <v>6107</v>
      </c>
      <c r="E1879" s="1" t="s">
        <v>6161</v>
      </c>
      <c r="F1879" s="1" t="s">
        <v>6162</v>
      </c>
      <c r="G1879" s="1">
        <v>20.288171999999999</v>
      </c>
      <c r="H1879" s="1">
        <v>-77.089299999999994</v>
      </c>
      <c r="I1879" s="1">
        <v>112</v>
      </c>
      <c r="J1879" s="1">
        <v>-5</v>
      </c>
      <c r="K1879" s="1" t="s">
        <v>161</v>
      </c>
      <c r="L1879" s="1" t="s">
        <v>6160</v>
      </c>
    </row>
    <row r="1880" spans="1:12">
      <c r="A1880" s="1">
        <v>1914</v>
      </c>
      <c r="B1880" s="1" t="s">
        <v>6163</v>
      </c>
      <c r="C1880" s="1" t="s">
        <v>6164</v>
      </c>
      <c r="D1880" s="1" t="s">
        <v>6107</v>
      </c>
      <c r="E1880" s="1" t="s">
        <v>6165</v>
      </c>
      <c r="F1880" s="1" t="s">
        <v>6166</v>
      </c>
      <c r="G1880" s="1">
        <v>21.834689000000001</v>
      </c>
      <c r="H1880" s="1">
        <v>-82.783818999999994</v>
      </c>
      <c r="I1880" s="1">
        <v>79</v>
      </c>
      <c r="J1880" s="1">
        <v>-5</v>
      </c>
      <c r="K1880" s="1" t="s">
        <v>161</v>
      </c>
      <c r="L1880" s="1" t="s">
        <v>6163</v>
      </c>
    </row>
    <row r="1881" spans="1:12">
      <c r="A1881" s="1">
        <v>1915</v>
      </c>
      <c r="B1881" s="1" t="s">
        <v>6167</v>
      </c>
      <c r="C1881" s="1" t="s">
        <v>6106</v>
      </c>
      <c r="D1881" s="1" t="s">
        <v>6107</v>
      </c>
      <c r="F1881" s="1" t="s">
        <v>6168</v>
      </c>
      <c r="G1881" s="1">
        <v>23.032778</v>
      </c>
      <c r="H1881" s="1">
        <v>-82.579443999999995</v>
      </c>
      <c r="I1881" s="1">
        <v>102</v>
      </c>
      <c r="J1881" s="1">
        <v>-5</v>
      </c>
      <c r="K1881" s="1" t="s">
        <v>161</v>
      </c>
      <c r="L1881" s="1" t="s">
        <v>6167</v>
      </c>
    </row>
    <row r="1882" spans="1:12">
      <c r="A1882" s="1">
        <v>1916</v>
      </c>
      <c r="B1882" s="1" t="s">
        <v>6169</v>
      </c>
      <c r="C1882" s="1" t="s">
        <v>6170</v>
      </c>
      <c r="D1882" s="1" t="s">
        <v>6107</v>
      </c>
      <c r="F1882" s="1" t="s">
        <v>6171</v>
      </c>
      <c r="G1882" s="1">
        <v>22.421355999999999</v>
      </c>
      <c r="H1882" s="1">
        <v>-83.678427999999997</v>
      </c>
      <c r="I1882" s="1">
        <v>131</v>
      </c>
      <c r="J1882" s="1">
        <v>-5</v>
      </c>
      <c r="K1882" s="1" t="s">
        <v>161</v>
      </c>
      <c r="L1882" s="1" t="s">
        <v>6169</v>
      </c>
    </row>
    <row r="1883" spans="1:12">
      <c r="A1883" s="1">
        <v>1917</v>
      </c>
      <c r="B1883" s="1" t="s">
        <v>6172</v>
      </c>
      <c r="C1883" s="1" t="s">
        <v>6173</v>
      </c>
      <c r="D1883" s="1" t="s">
        <v>6107</v>
      </c>
      <c r="F1883" s="1" t="s">
        <v>6174</v>
      </c>
      <c r="G1883" s="1">
        <v>22.871528999999999</v>
      </c>
      <c r="H1883" s="1">
        <v>-82.509308000000004</v>
      </c>
      <c r="I1883" s="1">
        <v>164</v>
      </c>
      <c r="J1883" s="1">
        <v>-5</v>
      </c>
      <c r="K1883" s="1" t="s">
        <v>161</v>
      </c>
      <c r="L1883" s="1" t="s">
        <v>6172</v>
      </c>
    </row>
    <row r="1884" spans="1:12">
      <c r="A1884" s="1">
        <v>1918</v>
      </c>
      <c r="B1884" s="1" t="s">
        <v>6175</v>
      </c>
      <c r="C1884" s="1" t="s">
        <v>6080</v>
      </c>
      <c r="D1884" s="1" t="s">
        <v>6107</v>
      </c>
      <c r="E1884" s="1" t="s">
        <v>6176</v>
      </c>
      <c r="F1884" s="1" t="s">
        <v>6177</v>
      </c>
      <c r="G1884" s="1">
        <v>22.492191999999999</v>
      </c>
      <c r="H1884" s="1">
        <v>-79.943611000000004</v>
      </c>
      <c r="I1884" s="1">
        <v>338</v>
      </c>
      <c r="J1884" s="1">
        <v>-5</v>
      </c>
      <c r="K1884" s="1" t="s">
        <v>161</v>
      </c>
      <c r="L1884" s="1" t="s">
        <v>6175</v>
      </c>
    </row>
    <row r="1885" spans="1:12">
      <c r="A1885" s="1">
        <v>1919</v>
      </c>
      <c r="B1885" s="1" t="s">
        <v>6178</v>
      </c>
      <c r="C1885" s="1" t="s">
        <v>6178</v>
      </c>
      <c r="D1885" s="1" t="s">
        <v>6107</v>
      </c>
      <c r="F1885" s="1" t="s">
        <v>6179</v>
      </c>
      <c r="G1885" s="1">
        <v>21.509453000000001</v>
      </c>
      <c r="H1885" s="1">
        <v>-77.020375000000001</v>
      </c>
      <c r="I1885" s="1">
        <v>13</v>
      </c>
      <c r="J1885" s="1">
        <v>-5</v>
      </c>
      <c r="K1885" s="1" t="s">
        <v>161</v>
      </c>
      <c r="L1885" s="1" t="s">
        <v>6178</v>
      </c>
    </row>
    <row r="1886" spans="1:12">
      <c r="A1886" s="1">
        <v>1920</v>
      </c>
      <c r="B1886" s="1" t="s">
        <v>6180</v>
      </c>
      <c r="C1886" s="1" t="s">
        <v>6180</v>
      </c>
      <c r="D1886" s="1" t="s">
        <v>6107</v>
      </c>
      <c r="F1886" s="1" t="s">
        <v>6181</v>
      </c>
      <c r="G1886" s="1">
        <v>21.642524999999999</v>
      </c>
      <c r="H1886" s="1">
        <v>-82.955113999999995</v>
      </c>
      <c r="I1886" s="1">
        <v>39</v>
      </c>
      <c r="J1886" s="1">
        <v>-5</v>
      </c>
      <c r="K1886" s="1" t="s">
        <v>161</v>
      </c>
      <c r="L1886" s="1" t="s">
        <v>6180</v>
      </c>
    </row>
    <row r="1887" spans="1:12">
      <c r="A1887" s="1">
        <v>1921</v>
      </c>
      <c r="B1887" s="1" t="s">
        <v>6182</v>
      </c>
      <c r="C1887" s="1" t="s">
        <v>6182</v>
      </c>
      <c r="D1887" s="1" t="s">
        <v>6107</v>
      </c>
      <c r="F1887" s="1" t="s">
        <v>6183</v>
      </c>
      <c r="G1887" s="1">
        <v>21.969968999999999</v>
      </c>
      <c r="H1887" s="1">
        <v>-79.442691999999994</v>
      </c>
      <c r="I1887" s="1">
        <v>295</v>
      </c>
      <c r="J1887" s="1">
        <v>-5</v>
      </c>
      <c r="K1887" s="1" t="s">
        <v>161</v>
      </c>
      <c r="L1887" s="1" t="s">
        <v>6182</v>
      </c>
    </row>
    <row r="1888" spans="1:12">
      <c r="A1888" s="1">
        <v>6875</v>
      </c>
      <c r="B1888" s="1" t="s">
        <v>6184</v>
      </c>
      <c r="C1888" s="1" t="s">
        <v>6185</v>
      </c>
      <c r="D1888" s="1" t="s">
        <v>1210</v>
      </c>
      <c r="E1888" s="1" t="s">
        <v>6186</v>
      </c>
      <c r="F1888" s="1" t="s">
        <v>1212</v>
      </c>
      <c r="G1888" s="1">
        <v>42.614916700000002</v>
      </c>
      <c r="H1888" s="1">
        <v>-88.389583299999998</v>
      </c>
      <c r="I1888" s="1">
        <v>835</v>
      </c>
      <c r="J1888" s="1">
        <v>-6</v>
      </c>
      <c r="K1888" s="1" t="s">
        <v>161</v>
      </c>
      <c r="L1888" s="1" t="s">
        <v>6184</v>
      </c>
    </row>
    <row r="1889" spans="1:12">
      <c r="A1889" s="1">
        <v>1923</v>
      </c>
      <c r="B1889" s="1" t="s">
        <v>6187</v>
      </c>
      <c r="C1889" s="1" t="s">
        <v>6188</v>
      </c>
      <c r="D1889" s="1" t="s">
        <v>6107</v>
      </c>
      <c r="E1889" s="1" t="s">
        <v>6189</v>
      </c>
      <c r="F1889" s="1" t="s">
        <v>6190</v>
      </c>
      <c r="G1889" s="1">
        <v>23.034445000000002</v>
      </c>
      <c r="H1889" s="1">
        <v>-81.435277999999997</v>
      </c>
      <c r="I1889" s="1">
        <v>210</v>
      </c>
      <c r="J1889" s="1">
        <v>-5</v>
      </c>
      <c r="K1889" s="1" t="s">
        <v>161</v>
      </c>
      <c r="L1889" s="1" t="s">
        <v>6187</v>
      </c>
    </row>
    <row r="1890" spans="1:12">
      <c r="A1890" s="1">
        <v>1924</v>
      </c>
      <c r="B1890" s="1" t="s">
        <v>6191</v>
      </c>
      <c r="C1890" s="1" t="s">
        <v>6192</v>
      </c>
      <c r="D1890" s="1" t="s">
        <v>6107</v>
      </c>
      <c r="E1890" s="1" t="s">
        <v>6193</v>
      </c>
      <c r="F1890" s="1" t="s">
        <v>6194</v>
      </c>
      <c r="G1890" s="1">
        <v>20.987642000000001</v>
      </c>
      <c r="H1890" s="1">
        <v>-76.9358</v>
      </c>
      <c r="I1890" s="1">
        <v>328</v>
      </c>
      <c r="J1890" s="1">
        <v>-5</v>
      </c>
      <c r="K1890" s="1" t="s">
        <v>161</v>
      </c>
      <c r="L1890" s="1" t="s">
        <v>6191</v>
      </c>
    </row>
    <row r="1891" spans="1:12">
      <c r="A1891" s="1">
        <v>1925</v>
      </c>
      <c r="B1891" s="1" t="s">
        <v>6195</v>
      </c>
      <c r="C1891" s="1" t="s">
        <v>6196</v>
      </c>
      <c r="D1891" s="1" t="s">
        <v>6197</v>
      </c>
      <c r="E1891" s="1" t="s">
        <v>6198</v>
      </c>
      <c r="F1891" s="1" t="s">
        <v>6199</v>
      </c>
      <c r="G1891" s="1">
        <v>19.686980999999999</v>
      </c>
      <c r="H1891" s="1">
        <v>-79.882789000000002</v>
      </c>
      <c r="I1891" s="1">
        <v>8</v>
      </c>
      <c r="J1891" s="1">
        <v>-5</v>
      </c>
      <c r="K1891" s="1" t="s">
        <v>161</v>
      </c>
      <c r="L1891" s="1" t="s">
        <v>6195</v>
      </c>
    </row>
    <row r="1892" spans="1:12">
      <c r="A1892" s="1">
        <v>1926</v>
      </c>
      <c r="B1892" s="1" t="s">
        <v>6200</v>
      </c>
      <c r="C1892" s="1" t="s">
        <v>6041</v>
      </c>
      <c r="D1892" s="1" t="s">
        <v>6197</v>
      </c>
      <c r="E1892" s="1" t="s">
        <v>6201</v>
      </c>
      <c r="F1892" s="1" t="s">
        <v>6202</v>
      </c>
      <c r="G1892" s="1">
        <v>19.292777999999998</v>
      </c>
      <c r="H1892" s="1">
        <v>-81.357749999999996</v>
      </c>
      <c r="I1892" s="1">
        <v>8</v>
      </c>
      <c r="J1892" s="1">
        <v>-5</v>
      </c>
      <c r="K1892" s="1" t="s">
        <v>161</v>
      </c>
      <c r="L1892" s="1" t="s">
        <v>6200</v>
      </c>
    </row>
    <row r="1893" spans="1:12">
      <c r="A1893" s="1">
        <v>1927</v>
      </c>
      <c r="B1893" s="1" t="s">
        <v>6203</v>
      </c>
      <c r="C1893" s="1" t="s">
        <v>6204</v>
      </c>
      <c r="D1893" s="1" t="s">
        <v>6205</v>
      </c>
      <c r="F1893" s="1" t="s">
        <v>6206</v>
      </c>
      <c r="G1893" s="1">
        <v>24.287663999999999</v>
      </c>
      <c r="H1893" s="1">
        <v>-77.684613999999996</v>
      </c>
      <c r="I1893" s="1">
        <v>19</v>
      </c>
      <c r="J1893" s="1">
        <v>-5</v>
      </c>
      <c r="K1893" s="1" t="s">
        <v>161</v>
      </c>
      <c r="L1893" s="1" t="s">
        <v>6203</v>
      </c>
    </row>
    <row r="1894" spans="1:12">
      <c r="A1894" s="1">
        <v>1928</v>
      </c>
      <c r="B1894" s="1" t="s">
        <v>6207</v>
      </c>
      <c r="C1894" s="1" t="s">
        <v>6208</v>
      </c>
      <c r="D1894" s="1" t="s">
        <v>6205</v>
      </c>
      <c r="E1894" s="1" t="s">
        <v>6209</v>
      </c>
      <c r="F1894" s="1" t="s">
        <v>6210</v>
      </c>
      <c r="G1894" s="1">
        <v>24.698283</v>
      </c>
      <c r="H1894" s="1">
        <v>-77.795610999999994</v>
      </c>
      <c r="I1894" s="1">
        <v>5</v>
      </c>
      <c r="J1894" s="1">
        <v>-5</v>
      </c>
      <c r="K1894" s="1" t="s">
        <v>161</v>
      </c>
      <c r="L1894" s="1" t="s">
        <v>6207</v>
      </c>
    </row>
    <row r="1895" spans="1:12">
      <c r="A1895" s="1">
        <v>1930</v>
      </c>
      <c r="B1895" s="1" t="s">
        <v>6211</v>
      </c>
      <c r="C1895" s="1" t="s">
        <v>6212</v>
      </c>
      <c r="D1895" s="1" t="s">
        <v>6205</v>
      </c>
      <c r="E1895" s="1" t="s">
        <v>6213</v>
      </c>
      <c r="F1895" s="1" t="s">
        <v>6214</v>
      </c>
      <c r="G1895" s="1">
        <v>26.511406000000001</v>
      </c>
      <c r="H1895" s="1">
        <v>-77.083472</v>
      </c>
      <c r="I1895" s="1">
        <v>6</v>
      </c>
      <c r="J1895" s="1">
        <v>-5</v>
      </c>
      <c r="K1895" s="1" t="s">
        <v>161</v>
      </c>
      <c r="L1895" s="1" t="s">
        <v>6211</v>
      </c>
    </row>
    <row r="1896" spans="1:12">
      <c r="A1896" s="1">
        <v>1931</v>
      </c>
      <c r="B1896" s="1" t="s">
        <v>6215</v>
      </c>
      <c r="C1896" s="1" t="s">
        <v>6215</v>
      </c>
      <c r="D1896" s="1" t="s">
        <v>6205</v>
      </c>
      <c r="E1896" s="1" t="s">
        <v>6216</v>
      </c>
      <c r="F1896" s="1" t="s">
        <v>6217</v>
      </c>
      <c r="G1896" s="1">
        <v>25.053813999999999</v>
      </c>
      <c r="H1896" s="1">
        <v>-78.048997</v>
      </c>
      <c r="I1896" s="1">
        <v>5</v>
      </c>
      <c r="J1896" s="1">
        <v>-5</v>
      </c>
      <c r="K1896" s="1" t="s">
        <v>161</v>
      </c>
      <c r="L1896" s="1" t="s">
        <v>6215</v>
      </c>
    </row>
    <row r="1897" spans="1:12">
      <c r="A1897" s="1">
        <v>1932</v>
      </c>
      <c r="B1897" s="1" t="s">
        <v>6218</v>
      </c>
      <c r="C1897" s="1" t="s">
        <v>6218</v>
      </c>
      <c r="D1897" s="1" t="s">
        <v>6205</v>
      </c>
      <c r="E1897" s="1" t="s">
        <v>6219</v>
      </c>
      <c r="F1897" s="1" t="s">
        <v>6220</v>
      </c>
      <c r="G1897" s="1">
        <v>22.441828000000001</v>
      </c>
      <c r="H1897" s="1">
        <v>-73.970858000000007</v>
      </c>
      <c r="I1897" s="1">
        <v>11</v>
      </c>
      <c r="J1897" s="1">
        <v>-5</v>
      </c>
      <c r="K1897" s="1" t="s">
        <v>161</v>
      </c>
      <c r="L1897" s="1" t="s">
        <v>6218</v>
      </c>
    </row>
    <row r="1898" spans="1:12">
      <c r="A1898" s="1">
        <v>1933</v>
      </c>
      <c r="B1898" s="1" t="s">
        <v>6221</v>
      </c>
      <c r="C1898" s="1" t="s">
        <v>6221</v>
      </c>
      <c r="D1898" s="1" t="s">
        <v>6205</v>
      </c>
      <c r="F1898" s="1" t="s">
        <v>6222</v>
      </c>
      <c r="G1898" s="1">
        <v>26.004639000000001</v>
      </c>
      <c r="H1898" s="1">
        <v>-77.395482999999999</v>
      </c>
      <c r="I1898" s="1">
        <v>8</v>
      </c>
      <c r="J1898" s="1">
        <v>-5</v>
      </c>
      <c r="K1898" s="1" t="s">
        <v>161</v>
      </c>
      <c r="L1898" s="1" t="s">
        <v>6221</v>
      </c>
    </row>
    <row r="1899" spans="1:12">
      <c r="A1899" s="1">
        <v>1934</v>
      </c>
      <c r="B1899" s="1" t="s">
        <v>6223</v>
      </c>
      <c r="C1899" s="1" t="s">
        <v>6223</v>
      </c>
      <c r="D1899" s="1" t="s">
        <v>6205</v>
      </c>
      <c r="E1899" s="1" t="s">
        <v>6224</v>
      </c>
      <c r="F1899" s="1" t="s">
        <v>6225</v>
      </c>
      <c r="G1899" s="1">
        <v>26.745336000000002</v>
      </c>
      <c r="H1899" s="1">
        <v>-77.391268999999994</v>
      </c>
      <c r="I1899" s="1">
        <v>8</v>
      </c>
      <c r="J1899" s="1">
        <v>-5</v>
      </c>
      <c r="K1899" s="1" t="s">
        <v>161</v>
      </c>
      <c r="L1899" s="1" t="s">
        <v>6223</v>
      </c>
    </row>
    <row r="1900" spans="1:12">
      <c r="A1900" s="1">
        <v>1935</v>
      </c>
      <c r="B1900" s="1" t="s">
        <v>6226</v>
      </c>
      <c r="C1900" s="1" t="s">
        <v>6226</v>
      </c>
      <c r="D1900" s="1" t="s">
        <v>6205</v>
      </c>
      <c r="E1900" s="1" t="s">
        <v>6227</v>
      </c>
      <c r="F1900" s="1" t="s">
        <v>6228</v>
      </c>
      <c r="G1900" s="1">
        <v>25.417107999999999</v>
      </c>
      <c r="H1900" s="1">
        <v>-77.880849999999995</v>
      </c>
      <c r="I1900" s="1">
        <v>5</v>
      </c>
      <c r="J1900" s="1">
        <v>-5</v>
      </c>
      <c r="K1900" s="1" t="s">
        <v>161</v>
      </c>
      <c r="L1900" s="1" t="s">
        <v>6226</v>
      </c>
    </row>
    <row r="1901" spans="1:12">
      <c r="A1901" s="1">
        <v>1936</v>
      </c>
      <c r="B1901" s="1" t="s">
        <v>6229</v>
      </c>
      <c r="C1901" s="1" t="s">
        <v>6230</v>
      </c>
      <c r="D1901" s="1" t="s">
        <v>6205</v>
      </c>
      <c r="F1901" s="1" t="s">
        <v>6231</v>
      </c>
      <c r="G1901" s="1">
        <v>25.738330999999999</v>
      </c>
      <c r="H1901" s="1">
        <v>-77.840114</v>
      </c>
      <c r="I1901" s="1">
        <v>18</v>
      </c>
      <c r="J1901" s="1">
        <v>-5</v>
      </c>
      <c r="K1901" s="1" t="s">
        <v>161</v>
      </c>
      <c r="L1901" s="1" t="s">
        <v>6229</v>
      </c>
    </row>
    <row r="1902" spans="1:12">
      <c r="A1902" s="1">
        <v>1937</v>
      </c>
      <c r="B1902" s="1" t="s">
        <v>6232</v>
      </c>
      <c r="C1902" s="1" t="s">
        <v>6233</v>
      </c>
      <c r="D1902" s="1" t="s">
        <v>6205</v>
      </c>
      <c r="E1902" s="1" t="s">
        <v>6234</v>
      </c>
      <c r="F1902" s="1" t="s">
        <v>6235</v>
      </c>
      <c r="G1902" s="1">
        <v>25.699881000000001</v>
      </c>
      <c r="H1902" s="1">
        <v>-79.264656000000002</v>
      </c>
      <c r="I1902" s="1">
        <v>10</v>
      </c>
      <c r="J1902" s="1">
        <v>-5</v>
      </c>
      <c r="K1902" s="1" t="s">
        <v>161</v>
      </c>
      <c r="L1902" s="1" t="s">
        <v>6232</v>
      </c>
    </row>
    <row r="1903" spans="1:12">
      <c r="A1903" s="1">
        <v>6874</v>
      </c>
      <c r="B1903" s="1" t="s">
        <v>6236</v>
      </c>
      <c r="C1903" s="1" t="s">
        <v>6237</v>
      </c>
      <c r="D1903" s="1" t="s">
        <v>1210</v>
      </c>
      <c r="E1903" s="1" t="s">
        <v>6238</v>
      </c>
      <c r="F1903" s="1" t="s">
        <v>1212</v>
      </c>
      <c r="G1903" s="1">
        <v>41.9338342</v>
      </c>
      <c r="H1903" s="1">
        <v>-88.705686400000005</v>
      </c>
      <c r="I1903" s="1">
        <v>914</v>
      </c>
      <c r="J1903" s="1">
        <v>-6</v>
      </c>
      <c r="K1903" s="1" t="s">
        <v>161</v>
      </c>
      <c r="L1903" s="1" t="s">
        <v>6236</v>
      </c>
    </row>
    <row r="1904" spans="1:12">
      <c r="A1904" s="1">
        <v>1941</v>
      </c>
      <c r="B1904" s="1" t="s">
        <v>6239</v>
      </c>
      <c r="C1904" s="1" t="s">
        <v>6240</v>
      </c>
      <c r="D1904" s="1" t="s">
        <v>6205</v>
      </c>
      <c r="E1904" s="1" t="s">
        <v>6241</v>
      </c>
      <c r="F1904" s="1" t="s">
        <v>6242</v>
      </c>
      <c r="G1904" s="1">
        <v>23.562631</v>
      </c>
      <c r="H1904" s="1">
        <v>-75.877958000000007</v>
      </c>
      <c r="I1904" s="1">
        <v>9</v>
      </c>
      <c r="J1904" s="1">
        <v>-5</v>
      </c>
      <c r="K1904" s="1" t="s">
        <v>161</v>
      </c>
      <c r="L1904" s="1" t="s">
        <v>6239</v>
      </c>
    </row>
    <row r="1905" spans="1:12">
      <c r="A1905" s="1">
        <v>1942</v>
      </c>
      <c r="B1905" s="1" t="s">
        <v>6243</v>
      </c>
      <c r="C1905" s="1" t="s">
        <v>6243</v>
      </c>
      <c r="D1905" s="1" t="s">
        <v>6205</v>
      </c>
      <c r="F1905" s="1" t="s">
        <v>6244</v>
      </c>
      <c r="G1905" s="1">
        <v>23.466667000000001</v>
      </c>
      <c r="H1905" s="1">
        <v>-75.781670000000005</v>
      </c>
      <c r="I1905" s="1">
        <v>5</v>
      </c>
      <c r="J1905" s="1">
        <v>-5</v>
      </c>
      <c r="K1905" s="1" t="s">
        <v>161</v>
      </c>
      <c r="L1905" s="1" t="s">
        <v>6243</v>
      </c>
    </row>
    <row r="1906" spans="1:12">
      <c r="A1906" s="1">
        <v>1943</v>
      </c>
      <c r="B1906" s="1" t="s">
        <v>6245</v>
      </c>
      <c r="C1906" s="1" t="s">
        <v>6245</v>
      </c>
      <c r="D1906" s="1" t="s">
        <v>6205</v>
      </c>
      <c r="E1906" s="1" t="s">
        <v>6246</v>
      </c>
      <c r="F1906" s="1" t="s">
        <v>6247</v>
      </c>
      <c r="G1906" s="1">
        <v>25.474861000000001</v>
      </c>
      <c r="H1906" s="1">
        <v>-76.683488999999994</v>
      </c>
      <c r="I1906" s="1">
        <v>13</v>
      </c>
      <c r="J1906" s="1">
        <v>-5</v>
      </c>
      <c r="K1906" s="1" t="s">
        <v>161</v>
      </c>
      <c r="L1906" s="1" t="s">
        <v>6245</v>
      </c>
    </row>
    <row r="1907" spans="1:12">
      <c r="A1907" s="1">
        <v>1944</v>
      </c>
      <c r="B1907" s="1" t="s">
        <v>6248</v>
      </c>
      <c r="C1907" s="1" t="s">
        <v>6249</v>
      </c>
      <c r="D1907" s="1" t="s">
        <v>6205</v>
      </c>
      <c r="E1907" s="1" t="s">
        <v>6250</v>
      </c>
      <c r="F1907" s="1" t="s">
        <v>6251</v>
      </c>
      <c r="G1907" s="1">
        <v>25.284706</v>
      </c>
      <c r="H1907" s="1">
        <v>-76.331011000000004</v>
      </c>
      <c r="I1907" s="1">
        <v>26</v>
      </c>
      <c r="J1907" s="1">
        <v>-5</v>
      </c>
      <c r="K1907" s="1" t="s">
        <v>161</v>
      </c>
      <c r="L1907" s="1" t="s">
        <v>6248</v>
      </c>
    </row>
    <row r="1908" spans="1:12">
      <c r="A1908" s="1">
        <v>1945</v>
      </c>
      <c r="B1908" s="1" t="s">
        <v>6252</v>
      </c>
      <c r="C1908" s="1" t="s">
        <v>6253</v>
      </c>
      <c r="D1908" s="1" t="s">
        <v>6205</v>
      </c>
      <c r="F1908" s="1" t="s">
        <v>6254</v>
      </c>
      <c r="G1908" s="1">
        <v>24.594258</v>
      </c>
      <c r="H1908" s="1">
        <v>-76.820214000000007</v>
      </c>
      <c r="I1908" s="1">
        <v>8</v>
      </c>
      <c r="J1908" s="1">
        <v>-5</v>
      </c>
      <c r="K1908" s="1" t="s">
        <v>161</v>
      </c>
      <c r="L1908" s="1" t="s">
        <v>6252</v>
      </c>
    </row>
    <row r="1909" spans="1:12">
      <c r="A1909" s="1">
        <v>1946</v>
      </c>
      <c r="B1909" s="1" t="s">
        <v>6255</v>
      </c>
      <c r="C1909" s="1" t="s">
        <v>6255</v>
      </c>
      <c r="D1909" s="1" t="s">
        <v>6205</v>
      </c>
      <c r="E1909" s="1" t="s">
        <v>6256</v>
      </c>
      <c r="F1909" s="1" t="s">
        <v>6257</v>
      </c>
      <c r="G1909" s="1">
        <v>24.8917</v>
      </c>
      <c r="H1909" s="1">
        <v>-76.177739000000003</v>
      </c>
      <c r="I1909" s="1">
        <v>10</v>
      </c>
      <c r="J1909" s="1">
        <v>-5</v>
      </c>
      <c r="K1909" s="1" t="s">
        <v>161</v>
      </c>
      <c r="L1909" s="1" t="s">
        <v>6255</v>
      </c>
    </row>
    <row r="1910" spans="1:12">
      <c r="A1910" s="1">
        <v>1947</v>
      </c>
      <c r="B1910" s="1" t="s">
        <v>6258</v>
      </c>
      <c r="C1910" s="1" t="s">
        <v>6258</v>
      </c>
      <c r="D1910" s="1" t="s">
        <v>6205</v>
      </c>
      <c r="F1910" s="1" t="s">
        <v>6259</v>
      </c>
      <c r="G1910" s="1">
        <v>24.169083000000001</v>
      </c>
      <c r="H1910" s="1">
        <v>-76.439055999999994</v>
      </c>
      <c r="I1910" s="1">
        <v>5</v>
      </c>
      <c r="J1910" s="1">
        <v>-5</v>
      </c>
      <c r="K1910" s="1" t="s">
        <v>161</v>
      </c>
      <c r="L1910" s="1" t="s">
        <v>6258</v>
      </c>
    </row>
    <row r="1911" spans="1:12">
      <c r="A1911" s="1">
        <v>1948</v>
      </c>
      <c r="B1911" s="1" t="s">
        <v>6260</v>
      </c>
      <c r="C1911" s="1" t="s">
        <v>6261</v>
      </c>
      <c r="D1911" s="1" t="s">
        <v>6205</v>
      </c>
      <c r="E1911" s="1" t="s">
        <v>6262</v>
      </c>
      <c r="F1911" s="1" t="s">
        <v>6263</v>
      </c>
      <c r="G1911" s="1">
        <v>26.558686000000002</v>
      </c>
      <c r="H1911" s="1">
        <v>-78.695553000000004</v>
      </c>
      <c r="I1911" s="1">
        <v>7</v>
      </c>
      <c r="J1911" s="1">
        <v>-5</v>
      </c>
      <c r="K1911" s="1" t="s">
        <v>161</v>
      </c>
      <c r="L1911" s="1" t="s">
        <v>6260</v>
      </c>
    </row>
    <row r="1912" spans="1:12">
      <c r="A1912" s="1">
        <v>1949</v>
      </c>
      <c r="B1912" s="1" t="s">
        <v>6264</v>
      </c>
      <c r="C1912" s="1" t="s">
        <v>6264</v>
      </c>
      <c r="D1912" s="1" t="s">
        <v>6205</v>
      </c>
      <c r="E1912" s="1" t="s">
        <v>6265</v>
      </c>
      <c r="F1912" s="1" t="s">
        <v>6266</v>
      </c>
      <c r="G1912" s="1">
        <v>20.975000000000001</v>
      </c>
      <c r="H1912" s="1">
        <v>-73.666861999999995</v>
      </c>
      <c r="I1912" s="1">
        <v>8</v>
      </c>
      <c r="J1912" s="1">
        <v>-5</v>
      </c>
      <c r="K1912" s="1" t="s">
        <v>161</v>
      </c>
      <c r="L1912" s="1" t="s">
        <v>6264</v>
      </c>
    </row>
    <row r="1913" spans="1:12">
      <c r="A1913" s="1">
        <v>1950</v>
      </c>
      <c r="B1913" s="1" t="s">
        <v>6267</v>
      </c>
      <c r="C1913" s="1" t="s">
        <v>6268</v>
      </c>
      <c r="D1913" s="1" t="s">
        <v>6205</v>
      </c>
      <c r="E1913" s="1" t="s">
        <v>6269</v>
      </c>
      <c r="F1913" s="1" t="s">
        <v>6270</v>
      </c>
      <c r="G1913" s="1">
        <v>23.179013999999999</v>
      </c>
      <c r="H1913" s="1">
        <v>-75.093597000000003</v>
      </c>
      <c r="I1913" s="1">
        <v>9</v>
      </c>
      <c r="J1913" s="1">
        <v>-5</v>
      </c>
      <c r="K1913" s="1" t="s">
        <v>161</v>
      </c>
      <c r="L1913" s="1" t="s">
        <v>6267</v>
      </c>
    </row>
    <row r="1914" spans="1:12">
      <c r="A1914" s="1">
        <v>1951</v>
      </c>
      <c r="B1914" s="1" t="s">
        <v>6271</v>
      </c>
      <c r="C1914" s="1" t="s">
        <v>6271</v>
      </c>
      <c r="D1914" s="1" t="s">
        <v>6205</v>
      </c>
      <c r="E1914" s="1" t="s">
        <v>6272</v>
      </c>
      <c r="F1914" s="1" t="s">
        <v>6273</v>
      </c>
      <c r="G1914" s="1">
        <v>23.581444000000001</v>
      </c>
      <c r="H1914" s="1">
        <v>-75.270475000000005</v>
      </c>
      <c r="I1914" s="1">
        <v>10</v>
      </c>
      <c r="J1914" s="1">
        <v>-5</v>
      </c>
      <c r="K1914" s="1" t="s">
        <v>161</v>
      </c>
      <c r="L1914" s="1" t="s">
        <v>6271</v>
      </c>
    </row>
    <row r="1915" spans="1:12">
      <c r="A1915" s="1">
        <v>1952</v>
      </c>
      <c r="B1915" s="1" t="s">
        <v>6274</v>
      </c>
      <c r="C1915" s="1" t="s">
        <v>6274</v>
      </c>
      <c r="D1915" s="1" t="s">
        <v>6205</v>
      </c>
      <c r="E1915" s="1" t="s">
        <v>6275</v>
      </c>
      <c r="F1915" s="1" t="s">
        <v>6276</v>
      </c>
      <c r="G1915" s="1">
        <v>22.379528000000001</v>
      </c>
      <c r="H1915" s="1">
        <v>-73.013499999999993</v>
      </c>
      <c r="I1915" s="1">
        <v>11</v>
      </c>
      <c r="J1915" s="1">
        <v>-5</v>
      </c>
      <c r="K1915" s="1" t="s">
        <v>161</v>
      </c>
      <c r="L1915" s="1" t="s">
        <v>6274</v>
      </c>
    </row>
    <row r="1916" spans="1:12">
      <c r="A1916" s="1">
        <v>1953</v>
      </c>
      <c r="B1916" s="1" t="s">
        <v>6277</v>
      </c>
      <c r="C1916" s="1" t="s">
        <v>6278</v>
      </c>
      <c r="D1916" s="1" t="s">
        <v>6205</v>
      </c>
      <c r="E1916" s="1" t="s">
        <v>6279</v>
      </c>
      <c r="F1916" s="1" t="s">
        <v>6280</v>
      </c>
      <c r="G1916" s="1">
        <v>25.038958000000001</v>
      </c>
      <c r="H1916" s="1">
        <v>-77.466230999999993</v>
      </c>
      <c r="I1916" s="1">
        <v>16</v>
      </c>
      <c r="J1916" s="1">
        <v>-5</v>
      </c>
      <c r="K1916" s="1" t="s">
        <v>161</v>
      </c>
      <c r="L1916" s="1" t="s">
        <v>6277</v>
      </c>
    </row>
    <row r="1917" spans="1:12">
      <c r="A1917" s="1">
        <v>1954</v>
      </c>
      <c r="B1917" s="1" t="s">
        <v>6281</v>
      </c>
      <c r="C1917" s="1" t="s">
        <v>6281</v>
      </c>
      <c r="D1917" s="1" t="s">
        <v>6205</v>
      </c>
      <c r="F1917" s="1" t="s">
        <v>6282</v>
      </c>
      <c r="G1917" s="1">
        <v>22.181802999999999</v>
      </c>
      <c r="H1917" s="1">
        <v>-75.729455999999999</v>
      </c>
      <c r="I1917" s="1">
        <v>6</v>
      </c>
      <c r="J1917" s="1">
        <v>-5</v>
      </c>
      <c r="K1917" s="1" t="s">
        <v>161</v>
      </c>
      <c r="L1917" s="1" t="s">
        <v>6281</v>
      </c>
    </row>
    <row r="1918" spans="1:12">
      <c r="A1918" s="1">
        <v>1955</v>
      </c>
      <c r="B1918" s="1" t="s">
        <v>6283</v>
      </c>
      <c r="C1918" s="1" t="s">
        <v>6284</v>
      </c>
      <c r="D1918" s="1" t="s">
        <v>6205</v>
      </c>
      <c r="F1918" s="1" t="s">
        <v>6285</v>
      </c>
      <c r="G1918" s="1">
        <v>23.684377999999999</v>
      </c>
      <c r="H1918" s="1">
        <v>-74.836185999999998</v>
      </c>
      <c r="I1918" s="1">
        <v>15</v>
      </c>
      <c r="J1918" s="1">
        <v>-5</v>
      </c>
      <c r="K1918" s="1" t="s">
        <v>161</v>
      </c>
      <c r="L1918" s="1" t="s">
        <v>6283</v>
      </c>
    </row>
    <row r="1919" spans="1:12">
      <c r="A1919" s="1">
        <v>1956</v>
      </c>
      <c r="B1919" s="1" t="s">
        <v>6086</v>
      </c>
      <c r="C1919" s="1" t="s">
        <v>6286</v>
      </c>
      <c r="D1919" s="1" t="s">
        <v>6205</v>
      </c>
      <c r="E1919" s="1" t="s">
        <v>6287</v>
      </c>
      <c r="F1919" s="1" t="s">
        <v>6288</v>
      </c>
      <c r="G1919" s="1">
        <v>24.063275000000001</v>
      </c>
      <c r="H1919" s="1">
        <v>-74.523966999999999</v>
      </c>
      <c r="I1919" s="1">
        <v>24</v>
      </c>
      <c r="J1919" s="1">
        <v>-5</v>
      </c>
      <c r="K1919" s="1" t="s">
        <v>161</v>
      </c>
      <c r="L1919" s="1" t="s">
        <v>6086</v>
      </c>
    </row>
    <row r="1920" spans="1:12">
      <c r="A1920" s="1">
        <v>1957</v>
      </c>
      <c r="B1920" s="1" t="s">
        <v>6289</v>
      </c>
      <c r="C1920" s="1" t="s">
        <v>6290</v>
      </c>
      <c r="D1920" s="1" t="s">
        <v>6291</v>
      </c>
      <c r="E1920" s="1" t="s">
        <v>6292</v>
      </c>
      <c r="F1920" s="1" t="s">
        <v>6293</v>
      </c>
      <c r="G1920" s="1">
        <v>17.539144</v>
      </c>
      <c r="H1920" s="1">
        <v>-88.308203000000006</v>
      </c>
      <c r="I1920" s="1">
        <v>15</v>
      </c>
      <c r="J1920" s="1">
        <v>-6</v>
      </c>
      <c r="K1920" s="1" t="s">
        <v>161</v>
      </c>
      <c r="L1920" s="1" t="s">
        <v>6289</v>
      </c>
    </row>
    <row r="1921" spans="1:12">
      <c r="A1921" s="1">
        <v>1958</v>
      </c>
      <c r="B1921" s="1" t="s">
        <v>6294</v>
      </c>
      <c r="C1921" s="1" t="s">
        <v>6294</v>
      </c>
      <c r="D1921" s="1" t="s">
        <v>6295</v>
      </c>
      <c r="E1921" s="1" t="s">
        <v>6296</v>
      </c>
      <c r="F1921" s="1" t="s">
        <v>6297</v>
      </c>
      <c r="G1921" s="1">
        <v>-18.830922000000001</v>
      </c>
      <c r="H1921" s="1">
        <v>-159.76423299999999</v>
      </c>
      <c r="I1921" s="1">
        <v>14</v>
      </c>
      <c r="J1921" s="1">
        <v>-10</v>
      </c>
      <c r="K1921" s="1" t="s">
        <v>161</v>
      </c>
      <c r="L1921" s="1" t="s">
        <v>6294</v>
      </c>
    </row>
    <row r="1922" spans="1:12">
      <c r="A1922" s="1">
        <v>1959</v>
      </c>
      <c r="B1922" s="1" t="s">
        <v>6298</v>
      </c>
      <c r="C1922" s="1" t="s">
        <v>6299</v>
      </c>
      <c r="D1922" s="1" t="s">
        <v>6295</v>
      </c>
      <c r="E1922" s="1" t="s">
        <v>6300</v>
      </c>
      <c r="F1922" s="1" t="s">
        <v>6301</v>
      </c>
      <c r="G1922" s="1">
        <v>-21.202739000000001</v>
      </c>
      <c r="H1922" s="1">
        <v>-159.805556</v>
      </c>
      <c r="I1922" s="1">
        <v>19</v>
      </c>
      <c r="J1922" s="1">
        <v>-10</v>
      </c>
      <c r="K1922" s="1" t="s">
        <v>161</v>
      </c>
      <c r="L1922" s="1" t="s">
        <v>6298</v>
      </c>
    </row>
    <row r="1923" spans="1:12">
      <c r="A1923" s="1">
        <v>1960</v>
      </c>
      <c r="B1923" s="1" t="s">
        <v>6302</v>
      </c>
      <c r="C1923" s="1" t="s">
        <v>6303</v>
      </c>
      <c r="D1923" s="1" t="s">
        <v>6304</v>
      </c>
      <c r="E1923" s="1" t="s">
        <v>6305</v>
      </c>
      <c r="F1923" s="1" t="s">
        <v>6306</v>
      </c>
      <c r="G1923" s="1">
        <v>-17.755392000000001</v>
      </c>
      <c r="H1923" s="1">
        <v>177.443378</v>
      </c>
      <c r="I1923" s="1">
        <v>59</v>
      </c>
      <c r="J1923" s="1">
        <v>12</v>
      </c>
      <c r="K1923" s="1" t="s">
        <v>161</v>
      </c>
      <c r="L1923" s="1" t="s">
        <v>6302</v>
      </c>
    </row>
    <row r="1924" spans="1:12">
      <c r="A1924" s="1">
        <v>1961</v>
      </c>
      <c r="B1924" s="1" t="s">
        <v>6307</v>
      </c>
      <c r="C1924" s="1" t="s">
        <v>6308</v>
      </c>
      <c r="D1924" s="1" t="s">
        <v>6304</v>
      </c>
      <c r="E1924" s="1" t="s">
        <v>6309</v>
      </c>
      <c r="F1924" s="1" t="s">
        <v>6310</v>
      </c>
      <c r="G1924" s="1">
        <v>-18.043267</v>
      </c>
      <c r="H1924" s="1">
        <v>178.55922799999999</v>
      </c>
      <c r="I1924" s="1">
        <v>17</v>
      </c>
      <c r="J1924" s="1">
        <v>12</v>
      </c>
      <c r="K1924" s="1" t="s">
        <v>161</v>
      </c>
      <c r="L1924" s="1" t="s">
        <v>6307</v>
      </c>
    </row>
    <row r="1925" spans="1:12">
      <c r="A1925" s="1">
        <v>1963</v>
      </c>
      <c r="B1925" s="1" t="s">
        <v>6311</v>
      </c>
      <c r="C1925" s="1" t="s">
        <v>6312</v>
      </c>
      <c r="D1925" s="1" t="s">
        <v>6313</v>
      </c>
      <c r="E1925" s="1" t="s">
        <v>6314</v>
      </c>
      <c r="F1925" s="1" t="s">
        <v>6315</v>
      </c>
      <c r="G1925" s="1">
        <v>-21.241213999999999</v>
      </c>
      <c r="H1925" s="1">
        <v>-175.149644</v>
      </c>
      <c r="I1925" s="1">
        <v>126</v>
      </c>
      <c r="J1925" s="1">
        <v>13</v>
      </c>
      <c r="K1925" s="1" t="s">
        <v>161</v>
      </c>
      <c r="L1925" s="1" t="s">
        <v>6311</v>
      </c>
    </row>
    <row r="1926" spans="1:12">
      <c r="A1926" s="1">
        <v>1964</v>
      </c>
      <c r="B1926" s="1" t="s">
        <v>6316</v>
      </c>
      <c r="C1926" s="1" t="s">
        <v>6317</v>
      </c>
      <c r="D1926" s="1" t="s">
        <v>6313</v>
      </c>
      <c r="E1926" s="1" t="s">
        <v>6318</v>
      </c>
      <c r="F1926" s="1" t="s">
        <v>6319</v>
      </c>
      <c r="G1926" s="1">
        <v>-18.585336000000002</v>
      </c>
      <c r="H1926" s="1">
        <v>-173.96171699999999</v>
      </c>
      <c r="I1926" s="1">
        <v>236</v>
      </c>
      <c r="J1926" s="1">
        <v>13</v>
      </c>
      <c r="K1926" s="1" t="s">
        <v>161</v>
      </c>
      <c r="L1926" s="1" t="s">
        <v>6316</v>
      </c>
    </row>
    <row r="1927" spans="1:12">
      <c r="A1927" s="1">
        <v>1965</v>
      </c>
      <c r="B1927" s="1" t="s">
        <v>6320</v>
      </c>
      <c r="C1927" s="1" t="s">
        <v>6321</v>
      </c>
      <c r="D1927" s="1" t="s">
        <v>6322</v>
      </c>
      <c r="E1927" s="1" t="s">
        <v>6323</v>
      </c>
      <c r="F1927" s="1" t="s">
        <v>6324</v>
      </c>
      <c r="G1927" s="1">
        <v>1.3816360000000001</v>
      </c>
      <c r="H1927" s="1">
        <v>173.14703600000001</v>
      </c>
      <c r="I1927" s="1">
        <v>9</v>
      </c>
      <c r="J1927" s="1">
        <v>12</v>
      </c>
      <c r="K1927" s="1" t="s">
        <v>161</v>
      </c>
      <c r="L1927" s="1" t="s">
        <v>6320</v>
      </c>
    </row>
    <row r="1928" spans="1:12">
      <c r="A1928" s="1">
        <v>1966</v>
      </c>
      <c r="B1928" s="1" t="s">
        <v>6325</v>
      </c>
      <c r="C1928" s="1" t="s">
        <v>6325</v>
      </c>
      <c r="D1928" s="1" t="s">
        <v>6322</v>
      </c>
      <c r="E1928" s="1" t="s">
        <v>6326</v>
      </c>
      <c r="F1928" s="1" t="s">
        <v>6327</v>
      </c>
      <c r="G1928" s="1">
        <v>-1.224469</v>
      </c>
      <c r="H1928" s="1">
        <v>174.77561399999999</v>
      </c>
      <c r="I1928" s="1">
        <v>7</v>
      </c>
      <c r="J1928" s="1">
        <v>12</v>
      </c>
      <c r="K1928" s="1" t="s">
        <v>161</v>
      </c>
      <c r="L1928" s="1" t="s">
        <v>6325</v>
      </c>
    </row>
    <row r="1929" spans="1:12">
      <c r="A1929" s="1">
        <v>6809</v>
      </c>
      <c r="B1929" s="1" t="s">
        <v>6328</v>
      </c>
      <c r="C1929" s="1" t="s">
        <v>6329</v>
      </c>
      <c r="D1929" s="1" t="s">
        <v>6330</v>
      </c>
      <c r="E1929" s="1" t="s">
        <v>6331</v>
      </c>
      <c r="F1929" s="1" t="s">
        <v>6332</v>
      </c>
      <c r="G1929" s="1">
        <v>-32.703299999999999</v>
      </c>
      <c r="H1929" s="1">
        <v>151.488</v>
      </c>
      <c r="I1929" s="1">
        <v>75</v>
      </c>
      <c r="J1929" s="1">
        <v>10</v>
      </c>
      <c r="K1929" s="1" t="s">
        <v>6333</v>
      </c>
      <c r="L1929" s="1" t="s">
        <v>6328</v>
      </c>
    </row>
    <row r="1930" spans="1:12">
      <c r="A1930" s="1">
        <v>1968</v>
      </c>
      <c r="B1930" s="1" t="s">
        <v>6334</v>
      </c>
      <c r="C1930" s="1" t="s">
        <v>6334</v>
      </c>
      <c r="D1930" s="1" t="s">
        <v>6335</v>
      </c>
      <c r="E1930" s="1" t="s">
        <v>6336</v>
      </c>
      <c r="F1930" s="1" t="s">
        <v>6337</v>
      </c>
      <c r="G1930" s="1">
        <v>-13.238281000000001</v>
      </c>
      <c r="H1930" s="1">
        <v>-176.19922800000001</v>
      </c>
      <c r="I1930" s="1">
        <v>79</v>
      </c>
      <c r="J1930" s="1">
        <v>12</v>
      </c>
      <c r="K1930" s="1" t="s">
        <v>161</v>
      </c>
      <c r="L1930" s="1" t="s">
        <v>6334</v>
      </c>
    </row>
    <row r="1931" spans="1:12">
      <c r="A1931" s="1">
        <v>1969</v>
      </c>
      <c r="B1931" s="1" t="s">
        <v>6338</v>
      </c>
      <c r="C1931" s="1" t="s">
        <v>6339</v>
      </c>
      <c r="D1931" s="1" t="s">
        <v>6340</v>
      </c>
      <c r="E1931" s="1" t="s">
        <v>6341</v>
      </c>
      <c r="F1931" s="1" t="s">
        <v>6342</v>
      </c>
      <c r="G1931" s="1">
        <v>-13.829969</v>
      </c>
      <c r="H1931" s="1">
        <v>-172.00833600000001</v>
      </c>
      <c r="I1931" s="1">
        <v>58</v>
      </c>
      <c r="J1931" s="1">
        <v>-11</v>
      </c>
      <c r="K1931" s="1" t="s">
        <v>161</v>
      </c>
      <c r="L1931" s="1" t="s">
        <v>6338</v>
      </c>
    </row>
    <row r="1932" spans="1:12">
      <c r="A1932" s="1">
        <v>1970</v>
      </c>
      <c r="B1932" s="1" t="s">
        <v>6343</v>
      </c>
      <c r="C1932" s="1" t="s">
        <v>6344</v>
      </c>
      <c r="D1932" s="1" t="s">
        <v>6345</v>
      </c>
      <c r="E1932" s="1" t="s">
        <v>6346</v>
      </c>
      <c r="F1932" s="1" t="s">
        <v>6347</v>
      </c>
      <c r="G1932" s="1">
        <v>-14.331</v>
      </c>
      <c r="H1932" s="1">
        <v>-170.7105</v>
      </c>
      <c r="I1932" s="1">
        <v>32</v>
      </c>
      <c r="J1932" s="1">
        <v>-11</v>
      </c>
      <c r="K1932" s="1" t="s">
        <v>161</v>
      </c>
      <c r="L1932" s="1" t="s">
        <v>6343</v>
      </c>
    </row>
    <row r="1933" spans="1:12">
      <c r="A1933" s="1">
        <v>1971</v>
      </c>
      <c r="B1933" s="1" t="s">
        <v>6348</v>
      </c>
      <c r="C1933" s="1" t="s">
        <v>6348</v>
      </c>
      <c r="D1933" s="1" t="s">
        <v>6349</v>
      </c>
      <c r="E1933" s="1" t="s">
        <v>6350</v>
      </c>
      <c r="F1933" s="1" t="s">
        <v>6351</v>
      </c>
      <c r="G1933" s="1">
        <v>-22.434069000000001</v>
      </c>
      <c r="H1933" s="1">
        <v>-151.360614</v>
      </c>
      <c r="I1933" s="1">
        <v>18</v>
      </c>
      <c r="J1933" s="1">
        <v>-10</v>
      </c>
      <c r="K1933" s="1" t="s">
        <v>161</v>
      </c>
      <c r="L1933" s="1" t="s">
        <v>6348</v>
      </c>
    </row>
    <row r="1934" spans="1:12">
      <c r="A1934" s="1">
        <v>1972</v>
      </c>
      <c r="B1934" s="1" t="s">
        <v>6352</v>
      </c>
      <c r="C1934" s="1" t="s">
        <v>6352</v>
      </c>
      <c r="D1934" s="1" t="s">
        <v>6349</v>
      </c>
      <c r="E1934" s="1" t="s">
        <v>6353</v>
      </c>
      <c r="F1934" s="1" t="s">
        <v>6354</v>
      </c>
      <c r="G1934" s="1">
        <v>-23.365352999999999</v>
      </c>
      <c r="H1934" s="1">
        <v>-149.52407199999999</v>
      </c>
      <c r="I1934" s="1">
        <v>7</v>
      </c>
      <c r="J1934" s="1">
        <v>-10</v>
      </c>
      <c r="K1934" s="1" t="s">
        <v>161</v>
      </c>
      <c r="L1934" s="1" t="s">
        <v>6352</v>
      </c>
    </row>
    <row r="1935" spans="1:12">
      <c r="A1935" s="1">
        <v>1973</v>
      </c>
      <c r="B1935" s="1" t="s">
        <v>6355</v>
      </c>
      <c r="C1935" s="1" t="s">
        <v>6355</v>
      </c>
      <c r="D1935" s="1" t="s">
        <v>6349</v>
      </c>
      <c r="E1935" s="1" t="s">
        <v>6356</v>
      </c>
      <c r="F1935" s="1" t="s">
        <v>6357</v>
      </c>
      <c r="G1935" s="1">
        <v>-17.352606000000002</v>
      </c>
      <c r="H1935" s="1">
        <v>-145.50995599999999</v>
      </c>
      <c r="I1935" s="1">
        <v>10</v>
      </c>
      <c r="J1935" s="1">
        <v>-10</v>
      </c>
      <c r="K1935" s="1" t="s">
        <v>161</v>
      </c>
      <c r="L1935" s="1" t="s">
        <v>6355</v>
      </c>
    </row>
    <row r="1936" spans="1:12">
      <c r="A1936" s="1">
        <v>1974</v>
      </c>
      <c r="B1936" s="1" t="s">
        <v>6358</v>
      </c>
      <c r="C1936" s="1" t="s">
        <v>6358</v>
      </c>
      <c r="D1936" s="1" t="s">
        <v>6349</v>
      </c>
      <c r="F1936" s="1" t="s">
        <v>6359</v>
      </c>
      <c r="G1936" s="1">
        <v>-15.819928000000001</v>
      </c>
      <c r="H1936" s="1">
        <v>-140.88714999999999</v>
      </c>
      <c r="I1936" s="1">
        <v>9</v>
      </c>
      <c r="J1936" s="1">
        <v>-10</v>
      </c>
      <c r="K1936" s="1" t="s">
        <v>161</v>
      </c>
      <c r="L1936" s="1" t="s">
        <v>6358</v>
      </c>
    </row>
    <row r="1937" spans="1:12">
      <c r="A1937" s="1">
        <v>1975</v>
      </c>
      <c r="B1937" s="1" t="s">
        <v>6360</v>
      </c>
      <c r="C1937" s="1" t="s">
        <v>6360</v>
      </c>
      <c r="D1937" s="1" t="s">
        <v>6349</v>
      </c>
      <c r="E1937" s="1" t="s">
        <v>6361</v>
      </c>
      <c r="F1937" s="1" t="s">
        <v>6362</v>
      </c>
      <c r="G1937" s="1">
        <v>-15.119617</v>
      </c>
      <c r="H1937" s="1">
        <v>-148.23069699999999</v>
      </c>
      <c r="I1937" s="1">
        <v>6</v>
      </c>
      <c r="J1937" s="1">
        <v>-10</v>
      </c>
      <c r="K1937" s="1" t="s">
        <v>161</v>
      </c>
      <c r="L1937" s="1" t="s">
        <v>6360</v>
      </c>
    </row>
    <row r="1938" spans="1:12">
      <c r="A1938" s="1">
        <v>1976</v>
      </c>
      <c r="B1938" s="1" t="s">
        <v>6363</v>
      </c>
      <c r="C1938" s="1" t="s">
        <v>6363</v>
      </c>
      <c r="D1938" s="1" t="s">
        <v>6349</v>
      </c>
      <c r="E1938" s="1" t="s">
        <v>6364</v>
      </c>
      <c r="F1938" s="1" t="s">
        <v>6365</v>
      </c>
      <c r="G1938" s="1">
        <v>-18.465861</v>
      </c>
      <c r="H1938" s="1">
        <v>-136.439706</v>
      </c>
      <c r="I1938" s="1">
        <v>12</v>
      </c>
      <c r="J1938" s="1">
        <v>-10</v>
      </c>
      <c r="K1938" s="1" t="s">
        <v>161</v>
      </c>
      <c r="L1938" s="1" t="s">
        <v>6363</v>
      </c>
    </row>
    <row r="1939" spans="1:12">
      <c r="A1939" s="1">
        <v>1977</v>
      </c>
      <c r="B1939" s="1" t="s">
        <v>6366</v>
      </c>
      <c r="C1939" s="1" t="s">
        <v>6366</v>
      </c>
      <c r="D1939" s="1" t="s">
        <v>6349</v>
      </c>
      <c r="E1939" s="1" t="s">
        <v>6367</v>
      </c>
      <c r="F1939" s="1" t="s">
        <v>6368</v>
      </c>
      <c r="G1939" s="1">
        <v>-16.05415</v>
      </c>
      <c r="H1939" s="1">
        <v>-145.656994</v>
      </c>
      <c r="I1939" s="1">
        <v>13</v>
      </c>
      <c r="J1939" s="1">
        <v>-10</v>
      </c>
      <c r="K1939" s="1" t="s">
        <v>161</v>
      </c>
      <c r="L1939" s="1" t="s">
        <v>6366</v>
      </c>
    </row>
    <row r="1940" spans="1:12">
      <c r="A1940" s="1">
        <v>1978</v>
      </c>
      <c r="B1940" s="1" t="s">
        <v>6369</v>
      </c>
      <c r="C1940" s="1" t="s">
        <v>6369</v>
      </c>
      <c r="D1940" s="1" t="s">
        <v>6349</v>
      </c>
      <c r="E1940" s="1" t="s">
        <v>6370</v>
      </c>
      <c r="F1940" s="1" t="s">
        <v>6371</v>
      </c>
      <c r="G1940" s="1">
        <v>-14.436764</v>
      </c>
      <c r="H1940" s="1">
        <v>-146.07005599999999</v>
      </c>
      <c r="I1940" s="1">
        <v>14</v>
      </c>
      <c r="J1940" s="1">
        <v>-10</v>
      </c>
      <c r="K1940" s="1" t="s">
        <v>161</v>
      </c>
      <c r="L1940" s="1" t="s">
        <v>6369</v>
      </c>
    </row>
    <row r="1941" spans="1:12">
      <c r="A1941" s="1">
        <v>1979</v>
      </c>
      <c r="B1941" s="1" t="s">
        <v>6372</v>
      </c>
      <c r="C1941" s="1" t="s">
        <v>6372</v>
      </c>
      <c r="D1941" s="1" t="s">
        <v>6349</v>
      </c>
      <c r="E1941" s="1" t="s">
        <v>6373</v>
      </c>
      <c r="F1941" s="1" t="s">
        <v>6374</v>
      </c>
      <c r="G1941" s="1">
        <v>-23.079861000000001</v>
      </c>
      <c r="H1941" s="1">
        <v>-134.890333</v>
      </c>
      <c r="I1941" s="1">
        <v>7</v>
      </c>
      <c r="J1941" s="1">
        <v>-9</v>
      </c>
      <c r="K1941" s="1" t="s">
        <v>161</v>
      </c>
      <c r="L1941" s="1" t="s">
        <v>6372</v>
      </c>
    </row>
    <row r="1942" spans="1:12">
      <c r="A1942" s="1">
        <v>1980</v>
      </c>
      <c r="B1942" s="1" t="s">
        <v>6375</v>
      </c>
      <c r="C1942" s="1" t="s">
        <v>6376</v>
      </c>
      <c r="D1942" s="1" t="s">
        <v>6349</v>
      </c>
      <c r="E1942" s="1" t="s">
        <v>6377</v>
      </c>
      <c r="F1942" s="1" t="s">
        <v>6378</v>
      </c>
      <c r="G1942" s="1">
        <v>-15.663333</v>
      </c>
      <c r="H1942" s="1">
        <v>-146.88476900000001</v>
      </c>
      <c r="I1942" s="1">
        <v>11</v>
      </c>
      <c r="J1942" s="1">
        <v>-10</v>
      </c>
      <c r="K1942" s="1" t="s">
        <v>161</v>
      </c>
      <c r="L1942" s="1" t="s">
        <v>6375</v>
      </c>
    </row>
    <row r="1943" spans="1:12">
      <c r="A1943" s="1">
        <v>1981</v>
      </c>
      <c r="B1943" s="1" t="s">
        <v>6379</v>
      </c>
      <c r="C1943" s="1" t="s">
        <v>6379</v>
      </c>
      <c r="D1943" s="1" t="s">
        <v>6349</v>
      </c>
      <c r="E1943" s="1" t="s">
        <v>6380</v>
      </c>
      <c r="F1943" s="1" t="s">
        <v>6381</v>
      </c>
      <c r="G1943" s="1">
        <v>-16.583919000000002</v>
      </c>
      <c r="H1943" s="1">
        <v>-143.65836899999999</v>
      </c>
      <c r="I1943" s="1">
        <v>3</v>
      </c>
      <c r="J1943" s="1">
        <v>-10</v>
      </c>
      <c r="K1943" s="1" t="s">
        <v>161</v>
      </c>
      <c r="L1943" s="1" t="s">
        <v>6379</v>
      </c>
    </row>
    <row r="1944" spans="1:12">
      <c r="A1944" s="1">
        <v>1982</v>
      </c>
      <c r="B1944" s="1" t="s">
        <v>6382</v>
      </c>
      <c r="C1944" s="1" t="s">
        <v>6382</v>
      </c>
      <c r="D1944" s="1" t="s">
        <v>6349</v>
      </c>
      <c r="E1944" s="1" t="s">
        <v>6383</v>
      </c>
      <c r="F1944" s="1" t="s">
        <v>6384</v>
      </c>
      <c r="G1944" s="1">
        <v>-14.809457999999999</v>
      </c>
      <c r="H1944" s="1">
        <v>-138.81281100000001</v>
      </c>
      <c r="I1944" s="1">
        <v>5</v>
      </c>
      <c r="J1944" s="1">
        <v>-10</v>
      </c>
      <c r="K1944" s="1" t="s">
        <v>161</v>
      </c>
      <c r="L1944" s="1" t="s">
        <v>6382</v>
      </c>
    </row>
    <row r="1945" spans="1:12">
      <c r="A1945" s="1">
        <v>1983</v>
      </c>
      <c r="B1945" s="1" t="s">
        <v>6385</v>
      </c>
      <c r="C1945" s="1" t="s">
        <v>6385</v>
      </c>
      <c r="D1945" s="1" t="s">
        <v>6349</v>
      </c>
      <c r="E1945" s="1" t="s">
        <v>6386</v>
      </c>
      <c r="F1945" s="1" t="s">
        <v>6387</v>
      </c>
      <c r="G1945" s="1">
        <v>-14.709543999999999</v>
      </c>
      <c r="H1945" s="1">
        <v>-145.245814</v>
      </c>
      <c r="I1945" s="1">
        <v>12</v>
      </c>
      <c r="J1945" s="1">
        <v>-10</v>
      </c>
      <c r="K1945" s="1" t="s">
        <v>161</v>
      </c>
      <c r="L1945" s="1" t="s">
        <v>6385</v>
      </c>
    </row>
    <row r="1946" spans="1:12">
      <c r="A1946" s="1">
        <v>1984</v>
      </c>
      <c r="B1946" s="1" t="s">
        <v>6388</v>
      </c>
      <c r="C1946" s="1" t="s">
        <v>6388</v>
      </c>
      <c r="D1946" s="1" t="s">
        <v>6349</v>
      </c>
      <c r="E1946" s="1" t="s">
        <v>6389</v>
      </c>
      <c r="F1946" s="1" t="s">
        <v>6390</v>
      </c>
      <c r="G1946" s="1">
        <v>-15.248289</v>
      </c>
      <c r="H1946" s="1">
        <v>-146.61670799999999</v>
      </c>
      <c r="I1946" s="1">
        <v>9</v>
      </c>
      <c r="J1946" s="1">
        <v>-10</v>
      </c>
      <c r="K1946" s="1" t="s">
        <v>161</v>
      </c>
      <c r="L1946" s="1" t="s">
        <v>6388</v>
      </c>
    </row>
    <row r="1947" spans="1:12">
      <c r="A1947" s="1">
        <v>1985</v>
      </c>
      <c r="B1947" s="1" t="s">
        <v>6391</v>
      </c>
      <c r="C1947" s="1" t="s">
        <v>6391</v>
      </c>
      <c r="D1947" s="1" t="s">
        <v>6349</v>
      </c>
      <c r="E1947" s="1" t="s">
        <v>6392</v>
      </c>
      <c r="F1947" s="1" t="s">
        <v>6393</v>
      </c>
      <c r="G1947" s="1">
        <v>-14.868055</v>
      </c>
      <c r="H1947" s="1">
        <v>-148.71722500000001</v>
      </c>
      <c r="I1947" s="1">
        <v>11</v>
      </c>
      <c r="J1947" s="1">
        <v>-10</v>
      </c>
      <c r="K1947" s="1" t="s">
        <v>161</v>
      </c>
      <c r="L1947" s="1" t="s">
        <v>6391</v>
      </c>
    </row>
    <row r="1948" spans="1:12">
      <c r="A1948" s="1">
        <v>1986</v>
      </c>
      <c r="B1948" s="1" t="s">
        <v>6394</v>
      </c>
      <c r="C1948" s="1" t="s">
        <v>6394</v>
      </c>
      <c r="D1948" s="1" t="s">
        <v>6349</v>
      </c>
      <c r="E1948" s="1" t="s">
        <v>6395</v>
      </c>
      <c r="F1948" s="1" t="s">
        <v>6396</v>
      </c>
      <c r="G1948" s="1">
        <v>-14.455781</v>
      </c>
      <c r="H1948" s="1">
        <v>-145.024542</v>
      </c>
      <c r="I1948" s="1">
        <v>13</v>
      </c>
      <c r="J1948" s="1">
        <v>-10</v>
      </c>
      <c r="K1948" s="1" t="s">
        <v>161</v>
      </c>
      <c r="L1948" s="1" t="s">
        <v>6394</v>
      </c>
    </row>
    <row r="1949" spans="1:12">
      <c r="A1949" s="1">
        <v>1987</v>
      </c>
      <c r="B1949" s="1" t="s">
        <v>6397</v>
      </c>
      <c r="C1949" s="1" t="s">
        <v>6397</v>
      </c>
      <c r="D1949" s="1" t="s">
        <v>6349</v>
      </c>
      <c r="E1949" s="1" t="s">
        <v>6398</v>
      </c>
      <c r="F1949" s="1" t="s">
        <v>6399</v>
      </c>
      <c r="G1949" s="1">
        <v>-8.7956029999999998</v>
      </c>
      <c r="H1949" s="1">
        <v>-140.22878900000001</v>
      </c>
      <c r="I1949" s="1">
        <v>220</v>
      </c>
      <c r="J1949" s="1">
        <v>-10</v>
      </c>
      <c r="K1949" s="1" t="s">
        <v>161</v>
      </c>
      <c r="L1949" s="1" t="s">
        <v>6397</v>
      </c>
    </row>
    <row r="1950" spans="1:12">
      <c r="A1950" s="1">
        <v>6873</v>
      </c>
      <c r="B1950" s="1" t="s">
        <v>6400</v>
      </c>
      <c r="C1950" s="1" t="s">
        <v>6401</v>
      </c>
      <c r="D1950" s="1" t="s">
        <v>1210</v>
      </c>
      <c r="E1950" s="1" t="s">
        <v>6402</v>
      </c>
      <c r="F1950" s="1" t="s">
        <v>1212</v>
      </c>
      <c r="G1950" s="1">
        <v>40.412305600000003</v>
      </c>
      <c r="H1950" s="1">
        <v>-86.9368889</v>
      </c>
      <c r="I1950" s="1">
        <v>606</v>
      </c>
      <c r="J1950" s="1">
        <v>-5</v>
      </c>
      <c r="K1950" s="1" t="s">
        <v>236</v>
      </c>
      <c r="L1950" s="1" t="s">
        <v>6400</v>
      </c>
    </row>
    <row r="1951" spans="1:12">
      <c r="A1951" s="1">
        <v>1989</v>
      </c>
      <c r="B1951" s="1" t="s">
        <v>6403</v>
      </c>
      <c r="C1951" s="1" t="s">
        <v>6403</v>
      </c>
      <c r="D1951" s="1" t="s">
        <v>6349</v>
      </c>
      <c r="E1951" s="1" t="s">
        <v>6404</v>
      </c>
      <c r="F1951" s="1" t="s">
        <v>6405</v>
      </c>
      <c r="G1951" s="1">
        <v>-16.444378</v>
      </c>
      <c r="H1951" s="1">
        <v>-151.75128599999999</v>
      </c>
      <c r="I1951" s="1">
        <v>10</v>
      </c>
      <c r="J1951" s="1">
        <v>-10</v>
      </c>
      <c r="K1951" s="1" t="s">
        <v>161</v>
      </c>
      <c r="L1951" s="1" t="s">
        <v>6403</v>
      </c>
    </row>
    <row r="1952" spans="1:12">
      <c r="A1952" s="1">
        <v>1990</v>
      </c>
      <c r="B1952" s="1" t="s">
        <v>6406</v>
      </c>
      <c r="C1952" s="1" t="s">
        <v>6406</v>
      </c>
      <c r="D1952" s="1" t="s">
        <v>6349</v>
      </c>
      <c r="E1952" s="1" t="s">
        <v>6407</v>
      </c>
      <c r="F1952" s="1" t="s">
        <v>6408</v>
      </c>
      <c r="G1952" s="1">
        <v>-14.954283</v>
      </c>
      <c r="H1952" s="1">
        <v>-147.66079999999999</v>
      </c>
      <c r="I1952" s="1">
        <v>10</v>
      </c>
      <c r="J1952" s="1">
        <v>-10</v>
      </c>
      <c r="K1952" s="1" t="s">
        <v>161</v>
      </c>
      <c r="L1952" s="1" t="s">
        <v>6406</v>
      </c>
    </row>
    <row r="1953" spans="1:12">
      <c r="A1953" s="1">
        <v>1991</v>
      </c>
      <c r="B1953" s="1" t="s">
        <v>6409</v>
      </c>
      <c r="C1953" s="1" t="s">
        <v>6410</v>
      </c>
      <c r="D1953" s="1" t="s">
        <v>6349</v>
      </c>
      <c r="E1953" s="1" t="s">
        <v>6411</v>
      </c>
      <c r="F1953" s="1" t="s">
        <v>6412</v>
      </c>
      <c r="G1953" s="1">
        <v>-16.687242000000001</v>
      </c>
      <c r="H1953" s="1">
        <v>-151.02166700000001</v>
      </c>
      <c r="I1953" s="1">
        <v>7</v>
      </c>
      <c r="J1953" s="1">
        <v>-10</v>
      </c>
      <c r="K1953" s="1" t="s">
        <v>161</v>
      </c>
      <c r="L1953" s="1" t="s">
        <v>6409</v>
      </c>
    </row>
    <row r="1954" spans="1:12">
      <c r="A1954" s="1">
        <v>1992</v>
      </c>
      <c r="B1954" s="1" t="s">
        <v>6413</v>
      </c>
      <c r="C1954" s="1" t="s">
        <v>6413</v>
      </c>
      <c r="D1954" s="1" t="s">
        <v>6349</v>
      </c>
      <c r="E1954" s="1" t="s">
        <v>6414</v>
      </c>
      <c r="F1954" s="1" t="s">
        <v>6415</v>
      </c>
      <c r="G1954" s="1">
        <v>-17.489972000000002</v>
      </c>
      <c r="H1954" s="1">
        <v>-149.76186899999999</v>
      </c>
      <c r="I1954" s="1">
        <v>9</v>
      </c>
      <c r="J1954" s="1">
        <v>-10</v>
      </c>
      <c r="K1954" s="1" t="s">
        <v>161</v>
      </c>
      <c r="L1954" s="1" t="s">
        <v>6413</v>
      </c>
    </row>
    <row r="1955" spans="1:12">
      <c r="A1955" s="1">
        <v>1993</v>
      </c>
      <c r="B1955" s="1" t="s">
        <v>6416</v>
      </c>
      <c r="C1955" s="1" t="s">
        <v>6417</v>
      </c>
      <c r="D1955" s="1" t="s">
        <v>6349</v>
      </c>
      <c r="E1955" s="1" t="s">
        <v>6418</v>
      </c>
      <c r="F1955" s="1" t="s">
        <v>6419</v>
      </c>
      <c r="G1955" s="1">
        <v>-18.074814</v>
      </c>
      <c r="H1955" s="1">
        <v>-140.945886</v>
      </c>
      <c r="I1955" s="1">
        <v>10</v>
      </c>
      <c r="J1955" s="1">
        <v>-10</v>
      </c>
      <c r="K1955" s="1" t="s">
        <v>161</v>
      </c>
      <c r="L1955" s="1" t="s">
        <v>6416</v>
      </c>
    </row>
    <row r="1956" spans="1:12">
      <c r="A1956" s="1">
        <v>1994</v>
      </c>
      <c r="B1956" s="1" t="s">
        <v>6420</v>
      </c>
      <c r="C1956" s="1" t="s">
        <v>6420</v>
      </c>
      <c r="D1956" s="1" t="s">
        <v>6349</v>
      </c>
      <c r="E1956" s="1" t="s">
        <v>6421</v>
      </c>
      <c r="F1956" s="1" t="s">
        <v>6422</v>
      </c>
      <c r="G1956" s="1">
        <v>-16.426486000000001</v>
      </c>
      <c r="H1956" s="1">
        <v>-152.24366900000001</v>
      </c>
      <c r="I1956" s="1">
        <v>15</v>
      </c>
      <c r="J1956" s="1">
        <v>-10</v>
      </c>
      <c r="K1956" s="1" t="s">
        <v>161</v>
      </c>
      <c r="L1956" s="1" t="s">
        <v>6420</v>
      </c>
    </row>
    <row r="1957" spans="1:12">
      <c r="A1957" s="1">
        <v>1995</v>
      </c>
      <c r="B1957" s="1" t="s">
        <v>6423</v>
      </c>
      <c r="C1957" s="1" t="s">
        <v>6424</v>
      </c>
      <c r="D1957" s="1" t="s">
        <v>6349</v>
      </c>
      <c r="E1957" s="1" t="s">
        <v>6425</v>
      </c>
      <c r="F1957" s="1" t="s">
        <v>6426</v>
      </c>
      <c r="G1957" s="1">
        <v>-16.722861000000002</v>
      </c>
      <c r="H1957" s="1">
        <v>-151.465856</v>
      </c>
      <c r="I1957" s="1">
        <v>3</v>
      </c>
      <c r="J1957" s="1">
        <v>-10</v>
      </c>
      <c r="K1957" s="1" t="s">
        <v>161</v>
      </c>
      <c r="L1957" s="1" t="s">
        <v>6423</v>
      </c>
    </row>
    <row r="1958" spans="1:12">
      <c r="A1958" s="1">
        <v>1997</v>
      </c>
      <c r="B1958" s="1" t="s">
        <v>6427</v>
      </c>
      <c r="C1958" s="1" t="s">
        <v>6428</v>
      </c>
      <c r="D1958" s="1" t="s">
        <v>6429</v>
      </c>
      <c r="E1958" s="1" t="s">
        <v>6430</v>
      </c>
      <c r="F1958" s="1" t="s">
        <v>6431</v>
      </c>
      <c r="G1958" s="1">
        <v>-17.699325000000002</v>
      </c>
      <c r="H1958" s="1">
        <v>168.319794</v>
      </c>
      <c r="I1958" s="1">
        <v>70</v>
      </c>
      <c r="J1958" s="1">
        <v>11</v>
      </c>
      <c r="K1958" s="1" t="s">
        <v>161</v>
      </c>
      <c r="L1958" s="1" t="s">
        <v>6427</v>
      </c>
    </row>
    <row r="1959" spans="1:12">
      <c r="A1959" s="1">
        <v>1998</v>
      </c>
      <c r="B1959" s="1" t="s">
        <v>6432</v>
      </c>
      <c r="C1959" s="1" t="s">
        <v>6432</v>
      </c>
      <c r="D1959" s="1" t="s">
        <v>6433</v>
      </c>
      <c r="E1959" s="1" t="s">
        <v>6434</v>
      </c>
      <c r="F1959" s="1" t="s">
        <v>6435</v>
      </c>
      <c r="G1959" s="1">
        <v>-21.053428</v>
      </c>
      <c r="H1959" s="1">
        <v>164.837806</v>
      </c>
      <c r="I1959" s="1">
        <v>23</v>
      </c>
      <c r="J1959" s="1">
        <v>11</v>
      </c>
      <c r="K1959" s="1" t="s">
        <v>161</v>
      </c>
      <c r="L1959" s="1" t="s">
        <v>6432</v>
      </c>
    </row>
    <row r="1960" spans="1:12">
      <c r="A1960" s="1">
        <v>1999</v>
      </c>
      <c r="B1960" s="1" t="s">
        <v>6436</v>
      </c>
      <c r="C1960" s="1" t="s">
        <v>6436</v>
      </c>
      <c r="D1960" s="1" t="s">
        <v>6433</v>
      </c>
      <c r="E1960" s="1" t="s">
        <v>6437</v>
      </c>
      <c r="F1960" s="1" t="s">
        <v>6438</v>
      </c>
      <c r="G1960" s="1">
        <v>-20.546313999999999</v>
      </c>
      <c r="H1960" s="1">
        <v>164.25562500000001</v>
      </c>
      <c r="I1960" s="1">
        <v>42</v>
      </c>
      <c r="J1960" s="1">
        <v>11</v>
      </c>
      <c r="K1960" s="1" t="s">
        <v>161</v>
      </c>
      <c r="L1960" s="1" t="s">
        <v>6436</v>
      </c>
    </row>
    <row r="1961" spans="1:12">
      <c r="A1961" s="1">
        <v>2000</v>
      </c>
      <c r="B1961" s="1" t="s">
        <v>6439</v>
      </c>
      <c r="C1961" s="1" t="s">
        <v>6439</v>
      </c>
      <c r="D1961" s="1" t="s">
        <v>6433</v>
      </c>
      <c r="E1961" s="1" t="s">
        <v>6440</v>
      </c>
      <c r="F1961" s="1" t="s">
        <v>6441</v>
      </c>
      <c r="G1961" s="1">
        <v>-20.774799999999999</v>
      </c>
      <c r="H1961" s="1">
        <v>167.23986400000001</v>
      </c>
      <c r="I1961" s="1">
        <v>92</v>
      </c>
      <c r="J1961" s="1">
        <v>11</v>
      </c>
      <c r="K1961" s="1" t="s">
        <v>161</v>
      </c>
      <c r="L1961" s="1" t="s">
        <v>6439</v>
      </c>
    </row>
    <row r="1962" spans="1:12">
      <c r="A1962" s="1">
        <v>2001</v>
      </c>
      <c r="B1962" s="1" t="s">
        <v>6442</v>
      </c>
      <c r="C1962" s="1" t="s">
        <v>6443</v>
      </c>
      <c r="D1962" s="1" t="s">
        <v>6433</v>
      </c>
      <c r="E1962" s="1" t="s">
        <v>6444</v>
      </c>
      <c r="F1962" s="1" t="s">
        <v>6445</v>
      </c>
      <c r="G1962" s="1">
        <v>-22.258278000000001</v>
      </c>
      <c r="H1962" s="1">
        <v>166.47280599999999</v>
      </c>
      <c r="I1962" s="1">
        <v>10</v>
      </c>
      <c r="J1962" s="1">
        <v>11</v>
      </c>
      <c r="K1962" s="1" t="s">
        <v>161</v>
      </c>
      <c r="L1962" s="1" t="s">
        <v>6442</v>
      </c>
    </row>
    <row r="1963" spans="1:12">
      <c r="A1963" s="1">
        <v>2002</v>
      </c>
      <c r="B1963" s="1" t="s">
        <v>6446</v>
      </c>
      <c r="C1963" s="1" t="s">
        <v>6446</v>
      </c>
      <c r="D1963" s="1" t="s">
        <v>6433</v>
      </c>
      <c r="E1963" s="1" t="s">
        <v>6447</v>
      </c>
      <c r="F1963" s="1" t="s">
        <v>6448</v>
      </c>
      <c r="G1963" s="1">
        <v>-21.481677999999999</v>
      </c>
      <c r="H1963" s="1">
        <v>168.037508</v>
      </c>
      <c r="I1963" s="1">
        <v>141</v>
      </c>
      <c r="J1963" s="1">
        <v>11</v>
      </c>
      <c r="K1963" s="1" t="s">
        <v>161</v>
      </c>
      <c r="L1963" s="1" t="s">
        <v>6446</v>
      </c>
    </row>
    <row r="1964" spans="1:12">
      <c r="A1964" s="1">
        <v>2003</v>
      </c>
      <c r="B1964" s="1" t="s">
        <v>6449</v>
      </c>
      <c r="C1964" s="1" t="s">
        <v>6449</v>
      </c>
      <c r="D1964" s="1" t="s">
        <v>6433</v>
      </c>
      <c r="E1964" s="1" t="s">
        <v>6450</v>
      </c>
      <c r="F1964" s="1" t="s">
        <v>6451</v>
      </c>
      <c r="G1964" s="1">
        <v>-20.790028</v>
      </c>
      <c r="H1964" s="1">
        <v>165.25948600000001</v>
      </c>
      <c r="I1964" s="1">
        <v>10</v>
      </c>
      <c r="J1964" s="1">
        <v>11</v>
      </c>
      <c r="K1964" s="1" t="s">
        <v>161</v>
      </c>
      <c r="L1964" s="1" t="s">
        <v>6449</v>
      </c>
    </row>
    <row r="1965" spans="1:12">
      <c r="A1965" s="1">
        <v>2004</v>
      </c>
      <c r="B1965" s="1" t="s">
        <v>6452</v>
      </c>
      <c r="C1965" s="1" t="s">
        <v>6452</v>
      </c>
      <c r="D1965" s="1" t="s">
        <v>6433</v>
      </c>
      <c r="E1965" s="1" t="s">
        <v>6453</v>
      </c>
      <c r="F1965" s="1" t="s">
        <v>6454</v>
      </c>
      <c r="G1965" s="1">
        <v>-20.640556</v>
      </c>
      <c r="H1965" s="1">
        <v>166.572778</v>
      </c>
      <c r="I1965" s="1">
        <v>23</v>
      </c>
      <c r="J1965" s="1">
        <v>11</v>
      </c>
      <c r="K1965" s="1" t="s">
        <v>161</v>
      </c>
      <c r="L1965" s="1" t="s">
        <v>6452</v>
      </c>
    </row>
    <row r="1966" spans="1:12">
      <c r="A1966" s="1">
        <v>2005</v>
      </c>
      <c r="B1966" s="1" t="s">
        <v>6455</v>
      </c>
      <c r="C1966" s="1" t="s">
        <v>6443</v>
      </c>
      <c r="D1966" s="1" t="s">
        <v>6433</v>
      </c>
      <c r="E1966" s="1" t="s">
        <v>6456</v>
      </c>
      <c r="F1966" s="1" t="s">
        <v>6457</v>
      </c>
      <c r="G1966" s="1">
        <v>-22.014552999999999</v>
      </c>
      <c r="H1966" s="1">
        <v>166.21297200000001</v>
      </c>
      <c r="I1966" s="1">
        <v>52</v>
      </c>
      <c r="J1966" s="1">
        <v>11</v>
      </c>
      <c r="K1966" s="1" t="s">
        <v>161</v>
      </c>
      <c r="L1966" s="1" t="s">
        <v>6455</v>
      </c>
    </row>
    <row r="1967" spans="1:12">
      <c r="A1967" s="1">
        <v>2006</v>
      </c>
      <c r="B1967" s="1" t="s">
        <v>6458</v>
      </c>
      <c r="C1967" s="1" t="s">
        <v>6459</v>
      </c>
      <c r="D1967" s="1" t="s">
        <v>6460</v>
      </c>
      <c r="E1967" s="1" t="s">
        <v>6461</v>
      </c>
      <c r="F1967" s="1" t="s">
        <v>6462</v>
      </c>
      <c r="G1967" s="1">
        <v>-37.008056000000003</v>
      </c>
      <c r="H1967" s="1">
        <v>174.79166699999999</v>
      </c>
      <c r="I1967" s="1">
        <v>23</v>
      </c>
      <c r="J1967" s="1">
        <v>12</v>
      </c>
      <c r="K1967" s="1" t="s">
        <v>6463</v>
      </c>
      <c r="L1967" s="1" t="s">
        <v>6458</v>
      </c>
    </row>
    <row r="1968" spans="1:12">
      <c r="A1968" s="1">
        <v>2007</v>
      </c>
      <c r="B1968" s="1" t="s">
        <v>6464</v>
      </c>
      <c r="C1968" s="1" t="s">
        <v>6464</v>
      </c>
      <c r="D1968" s="1" t="s">
        <v>6460</v>
      </c>
      <c r="E1968" s="1" t="s">
        <v>6465</v>
      </c>
      <c r="F1968" s="1" t="s">
        <v>6466</v>
      </c>
      <c r="G1968" s="1">
        <v>-38.739722999999998</v>
      </c>
      <c r="H1968" s="1">
        <v>176.08444399999999</v>
      </c>
      <c r="I1968" s="1">
        <v>1335</v>
      </c>
      <c r="J1968" s="1">
        <v>12</v>
      </c>
      <c r="K1968" s="1" t="s">
        <v>6463</v>
      </c>
      <c r="L1968" s="1" t="s">
        <v>6464</v>
      </c>
    </row>
    <row r="1969" spans="1:12">
      <c r="A1969" s="1">
        <v>2008</v>
      </c>
      <c r="B1969" s="1" t="s">
        <v>6467</v>
      </c>
      <c r="C1969" s="1" t="s">
        <v>6467</v>
      </c>
      <c r="D1969" s="1" t="s">
        <v>6460</v>
      </c>
      <c r="E1969" s="1" t="s">
        <v>6468</v>
      </c>
      <c r="F1969" s="1" t="s">
        <v>6469</v>
      </c>
      <c r="G1969" s="1">
        <v>-37.029722</v>
      </c>
      <c r="H1969" s="1">
        <v>174.973333</v>
      </c>
      <c r="I1969" s="1">
        <v>111</v>
      </c>
      <c r="J1969" s="1">
        <v>12</v>
      </c>
      <c r="K1969" s="1" t="s">
        <v>6463</v>
      </c>
      <c r="L1969" s="1" t="s">
        <v>6467</v>
      </c>
    </row>
    <row r="1970" spans="1:12">
      <c r="A1970" s="1">
        <v>2009</v>
      </c>
      <c r="B1970" s="1" t="s">
        <v>6470</v>
      </c>
      <c r="C1970" s="1" t="s">
        <v>6471</v>
      </c>
      <c r="D1970" s="1" t="s">
        <v>6460</v>
      </c>
      <c r="E1970" s="1" t="s">
        <v>6472</v>
      </c>
      <c r="F1970" s="1" t="s">
        <v>6473</v>
      </c>
      <c r="G1970" s="1">
        <v>-43.489358000000003</v>
      </c>
      <c r="H1970" s="1">
        <v>172.53222500000001</v>
      </c>
      <c r="I1970" s="1">
        <v>123</v>
      </c>
      <c r="J1970" s="1">
        <v>12</v>
      </c>
      <c r="K1970" s="1" t="s">
        <v>6463</v>
      </c>
      <c r="L1970" s="1" t="s">
        <v>6470</v>
      </c>
    </row>
    <row r="1971" spans="1:12">
      <c r="A1971" s="1">
        <v>2010</v>
      </c>
      <c r="B1971" s="1" t="s">
        <v>6474</v>
      </c>
      <c r="C1971" s="1" t="s">
        <v>6475</v>
      </c>
      <c r="D1971" s="1" t="s">
        <v>6460</v>
      </c>
      <c r="E1971" s="1" t="s">
        <v>6476</v>
      </c>
      <c r="F1971" s="1" t="s">
        <v>6477</v>
      </c>
      <c r="G1971" s="1">
        <v>-43.81</v>
      </c>
      <c r="H1971" s="1">
        <v>-176.457222</v>
      </c>
      <c r="I1971" s="1">
        <v>43</v>
      </c>
      <c r="J1971" s="1">
        <v>13</v>
      </c>
      <c r="K1971" s="1" t="s">
        <v>6463</v>
      </c>
      <c r="L1971" s="1" t="s">
        <v>6474</v>
      </c>
    </row>
    <row r="1972" spans="1:12">
      <c r="A1972" s="1">
        <v>2011</v>
      </c>
      <c r="B1972" s="1" t="s">
        <v>6478</v>
      </c>
      <c r="C1972" s="1" t="s">
        <v>6478</v>
      </c>
      <c r="D1972" s="1" t="s">
        <v>6460</v>
      </c>
      <c r="E1972" s="1" t="s">
        <v>6479</v>
      </c>
      <c r="F1972" s="1" t="s">
        <v>6480</v>
      </c>
      <c r="G1972" s="1">
        <v>-45.928055000000001</v>
      </c>
      <c r="H1972" s="1">
        <v>170.19833299999999</v>
      </c>
      <c r="I1972" s="1">
        <v>4</v>
      </c>
      <c r="J1972" s="1">
        <v>12</v>
      </c>
      <c r="K1972" s="1" t="s">
        <v>6463</v>
      </c>
      <c r="L1972" s="1" t="s">
        <v>6478</v>
      </c>
    </row>
    <row r="1973" spans="1:12">
      <c r="A1973" s="1">
        <v>2012</v>
      </c>
      <c r="B1973" s="1" t="s">
        <v>6481</v>
      </c>
      <c r="C1973" s="1" t="s">
        <v>6481</v>
      </c>
      <c r="D1973" s="1" t="s">
        <v>6460</v>
      </c>
      <c r="E1973" s="1" t="s">
        <v>6482</v>
      </c>
      <c r="F1973" s="1" t="s">
        <v>6483</v>
      </c>
      <c r="G1973" s="1">
        <v>-38.663333000000002</v>
      </c>
      <c r="H1973" s="1">
        <v>177.97833299999999</v>
      </c>
      <c r="I1973" s="1">
        <v>15</v>
      </c>
      <c r="J1973" s="1">
        <v>12</v>
      </c>
      <c r="K1973" s="1" t="s">
        <v>6463</v>
      </c>
      <c r="L1973" s="1" t="s">
        <v>6481</v>
      </c>
    </row>
    <row r="1974" spans="1:12">
      <c r="A1974" s="1">
        <v>2013</v>
      </c>
      <c r="B1974" s="1" t="s">
        <v>6484</v>
      </c>
      <c r="C1974" s="1" t="s">
        <v>6484</v>
      </c>
      <c r="D1974" s="1" t="s">
        <v>6460</v>
      </c>
      <c r="E1974" s="1" t="s">
        <v>6485</v>
      </c>
      <c r="F1974" s="1" t="s">
        <v>6486</v>
      </c>
      <c r="G1974" s="1">
        <v>-43.906666000000001</v>
      </c>
      <c r="H1974" s="1">
        <v>170.128333</v>
      </c>
      <c r="I1974" s="1">
        <v>1824</v>
      </c>
      <c r="J1974" s="1">
        <v>12</v>
      </c>
      <c r="K1974" s="1" t="s">
        <v>6463</v>
      </c>
      <c r="L1974" s="1" t="s">
        <v>6484</v>
      </c>
    </row>
    <row r="1975" spans="1:12">
      <c r="A1975" s="1">
        <v>2014</v>
      </c>
      <c r="B1975" s="1" t="s">
        <v>6487</v>
      </c>
      <c r="C1975" s="1" t="s">
        <v>6487</v>
      </c>
      <c r="D1975" s="1" t="s">
        <v>6460</v>
      </c>
      <c r="E1975" s="1" t="s">
        <v>6488</v>
      </c>
      <c r="F1975" s="1" t="s">
        <v>6489</v>
      </c>
      <c r="G1975" s="1">
        <v>-42.713611</v>
      </c>
      <c r="H1975" s="1">
        <v>170.98527799999999</v>
      </c>
      <c r="I1975" s="1">
        <v>146</v>
      </c>
      <c r="J1975" s="1">
        <v>12</v>
      </c>
      <c r="K1975" s="1" t="s">
        <v>6463</v>
      </c>
      <c r="L1975" s="1" t="s">
        <v>6487</v>
      </c>
    </row>
    <row r="1976" spans="1:12">
      <c r="A1976" s="1">
        <v>2015</v>
      </c>
      <c r="B1976" s="1" t="s">
        <v>396</v>
      </c>
      <c r="C1976" s="1" t="s">
        <v>396</v>
      </c>
      <c r="D1976" s="1" t="s">
        <v>6460</v>
      </c>
      <c r="E1976" s="1" t="s">
        <v>6490</v>
      </c>
      <c r="F1976" s="1" t="s">
        <v>6491</v>
      </c>
      <c r="G1976" s="1">
        <v>-37.866661000000001</v>
      </c>
      <c r="H1976" s="1">
        <v>175.33205599999999</v>
      </c>
      <c r="I1976" s="1">
        <v>172</v>
      </c>
      <c r="J1976" s="1">
        <v>12</v>
      </c>
      <c r="K1976" s="1" t="s">
        <v>6463</v>
      </c>
      <c r="L1976" s="1" t="s">
        <v>396</v>
      </c>
    </row>
    <row r="1977" spans="1:12">
      <c r="A1977" s="1">
        <v>2016</v>
      </c>
      <c r="B1977" s="1" t="s">
        <v>6492</v>
      </c>
      <c r="C1977" s="1" t="s">
        <v>6492</v>
      </c>
      <c r="D1977" s="1" t="s">
        <v>6460</v>
      </c>
      <c r="F1977" s="1" t="s">
        <v>6493</v>
      </c>
      <c r="G1977" s="1">
        <v>-39.646667000000001</v>
      </c>
      <c r="H1977" s="1">
        <v>176.766944</v>
      </c>
      <c r="I1977" s="1">
        <v>72</v>
      </c>
      <c r="J1977" s="1">
        <v>12</v>
      </c>
      <c r="K1977" s="1" t="s">
        <v>6463</v>
      </c>
      <c r="L1977" s="1" t="s">
        <v>6492</v>
      </c>
    </row>
    <row r="1978" spans="1:12">
      <c r="A1978" s="1">
        <v>2017</v>
      </c>
      <c r="B1978" s="1" t="s">
        <v>6494</v>
      </c>
      <c r="C1978" s="1" t="s">
        <v>6494</v>
      </c>
      <c r="D1978" s="1" t="s">
        <v>6460</v>
      </c>
      <c r="E1978" s="1" t="s">
        <v>6495</v>
      </c>
      <c r="F1978" s="1" t="s">
        <v>6496</v>
      </c>
      <c r="G1978" s="1">
        <v>-35.262779000000002</v>
      </c>
      <c r="H1978" s="1">
        <v>173.91194400000001</v>
      </c>
      <c r="I1978" s="1">
        <v>492</v>
      </c>
      <c r="J1978" s="1">
        <v>12</v>
      </c>
      <c r="K1978" s="1" t="s">
        <v>6463</v>
      </c>
      <c r="L1978" s="1" t="s">
        <v>6494</v>
      </c>
    </row>
    <row r="1979" spans="1:12">
      <c r="A1979" s="1">
        <v>2018</v>
      </c>
      <c r="B1979" s="1" t="s">
        <v>6497</v>
      </c>
      <c r="C1979" s="1" t="s">
        <v>6497</v>
      </c>
      <c r="D1979" s="1" t="s">
        <v>6460</v>
      </c>
      <c r="E1979" s="1" t="s">
        <v>6498</v>
      </c>
      <c r="F1979" s="1" t="s">
        <v>6499</v>
      </c>
      <c r="G1979" s="1">
        <v>-35.07</v>
      </c>
      <c r="H1979" s="1">
        <v>173.28527800000001</v>
      </c>
      <c r="I1979" s="1">
        <v>270</v>
      </c>
      <c r="J1979" s="1">
        <v>12</v>
      </c>
      <c r="K1979" s="1" t="s">
        <v>6463</v>
      </c>
      <c r="L1979" s="1" t="s">
        <v>6497</v>
      </c>
    </row>
    <row r="1980" spans="1:12">
      <c r="A1980" s="1">
        <v>2019</v>
      </c>
      <c r="B1980" s="1" t="s">
        <v>6500</v>
      </c>
      <c r="C1980" s="1" t="s">
        <v>6500</v>
      </c>
      <c r="D1980" s="1" t="s">
        <v>6460</v>
      </c>
      <c r="E1980" s="1" t="s">
        <v>6501</v>
      </c>
      <c r="F1980" s="1" t="s">
        <v>6502</v>
      </c>
      <c r="G1980" s="1">
        <v>-45.211666000000001</v>
      </c>
      <c r="H1980" s="1">
        <v>169.373333</v>
      </c>
      <c r="I1980" s="1">
        <v>752</v>
      </c>
      <c r="J1980" s="1">
        <v>12</v>
      </c>
      <c r="K1980" s="1" t="s">
        <v>6463</v>
      </c>
      <c r="L1980" s="1" t="s">
        <v>6500</v>
      </c>
    </row>
    <row r="1981" spans="1:12">
      <c r="A1981" s="1">
        <v>2020</v>
      </c>
      <c r="B1981" s="1" t="s">
        <v>6503</v>
      </c>
      <c r="C1981" s="1" t="s">
        <v>6503</v>
      </c>
      <c r="D1981" s="1" t="s">
        <v>6460</v>
      </c>
      <c r="E1981" s="1" t="s">
        <v>6504</v>
      </c>
      <c r="F1981" s="1" t="s">
        <v>6505</v>
      </c>
      <c r="G1981" s="1">
        <v>-43.764999000000003</v>
      </c>
      <c r="H1981" s="1">
        <v>170.13333299999999</v>
      </c>
      <c r="I1981" s="1">
        <v>2153</v>
      </c>
      <c r="J1981" s="1">
        <v>12</v>
      </c>
      <c r="K1981" s="1" t="s">
        <v>6463</v>
      </c>
      <c r="L1981" s="1" t="s">
        <v>6503</v>
      </c>
    </row>
    <row r="1982" spans="1:12">
      <c r="A1982" s="1">
        <v>2021</v>
      </c>
      <c r="B1982" s="1" t="s">
        <v>6506</v>
      </c>
      <c r="C1982" s="1" t="s">
        <v>6506</v>
      </c>
      <c r="D1982" s="1" t="s">
        <v>6460</v>
      </c>
      <c r="E1982" s="1" t="s">
        <v>6507</v>
      </c>
      <c r="F1982" s="1" t="s">
        <v>6508</v>
      </c>
      <c r="G1982" s="1">
        <v>-45.533056000000002</v>
      </c>
      <c r="H1982" s="1">
        <v>167.65</v>
      </c>
      <c r="I1982" s="1">
        <v>687</v>
      </c>
      <c r="J1982" s="1">
        <v>12</v>
      </c>
      <c r="K1982" s="1" t="s">
        <v>6463</v>
      </c>
      <c r="L1982" s="1" t="s">
        <v>6506</v>
      </c>
    </row>
    <row r="1983" spans="1:12">
      <c r="A1983" s="1">
        <v>2022</v>
      </c>
      <c r="B1983" s="1" t="s">
        <v>6509</v>
      </c>
      <c r="C1983" s="1" t="s">
        <v>6509</v>
      </c>
      <c r="D1983" s="1" t="s">
        <v>6460</v>
      </c>
      <c r="E1983" s="1" t="s">
        <v>6510</v>
      </c>
      <c r="F1983" s="1" t="s">
        <v>6511</v>
      </c>
      <c r="G1983" s="1">
        <v>-40.973332999999997</v>
      </c>
      <c r="H1983" s="1">
        <v>175.633611</v>
      </c>
      <c r="I1983" s="1">
        <v>364</v>
      </c>
      <c r="J1983" s="1">
        <v>12</v>
      </c>
      <c r="K1983" s="1" t="s">
        <v>6463</v>
      </c>
      <c r="L1983" s="1" t="s">
        <v>6509</v>
      </c>
    </row>
    <row r="1984" spans="1:12">
      <c r="A1984" s="1">
        <v>2023</v>
      </c>
      <c r="B1984" s="1" t="s">
        <v>6512</v>
      </c>
      <c r="C1984" s="1" t="s">
        <v>6512</v>
      </c>
      <c r="D1984" s="1" t="s">
        <v>6460</v>
      </c>
      <c r="E1984" s="1" t="s">
        <v>6513</v>
      </c>
      <c r="F1984" s="1" t="s">
        <v>6514</v>
      </c>
      <c r="G1984" s="1">
        <v>-39.008611000000002</v>
      </c>
      <c r="H1984" s="1">
        <v>174.17916700000001</v>
      </c>
      <c r="I1984" s="1">
        <v>97</v>
      </c>
      <c r="J1984" s="1">
        <v>12</v>
      </c>
      <c r="K1984" s="1" t="s">
        <v>6463</v>
      </c>
      <c r="L1984" s="1" t="s">
        <v>6512</v>
      </c>
    </row>
    <row r="1985" spans="1:12">
      <c r="A1985" s="1">
        <v>2024</v>
      </c>
      <c r="B1985" s="1" t="s">
        <v>6515</v>
      </c>
      <c r="C1985" s="1" t="s">
        <v>6515</v>
      </c>
      <c r="D1985" s="1" t="s">
        <v>6460</v>
      </c>
      <c r="E1985" s="1" t="s">
        <v>6516</v>
      </c>
      <c r="F1985" s="1" t="s">
        <v>6517</v>
      </c>
      <c r="G1985" s="1">
        <v>-41.298333</v>
      </c>
      <c r="H1985" s="1">
        <v>173.22111100000001</v>
      </c>
      <c r="I1985" s="1">
        <v>17</v>
      </c>
      <c r="J1985" s="1">
        <v>12</v>
      </c>
      <c r="K1985" s="1" t="s">
        <v>6463</v>
      </c>
      <c r="L1985" s="1" t="s">
        <v>6515</v>
      </c>
    </row>
    <row r="1986" spans="1:12">
      <c r="A1986" s="1">
        <v>2025</v>
      </c>
      <c r="B1986" s="1" t="s">
        <v>6518</v>
      </c>
      <c r="C1986" s="1" t="s">
        <v>6518</v>
      </c>
      <c r="D1986" s="1" t="s">
        <v>6460</v>
      </c>
      <c r="E1986" s="1" t="s">
        <v>6519</v>
      </c>
      <c r="F1986" s="1" t="s">
        <v>6520</v>
      </c>
      <c r="G1986" s="1">
        <v>-46.412407999999999</v>
      </c>
      <c r="H1986" s="1">
        <v>168.31299200000001</v>
      </c>
      <c r="I1986" s="1">
        <v>5</v>
      </c>
      <c r="J1986" s="1">
        <v>12</v>
      </c>
      <c r="K1986" s="1" t="s">
        <v>6463</v>
      </c>
      <c r="L1986" s="1" t="s">
        <v>6518</v>
      </c>
    </row>
    <row r="1987" spans="1:12">
      <c r="A1987" s="1">
        <v>2026</v>
      </c>
      <c r="B1987" s="1" t="s">
        <v>6521</v>
      </c>
      <c r="C1987" s="1" t="s">
        <v>6521</v>
      </c>
      <c r="D1987" s="1" t="s">
        <v>6460</v>
      </c>
      <c r="F1987" s="1" t="s">
        <v>6522</v>
      </c>
      <c r="G1987" s="1">
        <v>-40.206038999999997</v>
      </c>
      <c r="H1987" s="1">
        <v>175.38780800000001</v>
      </c>
      <c r="I1987" s="1">
        <v>164</v>
      </c>
      <c r="J1987" s="1">
        <v>12</v>
      </c>
      <c r="K1987" s="1" t="s">
        <v>6463</v>
      </c>
      <c r="L1987" s="1" t="s">
        <v>6521</v>
      </c>
    </row>
    <row r="1988" spans="1:12">
      <c r="A1988" s="1">
        <v>2027</v>
      </c>
      <c r="B1988" s="1" t="s">
        <v>6523</v>
      </c>
      <c r="C1988" s="1" t="s">
        <v>6523</v>
      </c>
      <c r="D1988" s="1" t="s">
        <v>6460</v>
      </c>
      <c r="E1988" s="1" t="s">
        <v>6524</v>
      </c>
      <c r="F1988" s="1" t="s">
        <v>6525</v>
      </c>
      <c r="G1988" s="1">
        <v>-44.97</v>
      </c>
      <c r="H1988" s="1">
        <v>171.08166700000001</v>
      </c>
      <c r="I1988" s="1">
        <v>99</v>
      </c>
      <c r="J1988" s="1">
        <v>12</v>
      </c>
      <c r="K1988" s="1" t="s">
        <v>6463</v>
      </c>
      <c r="L1988" s="1" t="s">
        <v>6523</v>
      </c>
    </row>
    <row r="1989" spans="1:12">
      <c r="A1989" s="1">
        <v>2028</v>
      </c>
      <c r="B1989" s="1" t="s">
        <v>6526</v>
      </c>
      <c r="C1989" s="1" t="s">
        <v>6526</v>
      </c>
      <c r="D1989" s="1" t="s">
        <v>6460</v>
      </c>
      <c r="E1989" s="1" t="s">
        <v>6527</v>
      </c>
      <c r="F1989" s="1" t="s">
        <v>6528</v>
      </c>
      <c r="G1989" s="1">
        <v>-40.320556000000003</v>
      </c>
      <c r="H1989" s="1">
        <v>175.61694399999999</v>
      </c>
      <c r="I1989" s="1">
        <v>151</v>
      </c>
      <c r="J1989" s="1">
        <v>12</v>
      </c>
      <c r="K1989" s="1" t="s">
        <v>6463</v>
      </c>
      <c r="L1989" s="1" t="s">
        <v>6526</v>
      </c>
    </row>
    <row r="1990" spans="1:12">
      <c r="A1990" s="1">
        <v>2029</v>
      </c>
      <c r="B1990" s="1" t="s">
        <v>6529</v>
      </c>
      <c r="C1990" s="1" t="s">
        <v>6529</v>
      </c>
      <c r="D1990" s="1" t="s">
        <v>6460</v>
      </c>
      <c r="E1990" s="1" t="s">
        <v>6530</v>
      </c>
      <c r="F1990" s="1" t="s">
        <v>6531</v>
      </c>
      <c r="G1990" s="1">
        <v>-40.904722</v>
      </c>
      <c r="H1990" s="1">
        <v>174.98916700000001</v>
      </c>
      <c r="I1990" s="1">
        <v>22</v>
      </c>
      <c r="J1990" s="1">
        <v>12</v>
      </c>
      <c r="K1990" s="1" t="s">
        <v>6463</v>
      </c>
      <c r="L1990" s="1" t="s">
        <v>6529</v>
      </c>
    </row>
    <row r="1991" spans="1:12">
      <c r="A1991" s="1">
        <v>2030</v>
      </c>
      <c r="B1991" s="1" t="s">
        <v>2740</v>
      </c>
      <c r="C1991" s="1" t="s">
        <v>6532</v>
      </c>
      <c r="D1991" s="1" t="s">
        <v>6460</v>
      </c>
      <c r="E1991" s="1" t="s">
        <v>6533</v>
      </c>
      <c r="F1991" s="1" t="s">
        <v>6534</v>
      </c>
      <c r="G1991" s="1">
        <v>-45.021110999999998</v>
      </c>
      <c r="H1991" s="1">
        <v>168.73916700000001</v>
      </c>
      <c r="I1991" s="1">
        <v>1171</v>
      </c>
      <c r="J1991" s="1">
        <v>12</v>
      </c>
      <c r="K1991" s="1" t="s">
        <v>6463</v>
      </c>
      <c r="L1991" s="1" t="s">
        <v>2740</v>
      </c>
    </row>
    <row r="1992" spans="1:12">
      <c r="A1992" s="1">
        <v>2031</v>
      </c>
      <c r="B1992" s="1" t="s">
        <v>6535</v>
      </c>
      <c r="C1992" s="1" t="s">
        <v>6535</v>
      </c>
      <c r="D1992" s="1" t="s">
        <v>6460</v>
      </c>
      <c r="E1992" s="1" t="s">
        <v>6536</v>
      </c>
      <c r="F1992" s="1" t="s">
        <v>6537</v>
      </c>
      <c r="G1992" s="1">
        <v>-38.109166999999999</v>
      </c>
      <c r="H1992" s="1">
        <v>176.31722199999999</v>
      </c>
      <c r="I1992" s="1">
        <v>935</v>
      </c>
      <c r="J1992" s="1">
        <v>12</v>
      </c>
      <c r="K1992" s="1" t="s">
        <v>6463</v>
      </c>
      <c r="L1992" s="1" t="s">
        <v>6535</v>
      </c>
    </row>
    <row r="1993" spans="1:12">
      <c r="A1993" s="1">
        <v>2032</v>
      </c>
      <c r="B1993" s="1" t="s">
        <v>6538</v>
      </c>
      <c r="C1993" s="1" t="s">
        <v>6538</v>
      </c>
      <c r="D1993" s="1" t="s">
        <v>6460</v>
      </c>
      <c r="F1993" s="1" t="s">
        <v>6539</v>
      </c>
      <c r="G1993" s="1">
        <v>-39.446389000000003</v>
      </c>
      <c r="H1993" s="1">
        <v>175.658333</v>
      </c>
      <c r="I1993" s="1">
        <v>2686</v>
      </c>
      <c r="J1993" s="1">
        <v>12</v>
      </c>
      <c r="K1993" s="1" t="s">
        <v>6463</v>
      </c>
      <c r="L1993" s="1" t="s">
        <v>6538</v>
      </c>
    </row>
    <row r="1994" spans="1:12">
      <c r="A1994" s="1">
        <v>2033</v>
      </c>
      <c r="B1994" s="1" t="s">
        <v>6540</v>
      </c>
      <c r="C1994" s="1" t="s">
        <v>6541</v>
      </c>
      <c r="D1994" s="1" t="s">
        <v>6542</v>
      </c>
      <c r="F1994" s="1" t="s">
        <v>6543</v>
      </c>
      <c r="G1994" s="1">
        <v>-89.999996999999993</v>
      </c>
      <c r="H1994" s="1">
        <v>0</v>
      </c>
      <c r="I1994" s="1">
        <v>9300</v>
      </c>
      <c r="J1994" s="1">
        <v>127</v>
      </c>
      <c r="K1994" s="1" t="s">
        <v>161</v>
      </c>
      <c r="L1994" s="1" t="s">
        <v>6540</v>
      </c>
    </row>
    <row r="1995" spans="1:12">
      <c r="A1995" s="1">
        <v>2034</v>
      </c>
      <c r="B1995" s="1" t="s">
        <v>6544</v>
      </c>
      <c r="C1995" s="1" t="s">
        <v>6544</v>
      </c>
      <c r="D1995" s="1" t="s">
        <v>6460</v>
      </c>
      <c r="E1995" s="1" t="s">
        <v>6545</v>
      </c>
      <c r="F1995" s="1" t="s">
        <v>6546</v>
      </c>
      <c r="G1995" s="1">
        <v>-37.671944000000003</v>
      </c>
      <c r="H1995" s="1">
        <v>176.19611</v>
      </c>
      <c r="I1995" s="1">
        <v>13</v>
      </c>
      <c r="J1995" s="1">
        <v>12</v>
      </c>
      <c r="K1995" s="1" t="s">
        <v>6463</v>
      </c>
      <c r="L1995" s="1" t="s">
        <v>6544</v>
      </c>
    </row>
    <row r="1996" spans="1:12">
      <c r="A1996" s="1">
        <v>2035</v>
      </c>
      <c r="B1996" s="1" t="s">
        <v>6547</v>
      </c>
      <c r="C1996" s="1" t="s">
        <v>6547</v>
      </c>
      <c r="D1996" s="1" t="s">
        <v>6460</v>
      </c>
      <c r="E1996" s="1" t="s">
        <v>6548</v>
      </c>
      <c r="F1996" s="1" t="s">
        <v>6549</v>
      </c>
      <c r="G1996" s="1">
        <v>-44.302778000000004</v>
      </c>
      <c r="H1996" s="1">
        <v>171.225278</v>
      </c>
      <c r="I1996" s="1">
        <v>89</v>
      </c>
      <c r="J1996" s="1">
        <v>12</v>
      </c>
      <c r="K1996" s="1" t="s">
        <v>6463</v>
      </c>
      <c r="L1996" s="1" t="s">
        <v>6547</v>
      </c>
    </row>
    <row r="1997" spans="1:12">
      <c r="A1997" s="1">
        <v>2036</v>
      </c>
      <c r="B1997" s="1" t="s">
        <v>6550</v>
      </c>
      <c r="C1997" s="1" t="s">
        <v>6550</v>
      </c>
      <c r="D1997" s="1" t="s">
        <v>6460</v>
      </c>
      <c r="F1997" s="1" t="s">
        <v>6551</v>
      </c>
      <c r="G1997" s="1">
        <v>-44.234999999999999</v>
      </c>
      <c r="H1997" s="1">
        <v>170.11833300000001</v>
      </c>
      <c r="I1997" s="1">
        <v>1575</v>
      </c>
      <c r="J1997" s="1">
        <v>12</v>
      </c>
      <c r="K1997" s="1" t="s">
        <v>6463</v>
      </c>
      <c r="L1997" s="1" t="s">
        <v>6550</v>
      </c>
    </row>
    <row r="1998" spans="1:12">
      <c r="A1998" s="1">
        <v>2037</v>
      </c>
      <c r="B1998" s="1" t="s">
        <v>6552</v>
      </c>
      <c r="C1998" s="1" t="s">
        <v>6552</v>
      </c>
      <c r="D1998" s="1" t="s">
        <v>6460</v>
      </c>
      <c r="E1998" s="1" t="s">
        <v>6553</v>
      </c>
      <c r="F1998" s="1" t="s">
        <v>6554</v>
      </c>
      <c r="G1998" s="1">
        <v>-41.518332999999998</v>
      </c>
      <c r="H1998" s="1">
        <v>173.87027800000001</v>
      </c>
      <c r="I1998" s="1">
        <v>109</v>
      </c>
      <c r="J1998" s="1">
        <v>12</v>
      </c>
      <c r="K1998" s="1" t="s">
        <v>6463</v>
      </c>
      <c r="L1998" s="1" t="s">
        <v>6552</v>
      </c>
    </row>
    <row r="1999" spans="1:12">
      <c r="A1999" s="1">
        <v>2038</v>
      </c>
      <c r="B1999" s="1" t="s">
        <v>6555</v>
      </c>
      <c r="C1999" s="1" t="s">
        <v>6556</v>
      </c>
      <c r="D1999" s="1" t="s">
        <v>6542</v>
      </c>
      <c r="F1999" s="1" t="s">
        <v>6557</v>
      </c>
      <c r="G1999" s="1">
        <v>-77.867357999999996</v>
      </c>
      <c r="H1999" s="1">
        <v>167.05657199999999</v>
      </c>
      <c r="I1999" s="1">
        <v>68</v>
      </c>
      <c r="J1999" s="1">
        <v>0</v>
      </c>
      <c r="K1999" s="1" t="s">
        <v>201</v>
      </c>
      <c r="L1999" s="1" t="s">
        <v>6555</v>
      </c>
    </row>
    <row r="2000" spans="1:12">
      <c r="A2000" s="1">
        <v>2039</v>
      </c>
      <c r="B2000" s="1" t="s">
        <v>6558</v>
      </c>
      <c r="C2000" s="1" t="s">
        <v>6558</v>
      </c>
      <c r="D2000" s="1" t="s">
        <v>6460</v>
      </c>
      <c r="E2000" s="1" t="s">
        <v>6559</v>
      </c>
      <c r="F2000" s="1" t="s">
        <v>6560</v>
      </c>
      <c r="G2000" s="1">
        <v>-44.722222000000002</v>
      </c>
      <c r="H2000" s="1">
        <v>169.24555599999999</v>
      </c>
      <c r="I2000" s="1">
        <v>1142</v>
      </c>
      <c r="J2000" s="1">
        <v>12</v>
      </c>
      <c r="K2000" s="1" t="s">
        <v>6463</v>
      </c>
      <c r="L2000" s="1" t="s">
        <v>6558</v>
      </c>
    </row>
    <row r="2001" spans="1:12">
      <c r="A2001" s="1">
        <v>2040</v>
      </c>
      <c r="B2001" s="1" t="s">
        <v>6561</v>
      </c>
      <c r="C2001" s="1" t="s">
        <v>6561</v>
      </c>
      <c r="D2001" s="1" t="s">
        <v>6460</v>
      </c>
      <c r="F2001" s="1" t="s">
        <v>6562</v>
      </c>
      <c r="G2001" s="1">
        <v>-43.551110999999999</v>
      </c>
      <c r="H2001" s="1">
        <v>172.55277799999999</v>
      </c>
      <c r="I2001" s="1">
        <v>74</v>
      </c>
      <c r="J2001" s="1">
        <v>12</v>
      </c>
      <c r="K2001" s="1" t="s">
        <v>6463</v>
      </c>
      <c r="L2001" s="1" t="s">
        <v>6561</v>
      </c>
    </row>
    <row r="2002" spans="1:12">
      <c r="A2002" s="1">
        <v>2041</v>
      </c>
      <c r="B2002" s="1" t="s">
        <v>6563</v>
      </c>
      <c r="C2002" s="1" t="s">
        <v>6563</v>
      </c>
      <c r="D2002" s="1" t="s">
        <v>6460</v>
      </c>
      <c r="E2002" s="1" t="s">
        <v>6564</v>
      </c>
      <c r="F2002" s="1" t="s">
        <v>6565</v>
      </c>
      <c r="G2002" s="1">
        <v>-37.920555999999998</v>
      </c>
      <c r="H2002" s="1">
        <v>176.91416699999999</v>
      </c>
      <c r="I2002" s="1">
        <v>20</v>
      </c>
      <c r="J2002" s="1">
        <v>12</v>
      </c>
      <c r="K2002" s="1" t="s">
        <v>6463</v>
      </c>
      <c r="L2002" s="1" t="s">
        <v>6563</v>
      </c>
    </row>
    <row r="2003" spans="1:12">
      <c r="A2003" s="1">
        <v>2042</v>
      </c>
      <c r="B2003" s="1" t="s">
        <v>6566</v>
      </c>
      <c r="C2003" s="1" t="s">
        <v>6567</v>
      </c>
      <c r="D2003" s="1" t="s">
        <v>6460</v>
      </c>
      <c r="E2003" s="1" t="s">
        <v>6568</v>
      </c>
      <c r="F2003" s="1" t="s">
        <v>6569</v>
      </c>
      <c r="G2003" s="1">
        <v>-41.327221000000002</v>
      </c>
      <c r="H2003" s="1">
        <v>174.80527799999999</v>
      </c>
      <c r="I2003" s="1">
        <v>41</v>
      </c>
      <c r="J2003" s="1">
        <v>12</v>
      </c>
      <c r="K2003" s="1" t="s">
        <v>6463</v>
      </c>
      <c r="L2003" s="1" t="s">
        <v>6566</v>
      </c>
    </row>
    <row r="2004" spans="1:12">
      <c r="A2004" s="1">
        <v>2043</v>
      </c>
      <c r="B2004" s="1" t="s">
        <v>6570</v>
      </c>
      <c r="C2004" s="1" t="s">
        <v>6570</v>
      </c>
      <c r="D2004" s="1" t="s">
        <v>6460</v>
      </c>
      <c r="F2004" s="1" t="s">
        <v>6571</v>
      </c>
      <c r="G2004" s="1">
        <v>-39.006943999999997</v>
      </c>
      <c r="H2004" s="1">
        <v>177.406667</v>
      </c>
      <c r="I2004" s="1">
        <v>42</v>
      </c>
      <c r="J2004" s="1">
        <v>12</v>
      </c>
      <c r="K2004" s="1" t="s">
        <v>6463</v>
      </c>
      <c r="L2004" s="1" t="s">
        <v>6570</v>
      </c>
    </row>
    <row r="2005" spans="1:12">
      <c r="A2005" s="1">
        <v>2044</v>
      </c>
      <c r="B2005" s="1" t="s">
        <v>6572</v>
      </c>
      <c r="C2005" s="1" t="s">
        <v>6572</v>
      </c>
      <c r="D2005" s="1" t="s">
        <v>6460</v>
      </c>
      <c r="F2005" s="1" t="s">
        <v>6573</v>
      </c>
      <c r="G2005" s="1">
        <v>-36.787776999999998</v>
      </c>
      <c r="H2005" s="1">
        <v>174.630278</v>
      </c>
      <c r="I2005" s="1">
        <v>100</v>
      </c>
      <c r="J2005" s="1">
        <v>12</v>
      </c>
      <c r="K2005" s="1" t="s">
        <v>6463</v>
      </c>
      <c r="L2005" s="1" t="s">
        <v>6572</v>
      </c>
    </row>
    <row r="2006" spans="1:12">
      <c r="A2006" s="1">
        <v>2045</v>
      </c>
      <c r="B2006" s="1" t="s">
        <v>6574</v>
      </c>
      <c r="C2006" s="1" t="s">
        <v>6574</v>
      </c>
      <c r="D2006" s="1" t="s">
        <v>6460</v>
      </c>
      <c r="E2006" s="1" t="s">
        <v>6575</v>
      </c>
      <c r="F2006" s="1" t="s">
        <v>6576</v>
      </c>
      <c r="G2006" s="1">
        <v>-35.768332999999998</v>
      </c>
      <c r="H2006" s="1">
        <v>174.36500000000001</v>
      </c>
      <c r="I2006" s="1">
        <v>133</v>
      </c>
      <c r="J2006" s="1">
        <v>12</v>
      </c>
      <c r="K2006" s="1" t="s">
        <v>6463</v>
      </c>
      <c r="L2006" s="1" t="s">
        <v>6574</v>
      </c>
    </row>
    <row r="2007" spans="1:12">
      <c r="A2007" s="1">
        <v>2046</v>
      </c>
      <c r="B2007" s="1" t="s">
        <v>6577</v>
      </c>
      <c r="C2007" s="1" t="s">
        <v>6577</v>
      </c>
      <c r="D2007" s="1" t="s">
        <v>6460</v>
      </c>
      <c r="E2007" s="1" t="s">
        <v>6578</v>
      </c>
      <c r="F2007" s="1" t="s">
        <v>6579</v>
      </c>
      <c r="G2007" s="1">
        <v>-41.738056</v>
      </c>
      <c r="H2007" s="1">
        <v>171.58083300000001</v>
      </c>
      <c r="I2007" s="1">
        <v>13</v>
      </c>
      <c r="J2007" s="1">
        <v>12</v>
      </c>
      <c r="K2007" s="1" t="s">
        <v>6463</v>
      </c>
      <c r="L2007" s="1" t="s">
        <v>6577</v>
      </c>
    </row>
    <row r="2008" spans="1:12">
      <c r="A2008" s="1">
        <v>2047</v>
      </c>
      <c r="B2008" s="1" t="s">
        <v>6580</v>
      </c>
      <c r="C2008" s="1" t="s">
        <v>6580</v>
      </c>
      <c r="D2008" s="1" t="s">
        <v>6460</v>
      </c>
      <c r="E2008" s="1" t="s">
        <v>6581</v>
      </c>
      <c r="F2008" s="1" t="s">
        <v>6582</v>
      </c>
      <c r="G2008" s="1">
        <v>-39.962221999999997</v>
      </c>
      <c r="H2008" s="1">
        <v>175.02527799999999</v>
      </c>
      <c r="I2008" s="1">
        <v>27</v>
      </c>
      <c r="J2008" s="1">
        <v>12</v>
      </c>
      <c r="K2008" s="1" t="s">
        <v>6463</v>
      </c>
      <c r="L2008" s="1" t="s">
        <v>6580</v>
      </c>
    </row>
    <row r="2009" spans="1:12">
      <c r="A2009" s="1">
        <v>2048</v>
      </c>
      <c r="B2009" s="1" t="s">
        <v>6583</v>
      </c>
      <c r="C2009" s="1" t="s">
        <v>6583</v>
      </c>
      <c r="D2009" s="1" t="s">
        <v>6584</v>
      </c>
      <c r="E2009" s="1" t="s">
        <v>6585</v>
      </c>
      <c r="F2009" s="1" t="s">
        <v>6586</v>
      </c>
      <c r="G2009" s="1">
        <v>34.210017000000001</v>
      </c>
      <c r="H2009" s="1">
        <v>62.228299999999997</v>
      </c>
      <c r="I2009" s="1">
        <v>3206</v>
      </c>
      <c r="J2009" s="1">
        <v>5</v>
      </c>
      <c r="K2009" s="1" t="s">
        <v>161</v>
      </c>
      <c r="L2009" s="1" t="s">
        <v>6583</v>
      </c>
    </row>
    <row r="2010" spans="1:12">
      <c r="A2010" s="1">
        <v>2049</v>
      </c>
      <c r="B2010" s="1" t="s">
        <v>6587</v>
      </c>
      <c r="C2010" s="1" t="s">
        <v>6587</v>
      </c>
      <c r="D2010" s="1" t="s">
        <v>6584</v>
      </c>
      <c r="E2010" s="1" t="s">
        <v>6588</v>
      </c>
      <c r="F2010" s="1" t="s">
        <v>6589</v>
      </c>
      <c r="G2010" s="1">
        <v>34.399842</v>
      </c>
      <c r="H2010" s="1">
        <v>70.498625000000004</v>
      </c>
      <c r="I2010" s="1">
        <v>1814</v>
      </c>
      <c r="J2010" s="1">
        <v>5</v>
      </c>
      <c r="K2010" s="1" t="s">
        <v>161</v>
      </c>
      <c r="L2010" s="1" t="s">
        <v>6587</v>
      </c>
    </row>
    <row r="2011" spans="1:12">
      <c r="A2011" s="1">
        <v>2050</v>
      </c>
      <c r="B2011" s="1" t="s">
        <v>6590</v>
      </c>
      <c r="C2011" s="1" t="s">
        <v>6591</v>
      </c>
      <c r="D2011" s="1" t="s">
        <v>6584</v>
      </c>
      <c r="E2011" s="1" t="s">
        <v>6592</v>
      </c>
      <c r="F2011" s="1" t="s">
        <v>6593</v>
      </c>
      <c r="G2011" s="1">
        <v>34.565852999999997</v>
      </c>
      <c r="H2011" s="1">
        <v>69.212327999999999</v>
      </c>
      <c r="I2011" s="1">
        <v>5877</v>
      </c>
      <c r="J2011" s="1">
        <v>5</v>
      </c>
      <c r="K2011" s="1" t="s">
        <v>161</v>
      </c>
      <c r="L2011" s="1" t="s">
        <v>6590</v>
      </c>
    </row>
    <row r="2012" spans="1:12">
      <c r="A2012" s="1">
        <v>2051</v>
      </c>
      <c r="B2012" s="1" t="s">
        <v>6594</v>
      </c>
      <c r="C2012" s="1" t="s">
        <v>6594</v>
      </c>
      <c r="D2012" s="1" t="s">
        <v>6584</v>
      </c>
      <c r="E2012" s="1" t="s">
        <v>6595</v>
      </c>
      <c r="F2012" s="1" t="s">
        <v>6596</v>
      </c>
      <c r="G2012" s="1">
        <v>31.505756000000002</v>
      </c>
      <c r="H2012" s="1">
        <v>65.847821999999994</v>
      </c>
      <c r="I2012" s="1">
        <v>3337</v>
      </c>
      <c r="J2012" s="1">
        <v>5</v>
      </c>
      <c r="K2012" s="1" t="s">
        <v>161</v>
      </c>
      <c r="L2012" s="1" t="s">
        <v>6594</v>
      </c>
    </row>
    <row r="2013" spans="1:12">
      <c r="A2013" s="1">
        <v>2052</v>
      </c>
      <c r="B2013" s="1" t="s">
        <v>6597</v>
      </c>
      <c r="C2013" s="1" t="s">
        <v>6598</v>
      </c>
      <c r="D2013" s="1" t="s">
        <v>6584</v>
      </c>
      <c r="E2013" s="1" t="s">
        <v>6599</v>
      </c>
      <c r="F2013" s="1" t="s">
        <v>6600</v>
      </c>
      <c r="G2013" s="1">
        <v>35.930788999999997</v>
      </c>
      <c r="H2013" s="1">
        <v>64.760917000000006</v>
      </c>
      <c r="I2013" s="1">
        <v>2743</v>
      </c>
      <c r="J2013" s="1">
        <v>5</v>
      </c>
      <c r="K2013" s="1" t="s">
        <v>161</v>
      </c>
      <c r="L2013" s="1" t="s">
        <v>6597</v>
      </c>
    </row>
    <row r="2014" spans="1:12">
      <c r="A2014" s="1">
        <v>2053</v>
      </c>
      <c r="B2014" s="1" t="s">
        <v>6601</v>
      </c>
      <c r="C2014" s="1" t="s">
        <v>6602</v>
      </c>
      <c r="D2014" s="1" t="s">
        <v>6584</v>
      </c>
      <c r="E2014" s="1" t="s">
        <v>6603</v>
      </c>
      <c r="F2014" s="1" t="s">
        <v>6604</v>
      </c>
      <c r="G2014" s="1">
        <v>36.706913999999998</v>
      </c>
      <c r="H2014" s="1">
        <v>67.209677999999997</v>
      </c>
      <c r="I2014" s="1">
        <v>1284</v>
      </c>
      <c r="J2014" s="1">
        <v>5</v>
      </c>
      <c r="K2014" s="1" t="s">
        <v>161</v>
      </c>
      <c r="L2014" s="1" t="s">
        <v>6601</v>
      </c>
    </row>
    <row r="2015" spans="1:12">
      <c r="A2015" s="1">
        <v>2054</v>
      </c>
      <c r="B2015" s="1" t="s">
        <v>6605</v>
      </c>
      <c r="C2015" s="1" t="s">
        <v>6605</v>
      </c>
      <c r="D2015" s="1" t="s">
        <v>6584</v>
      </c>
      <c r="F2015" s="1" t="s">
        <v>6606</v>
      </c>
      <c r="G2015" s="1">
        <v>33.391331000000001</v>
      </c>
      <c r="H2015" s="1">
        <v>62.260975000000002</v>
      </c>
      <c r="I2015" s="1">
        <v>3773</v>
      </c>
      <c r="J2015" s="1">
        <v>5</v>
      </c>
      <c r="K2015" s="1" t="s">
        <v>161</v>
      </c>
      <c r="L2015" s="1" t="s">
        <v>6605</v>
      </c>
    </row>
    <row r="2016" spans="1:12">
      <c r="A2016" s="1">
        <v>2055</v>
      </c>
      <c r="B2016" s="1" t="s">
        <v>6607</v>
      </c>
      <c r="C2016" s="1" t="s">
        <v>6607</v>
      </c>
      <c r="D2016" s="1" t="s">
        <v>6584</v>
      </c>
      <c r="F2016" s="1" t="s">
        <v>6608</v>
      </c>
      <c r="G2016" s="1">
        <v>36.750782999999998</v>
      </c>
      <c r="H2016" s="1">
        <v>65.913163999999995</v>
      </c>
      <c r="I2016" s="1">
        <v>1053</v>
      </c>
      <c r="J2016" s="1">
        <v>5</v>
      </c>
      <c r="K2016" s="1" t="s">
        <v>161</v>
      </c>
      <c r="L2016" s="1" t="s">
        <v>6607</v>
      </c>
    </row>
    <row r="2017" spans="1:12">
      <c r="A2017" s="1">
        <v>2056</v>
      </c>
      <c r="B2017" s="1" t="s">
        <v>6609</v>
      </c>
      <c r="C2017" s="1" t="s">
        <v>6610</v>
      </c>
      <c r="D2017" s="1" t="s">
        <v>6584</v>
      </c>
      <c r="E2017" s="1" t="s">
        <v>6611</v>
      </c>
      <c r="F2017" s="1" t="s">
        <v>6612</v>
      </c>
      <c r="G2017" s="1">
        <v>36.665111000000003</v>
      </c>
      <c r="H2017" s="1">
        <v>68.910832999999997</v>
      </c>
      <c r="I2017" s="1">
        <v>1457</v>
      </c>
      <c r="J2017" s="1">
        <v>5</v>
      </c>
      <c r="K2017" s="1" t="s">
        <v>161</v>
      </c>
      <c r="L2017" s="1" t="s">
        <v>6609</v>
      </c>
    </row>
    <row r="2018" spans="1:12">
      <c r="A2018" s="1">
        <v>2057</v>
      </c>
      <c r="B2018" s="1" t="s">
        <v>6613</v>
      </c>
      <c r="C2018" s="1" t="s">
        <v>6614</v>
      </c>
      <c r="D2018" s="1" t="s">
        <v>6614</v>
      </c>
      <c r="E2018" s="1" t="s">
        <v>6615</v>
      </c>
      <c r="F2018" s="1" t="s">
        <v>6616</v>
      </c>
      <c r="G2018" s="1">
        <v>26.270834000000001</v>
      </c>
      <c r="H2018" s="1">
        <v>50.633609999999997</v>
      </c>
      <c r="I2018" s="1">
        <v>6</v>
      </c>
      <c r="J2018" s="1">
        <v>3</v>
      </c>
      <c r="K2018" s="1" t="s">
        <v>161</v>
      </c>
      <c r="L2018" s="1" t="s">
        <v>6613</v>
      </c>
    </row>
    <row r="2019" spans="1:12">
      <c r="A2019" s="1">
        <v>2058</v>
      </c>
      <c r="B2019" s="1" t="s">
        <v>6617</v>
      </c>
      <c r="C2019" s="1" t="s">
        <v>6614</v>
      </c>
      <c r="D2019" s="1" t="s">
        <v>6614</v>
      </c>
      <c r="F2019" s="1" t="s">
        <v>6618</v>
      </c>
      <c r="G2019" s="1">
        <v>25.918361999999998</v>
      </c>
      <c r="H2019" s="1">
        <v>50.590556999999997</v>
      </c>
      <c r="I2019" s="1">
        <v>136</v>
      </c>
      <c r="J2019" s="1">
        <v>3</v>
      </c>
      <c r="K2019" s="1" t="s">
        <v>161</v>
      </c>
      <c r="L2019" s="1" t="s">
        <v>6617</v>
      </c>
    </row>
    <row r="2020" spans="1:12">
      <c r="A2020" s="1">
        <v>2059</v>
      </c>
      <c r="B2020" s="1" t="s">
        <v>6619</v>
      </c>
      <c r="C2020" s="1" t="s">
        <v>6619</v>
      </c>
      <c r="D2020" s="1" t="s">
        <v>6620</v>
      </c>
      <c r="E2020" s="1" t="s">
        <v>6621</v>
      </c>
      <c r="F2020" s="1" t="s">
        <v>6622</v>
      </c>
      <c r="G2020" s="1">
        <v>18.240366999999999</v>
      </c>
      <c r="H2020" s="1">
        <v>42.656624999999998</v>
      </c>
      <c r="I2020" s="1">
        <v>6858</v>
      </c>
      <c r="J2020" s="1">
        <v>3</v>
      </c>
      <c r="K2020" s="1" t="s">
        <v>161</v>
      </c>
      <c r="L2020" s="1" t="s">
        <v>6619</v>
      </c>
    </row>
    <row r="2021" spans="1:12">
      <c r="A2021" s="1">
        <v>2060</v>
      </c>
      <c r="B2021" s="1" t="s">
        <v>6623</v>
      </c>
      <c r="C2021" s="1" t="s">
        <v>6624</v>
      </c>
      <c r="D2021" s="1" t="s">
        <v>6620</v>
      </c>
      <c r="E2021" s="1" t="s">
        <v>6625</v>
      </c>
      <c r="F2021" s="1" t="s">
        <v>6626</v>
      </c>
      <c r="G2021" s="1">
        <v>25.285305999999999</v>
      </c>
      <c r="H2021" s="1">
        <v>49.485188999999998</v>
      </c>
      <c r="I2021" s="1">
        <v>588</v>
      </c>
      <c r="J2021" s="1">
        <v>3</v>
      </c>
      <c r="K2021" s="1" t="s">
        <v>161</v>
      </c>
      <c r="L2021" s="1" t="s">
        <v>6623</v>
      </c>
    </row>
    <row r="2022" spans="1:12">
      <c r="A2022" s="1">
        <v>2061</v>
      </c>
      <c r="B2022" s="1" t="s">
        <v>6627</v>
      </c>
      <c r="C2022" s="1" t="s">
        <v>6628</v>
      </c>
      <c r="D2022" s="1" t="s">
        <v>6620</v>
      </c>
      <c r="E2022" s="1" t="s">
        <v>6629</v>
      </c>
      <c r="F2022" s="1" t="s">
        <v>6630</v>
      </c>
      <c r="G2022" s="1">
        <v>20.296139</v>
      </c>
      <c r="H2022" s="1">
        <v>41.634276999999997</v>
      </c>
      <c r="I2022" s="1">
        <v>5486</v>
      </c>
      <c r="J2022" s="1">
        <v>3</v>
      </c>
      <c r="K2022" s="1" t="s">
        <v>161</v>
      </c>
      <c r="L2022" s="1" t="s">
        <v>6627</v>
      </c>
    </row>
    <row r="2023" spans="1:12">
      <c r="A2023" s="1">
        <v>2062</v>
      </c>
      <c r="B2023" s="1" t="s">
        <v>6631</v>
      </c>
      <c r="C2023" s="1" t="s">
        <v>6631</v>
      </c>
      <c r="D2023" s="1" t="s">
        <v>6620</v>
      </c>
      <c r="E2023" s="1" t="s">
        <v>6632</v>
      </c>
      <c r="F2023" s="1" t="s">
        <v>6633</v>
      </c>
      <c r="G2023" s="1">
        <v>19.984349999999999</v>
      </c>
      <c r="H2023" s="1">
        <v>42.620880999999997</v>
      </c>
      <c r="I2023" s="1">
        <v>3887</v>
      </c>
      <c r="J2023" s="1">
        <v>3</v>
      </c>
      <c r="K2023" s="1" t="s">
        <v>161</v>
      </c>
      <c r="L2023" s="1" t="s">
        <v>6631</v>
      </c>
    </row>
    <row r="2024" spans="1:12">
      <c r="A2024" s="1">
        <v>2063</v>
      </c>
      <c r="B2024" s="1" t="s">
        <v>6634</v>
      </c>
      <c r="C2024" s="1" t="s">
        <v>6634</v>
      </c>
      <c r="D2024" s="1" t="s">
        <v>6620</v>
      </c>
      <c r="F2024" s="1" t="s">
        <v>6635</v>
      </c>
      <c r="G2024" s="1">
        <v>25.911280999999999</v>
      </c>
      <c r="H2024" s="1">
        <v>49.591231000000001</v>
      </c>
      <c r="I2024" s="1">
        <v>229</v>
      </c>
      <c r="J2024" s="1">
        <v>3</v>
      </c>
      <c r="K2024" s="1" t="s">
        <v>161</v>
      </c>
      <c r="L2024" s="1" t="s">
        <v>6634</v>
      </c>
    </row>
    <row r="2025" spans="1:12">
      <c r="A2025" s="1">
        <v>2064</v>
      </c>
      <c r="B2025" s="1" t="s">
        <v>6636</v>
      </c>
      <c r="C2025" s="1" t="s">
        <v>6637</v>
      </c>
      <c r="D2025" s="1" t="s">
        <v>6620</v>
      </c>
      <c r="E2025" s="1" t="s">
        <v>6638</v>
      </c>
      <c r="F2025" s="1" t="s">
        <v>6639</v>
      </c>
      <c r="G2025" s="1">
        <v>26.471160999999999</v>
      </c>
      <c r="H2025" s="1">
        <v>49.797890000000002</v>
      </c>
      <c r="I2025" s="1">
        <v>72</v>
      </c>
      <c r="J2025" s="1">
        <v>3</v>
      </c>
      <c r="K2025" s="1" t="s">
        <v>161</v>
      </c>
      <c r="L2025" s="1" t="s">
        <v>6636</v>
      </c>
    </row>
    <row r="2026" spans="1:12">
      <c r="A2026" s="1">
        <v>2065</v>
      </c>
      <c r="B2026" s="1" t="s">
        <v>6640</v>
      </c>
      <c r="C2026" s="1" t="s">
        <v>6641</v>
      </c>
      <c r="D2026" s="1" t="s">
        <v>6620</v>
      </c>
      <c r="E2026" s="1" t="s">
        <v>6642</v>
      </c>
      <c r="F2026" s="1" t="s">
        <v>6643</v>
      </c>
      <c r="G2026" s="1">
        <v>26.265416999999999</v>
      </c>
      <c r="H2026" s="1">
        <v>50.152026999999997</v>
      </c>
      <c r="I2026" s="1">
        <v>84</v>
      </c>
      <c r="J2026" s="1">
        <v>3</v>
      </c>
      <c r="K2026" s="1" t="s">
        <v>161</v>
      </c>
      <c r="L2026" s="1" t="s">
        <v>6640</v>
      </c>
    </row>
    <row r="2027" spans="1:12">
      <c r="A2027" s="1">
        <v>2066</v>
      </c>
      <c r="B2027" s="1" t="s">
        <v>6644</v>
      </c>
      <c r="C2027" s="1" t="s">
        <v>6645</v>
      </c>
      <c r="D2027" s="1" t="s">
        <v>6620</v>
      </c>
      <c r="E2027" s="1" t="s">
        <v>6646</v>
      </c>
      <c r="F2027" s="1" t="s">
        <v>6647</v>
      </c>
      <c r="G2027" s="1">
        <v>16.901111</v>
      </c>
      <c r="H2027" s="1">
        <v>42.585833000000001</v>
      </c>
      <c r="I2027" s="1">
        <v>20</v>
      </c>
      <c r="J2027" s="1">
        <v>3</v>
      </c>
      <c r="K2027" s="1" t="s">
        <v>161</v>
      </c>
      <c r="L2027" s="1" t="s">
        <v>6644</v>
      </c>
    </row>
    <row r="2028" spans="1:12">
      <c r="A2028" s="1">
        <v>2067</v>
      </c>
      <c r="B2028" s="1" t="s">
        <v>6648</v>
      </c>
      <c r="C2028" s="1" t="s">
        <v>6648</v>
      </c>
      <c r="D2028" s="1" t="s">
        <v>6620</v>
      </c>
      <c r="E2028" s="1" t="s">
        <v>6649</v>
      </c>
      <c r="F2028" s="1" t="s">
        <v>6650</v>
      </c>
      <c r="G2028" s="1">
        <v>26.302821999999999</v>
      </c>
      <c r="H2028" s="1">
        <v>43.773910999999998</v>
      </c>
      <c r="I2028" s="1">
        <v>2126</v>
      </c>
      <c r="J2028" s="1">
        <v>3</v>
      </c>
      <c r="K2028" s="1" t="s">
        <v>161</v>
      </c>
      <c r="L2028" s="1" t="s">
        <v>6648</v>
      </c>
    </row>
    <row r="2029" spans="1:12">
      <c r="A2029" s="1">
        <v>2068</v>
      </c>
      <c r="B2029" s="1" t="s">
        <v>6651</v>
      </c>
      <c r="C2029" s="1" t="s">
        <v>6651</v>
      </c>
      <c r="D2029" s="1" t="s">
        <v>6620</v>
      </c>
      <c r="E2029" s="1" t="s">
        <v>6652</v>
      </c>
      <c r="F2029" s="1" t="s">
        <v>6653</v>
      </c>
      <c r="G2029" s="1">
        <v>31.411942</v>
      </c>
      <c r="H2029" s="1">
        <v>37.279468999999999</v>
      </c>
      <c r="I2029" s="1">
        <v>1672</v>
      </c>
      <c r="J2029" s="1">
        <v>3</v>
      </c>
      <c r="K2029" s="1" t="s">
        <v>161</v>
      </c>
      <c r="L2029" s="1" t="s">
        <v>6651</v>
      </c>
    </row>
    <row r="2030" spans="1:12">
      <c r="A2030" s="1">
        <v>2069</v>
      </c>
      <c r="B2030" s="1" t="s">
        <v>6654</v>
      </c>
      <c r="C2030" s="1" t="s">
        <v>6654</v>
      </c>
      <c r="D2030" s="1" t="s">
        <v>6620</v>
      </c>
      <c r="E2030" s="1" t="s">
        <v>6655</v>
      </c>
      <c r="F2030" s="1" t="s">
        <v>6656</v>
      </c>
      <c r="G2030" s="1">
        <v>27.437916999999999</v>
      </c>
      <c r="H2030" s="1">
        <v>41.686292000000002</v>
      </c>
      <c r="I2030" s="1">
        <v>3331</v>
      </c>
      <c r="J2030" s="1">
        <v>3</v>
      </c>
      <c r="K2030" s="1" t="s">
        <v>161</v>
      </c>
      <c r="L2030" s="1" t="s">
        <v>6654</v>
      </c>
    </row>
    <row r="2031" spans="1:12">
      <c r="A2031" s="1">
        <v>2070</v>
      </c>
      <c r="B2031" s="1" t="s">
        <v>6657</v>
      </c>
      <c r="C2031" s="1" t="s">
        <v>6657</v>
      </c>
      <c r="D2031" s="1" t="s">
        <v>6620</v>
      </c>
      <c r="F2031" s="1" t="s">
        <v>6658</v>
      </c>
      <c r="G2031" s="1">
        <v>27.039027999999998</v>
      </c>
      <c r="H2031" s="1">
        <v>49.405082999999998</v>
      </c>
      <c r="I2031" s="1">
        <v>26</v>
      </c>
      <c r="J2031" s="1">
        <v>3</v>
      </c>
      <c r="K2031" s="1" t="s">
        <v>161</v>
      </c>
      <c r="L2031" s="1" t="s">
        <v>6657</v>
      </c>
    </row>
    <row r="2032" spans="1:12">
      <c r="A2032" s="1">
        <v>2071</v>
      </c>
      <c r="B2032" s="1" t="s">
        <v>6659</v>
      </c>
      <c r="C2032" s="1" t="s">
        <v>6660</v>
      </c>
      <c r="D2032" s="1" t="s">
        <v>6620</v>
      </c>
      <c r="F2032" s="1" t="s">
        <v>6661</v>
      </c>
      <c r="G2032" s="1">
        <v>21.348099999999999</v>
      </c>
      <c r="H2032" s="1">
        <v>39.173032999999997</v>
      </c>
      <c r="I2032" s="1">
        <v>7</v>
      </c>
      <c r="J2032" s="1">
        <v>3</v>
      </c>
      <c r="K2032" s="1" t="s">
        <v>161</v>
      </c>
      <c r="L2032" s="1" t="s">
        <v>6659</v>
      </c>
    </row>
    <row r="2033" spans="1:12">
      <c r="A2033" s="1">
        <v>2072</v>
      </c>
      <c r="B2033" s="1" t="s">
        <v>6662</v>
      </c>
      <c r="C2033" s="1" t="s">
        <v>6660</v>
      </c>
      <c r="D2033" s="1" t="s">
        <v>6620</v>
      </c>
      <c r="E2033" s="1" t="s">
        <v>6663</v>
      </c>
      <c r="F2033" s="1" t="s">
        <v>6664</v>
      </c>
      <c r="G2033" s="1">
        <v>21.679563999999999</v>
      </c>
      <c r="H2033" s="1">
        <v>39.156536000000003</v>
      </c>
      <c r="I2033" s="1">
        <v>48</v>
      </c>
      <c r="J2033" s="1">
        <v>3</v>
      </c>
      <c r="K2033" s="1" t="s">
        <v>161</v>
      </c>
      <c r="L2033" s="1" t="s">
        <v>6662</v>
      </c>
    </row>
    <row r="2034" spans="1:12">
      <c r="A2034" s="1">
        <v>2073</v>
      </c>
      <c r="B2034" s="1" t="s">
        <v>6665</v>
      </c>
      <c r="C2034" s="1" t="s">
        <v>6666</v>
      </c>
      <c r="D2034" s="1" t="s">
        <v>6620</v>
      </c>
      <c r="E2034" s="1" t="s">
        <v>6667</v>
      </c>
      <c r="F2034" s="1" t="s">
        <v>6668</v>
      </c>
      <c r="G2034" s="1">
        <v>27.900917</v>
      </c>
      <c r="H2034" s="1">
        <v>45.528193999999999</v>
      </c>
      <c r="I2034" s="1">
        <v>1352</v>
      </c>
      <c r="J2034" s="1">
        <v>3</v>
      </c>
      <c r="K2034" s="1" t="s">
        <v>161</v>
      </c>
      <c r="L2034" s="1" t="s">
        <v>6665</v>
      </c>
    </row>
    <row r="2035" spans="1:12">
      <c r="A2035" s="1">
        <v>2074</v>
      </c>
      <c r="B2035" s="1" t="s">
        <v>6669</v>
      </c>
      <c r="C2035" s="1" t="s">
        <v>6670</v>
      </c>
      <c r="D2035" s="1" t="s">
        <v>6620</v>
      </c>
      <c r="E2035" s="1" t="s">
        <v>6671</v>
      </c>
      <c r="F2035" s="1" t="s">
        <v>6672</v>
      </c>
      <c r="G2035" s="1">
        <v>24.553422000000001</v>
      </c>
      <c r="H2035" s="1">
        <v>39.705061000000001</v>
      </c>
      <c r="I2035" s="1">
        <v>2151</v>
      </c>
      <c r="J2035" s="1">
        <v>3</v>
      </c>
      <c r="K2035" s="1" t="s">
        <v>161</v>
      </c>
      <c r="L2035" s="1" t="s">
        <v>6669</v>
      </c>
    </row>
    <row r="2036" spans="1:12">
      <c r="A2036" s="1">
        <v>2075</v>
      </c>
      <c r="B2036" s="1" t="s">
        <v>6673</v>
      </c>
      <c r="C2036" s="1" t="s">
        <v>6673</v>
      </c>
      <c r="D2036" s="1" t="s">
        <v>6620</v>
      </c>
      <c r="E2036" s="1" t="s">
        <v>6674</v>
      </c>
      <c r="F2036" s="1" t="s">
        <v>6675</v>
      </c>
      <c r="G2036" s="1">
        <v>17.611436000000001</v>
      </c>
      <c r="H2036" s="1">
        <v>44.419168999999997</v>
      </c>
      <c r="I2036" s="1">
        <v>3982</v>
      </c>
      <c r="J2036" s="1">
        <v>3</v>
      </c>
      <c r="K2036" s="1" t="s">
        <v>161</v>
      </c>
      <c r="L2036" s="1" t="s">
        <v>6673</v>
      </c>
    </row>
    <row r="2037" spans="1:12">
      <c r="A2037" s="1">
        <v>2076</v>
      </c>
      <c r="B2037" s="1" t="s">
        <v>6676</v>
      </c>
      <c r="C2037" s="1" t="s">
        <v>6677</v>
      </c>
      <c r="D2037" s="1" t="s">
        <v>6620</v>
      </c>
      <c r="E2037" s="1" t="s">
        <v>6678</v>
      </c>
      <c r="F2037" s="1" t="s">
        <v>6679</v>
      </c>
      <c r="G2037" s="1">
        <v>28.335191999999999</v>
      </c>
      <c r="H2037" s="1">
        <v>46.125069000000003</v>
      </c>
      <c r="I2037" s="1">
        <v>1174</v>
      </c>
      <c r="J2037" s="1">
        <v>3</v>
      </c>
      <c r="K2037" s="1" t="s">
        <v>161</v>
      </c>
      <c r="L2037" s="1" t="s">
        <v>6676</v>
      </c>
    </row>
    <row r="2038" spans="1:12">
      <c r="A2038" s="1">
        <v>2077</v>
      </c>
      <c r="B2038" s="1" t="s">
        <v>6680</v>
      </c>
      <c r="C2038" s="1" t="s">
        <v>6681</v>
      </c>
      <c r="D2038" s="1" t="s">
        <v>6620</v>
      </c>
      <c r="F2038" s="1" t="s">
        <v>6682</v>
      </c>
      <c r="G2038" s="1">
        <v>25.174547</v>
      </c>
      <c r="H2038" s="1">
        <v>47.488430999999999</v>
      </c>
      <c r="I2038" s="1">
        <v>1740</v>
      </c>
      <c r="J2038" s="1">
        <v>3</v>
      </c>
      <c r="K2038" s="1" t="s">
        <v>161</v>
      </c>
      <c r="L2038" s="1" t="s">
        <v>6680</v>
      </c>
    </row>
    <row r="2039" spans="1:12">
      <c r="A2039" s="1">
        <v>2078</v>
      </c>
      <c r="B2039" s="1" t="s">
        <v>6683</v>
      </c>
      <c r="C2039" s="1" t="s">
        <v>6684</v>
      </c>
      <c r="D2039" s="1" t="s">
        <v>6620</v>
      </c>
      <c r="F2039" s="1" t="s">
        <v>6685</v>
      </c>
      <c r="G2039" s="1">
        <v>24.710332999999999</v>
      </c>
      <c r="H2039" s="1">
        <v>44.964526999999997</v>
      </c>
      <c r="I2039" s="1">
        <v>2530</v>
      </c>
      <c r="J2039" s="1">
        <v>3</v>
      </c>
      <c r="K2039" s="1" t="s">
        <v>161</v>
      </c>
      <c r="L2039" s="1" t="s">
        <v>6683</v>
      </c>
    </row>
    <row r="2040" spans="1:12">
      <c r="A2040" s="1">
        <v>2079</v>
      </c>
      <c r="B2040" s="1" t="s">
        <v>6686</v>
      </c>
      <c r="C2040" s="1" t="s">
        <v>6687</v>
      </c>
      <c r="D2040" s="1" t="s">
        <v>6620</v>
      </c>
      <c r="F2040" s="1" t="s">
        <v>6688</v>
      </c>
      <c r="G2040" s="1">
        <v>24.107339</v>
      </c>
      <c r="H2040" s="1">
        <v>41.036047000000003</v>
      </c>
      <c r="I2040" s="1">
        <v>2840</v>
      </c>
      <c r="J2040" s="1">
        <v>3</v>
      </c>
      <c r="K2040" s="1" t="s">
        <v>161</v>
      </c>
      <c r="L2040" s="1" t="s">
        <v>6686</v>
      </c>
    </row>
    <row r="2041" spans="1:12">
      <c r="A2041" s="1">
        <v>2080</v>
      </c>
      <c r="B2041" s="1" t="s">
        <v>6689</v>
      </c>
      <c r="C2041" s="1" t="s">
        <v>6689</v>
      </c>
      <c r="D2041" s="1" t="s">
        <v>6620</v>
      </c>
      <c r="F2041" s="1" t="s">
        <v>6690</v>
      </c>
      <c r="G2041" s="1">
        <v>22.702608000000001</v>
      </c>
      <c r="H2041" s="1">
        <v>39.069842000000001</v>
      </c>
      <c r="I2041" s="1">
        <v>22</v>
      </c>
      <c r="J2041" s="1">
        <v>3</v>
      </c>
      <c r="K2041" s="1" t="s">
        <v>161</v>
      </c>
      <c r="L2041" s="1" t="s">
        <v>6689</v>
      </c>
    </row>
    <row r="2042" spans="1:12">
      <c r="A2042" s="1">
        <v>2081</v>
      </c>
      <c r="B2042" s="1" t="s">
        <v>6691</v>
      </c>
      <c r="C2042" s="1" t="s">
        <v>6691</v>
      </c>
      <c r="D2042" s="1" t="s">
        <v>6620</v>
      </c>
      <c r="E2042" s="1" t="s">
        <v>6692</v>
      </c>
      <c r="F2042" s="1" t="s">
        <v>6693</v>
      </c>
      <c r="G2042" s="1">
        <v>29.626418999999999</v>
      </c>
      <c r="H2042" s="1">
        <v>43.490614000000001</v>
      </c>
      <c r="I2042" s="1">
        <v>1474</v>
      </c>
      <c r="J2042" s="1">
        <v>3</v>
      </c>
      <c r="K2042" s="1" t="s">
        <v>161</v>
      </c>
      <c r="L2042" s="1" t="s">
        <v>6691</v>
      </c>
    </row>
    <row r="2043" spans="1:12">
      <c r="A2043" s="1">
        <v>2082</v>
      </c>
      <c r="B2043" s="1" t="s">
        <v>6694</v>
      </c>
      <c r="C2043" s="1" t="s">
        <v>6695</v>
      </c>
      <c r="D2043" s="1" t="s">
        <v>6620</v>
      </c>
      <c r="E2043" s="1" t="s">
        <v>6696</v>
      </c>
      <c r="F2043" s="1" t="s">
        <v>6697</v>
      </c>
      <c r="G2043" s="1">
        <v>24.957640000000001</v>
      </c>
      <c r="H2043" s="1">
        <v>46.698776000000002</v>
      </c>
      <c r="I2043" s="1">
        <v>2049</v>
      </c>
      <c r="J2043" s="1">
        <v>3</v>
      </c>
      <c r="K2043" s="1" t="s">
        <v>161</v>
      </c>
      <c r="L2043" s="1" t="s">
        <v>6694</v>
      </c>
    </row>
    <row r="2044" spans="1:12">
      <c r="A2044" s="1">
        <v>2083</v>
      </c>
      <c r="B2044" s="1" t="s">
        <v>6698</v>
      </c>
      <c r="C2044" s="1" t="s">
        <v>6699</v>
      </c>
      <c r="D2044" s="1" t="s">
        <v>6620</v>
      </c>
      <c r="F2044" s="1" t="s">
        <v>6700</v>
      </c>
      <c r="G2044" s="1">
        <v>28.079584000000001</v>
      </c>
      <c r="H2044" s="1">
        <v>48.610973000000001</v>
      </c>
      <c r="I2044" s="1">
        <v>13</v>
      </c>
      <c r="J2044" s="1">
        <v>3</v>
      </c>
      <c r="K2044" s="1" t="s">
        <v>161</v>
      </c>
      <c r="L2044" s="1" t="s">
        <v>6698</v>
      </c>
    </row>
    <row r="2045" spans="1:12">
      <c r="A2045" s="1">
        <v>2084</v>
      </c>
      <c r="B2045" s="1" t="s">
        <v>6701</v>
      </c>
      <c r="C2045" s="1" t="s">
        <v>6701</v>
      </c>
      <c r="D2045" s="1" t="s">
        <v>6620</v>
      </c>
      <c r="E2045" s="1" t="s">
        <v>6702</v>
      </c>
      <c r="F2045" s="1" t="s">
        <v>6703</v>
      </c>
      <c r="G2045" s="1">
        <v>30.906589</v>
      </c>
      <c r="H2045" s="1">
        <v>41.138216999999997</v>
      </c>
      <c r="I2045" s="1">
        <v>1813</v>
      </c>
      <c r="J2045" s="1">
        <v>3</v>
      </c>
      <c r="K2045" s="1" t="s">
        <v>161</v>
      </c>
      <c r="L2045" s="1" t="s">
        <v>6701</v>
      </c>
    </row>
    <row r="2046" spans="1:12">
      <c r="A2046" s="1">
        <v>2085</v>
      </c>
      <c r="B2046" s="1" t="s">
        <v>6704</v>
      </c>
      <c r="C2046" s="1" t="s">
        <v>6704</v>
      </c>
      <c r="D2046" s="1" t="s">
        <v>6620</v>
      </c>
      <c r="F2046" s="1" t="s">
        <v>6705</v>
      </c>
      <c r="G2046" s="1">
        <v>26.723108</v>
      </c>
      <c r="H2046" s="1">
        <v>50.030813999999999</v>
      </c>
      <c r="I2046" s="1">
        <v>6</v>
      </c>
      <c r="J2046" s="1">
        <v>3</v>
      </c>
      <c r="K2046" s="1" t="s">
        <v>161</v>
      </c>
      <c r="L2046" s="1" t="s">
        <v>6704</v>
      </c>
    </row>
    <row r="2047" spans="1:12">
      <c r="A2047" s="1">
        <v>2086</v>
      </c>
      <c r="B2047" s="1" t="s">
        <v>6706</v>
      </c>
      <c r="C2047" s="1" t="s">
        <v>6706</v>
      </c>
      <c r="D2047" s="1" t="s">
        <v>6620</v>
      </c>
      <c r="E2047" s="1" t="s">
        <v>6707</v>
      </c>
      <c r="F2047" s="1" t="s">
        <v>6708</v>
      </c>
      <c r="G2047" s="1">
        <v>17.466875000000002</v>
      </c>
      <c r="H2047" s="1">
        <v>47.121431000000001</v>
      </c>
      <c r="I2047" s="1">
        <v>2363</v>
      </c>
      <c r="J2047" s="1">
        <v>3</v>
      </c>
      <c r="K2047" s="1" t="s">
        <v>161</v>
      </c>
      <c r="L2047" s="1" t="s">
        <v>6706</v>
      </c>
    </row>
    <row r="2048" spans="1:12">
      <c r="A2048" s="1">
        <v>6808</v>
      </c>
      <c r="B2048" s="1" t="s">
        <v>6709</v>
      </c>
      <c r="C2048" s="1" t="s">
        <v>6710</v>
      </c>
      <c r="D2048" s="1" t="s">
        <v>6330</v>
      </c>
      <c r="E2048" s="1" t="s">
        <v>6711</v>
      </c>
      <c r="F2048" s="1" t="s">
        <v>6712</v>
      </c>
      <c r="G2048" s="1">
        <v>-32.5625</v>
      </c>
      <c r="H2048" s="1">
        <v>149.61099999999999</v>
      </c>
      <c r="I2048" s="1">
        <v>1545</v>
      </c>
      <c r="J2048" s="1">
        <v>10</v>
      </c>
      <c r="K2048" s="1" t="s">
        <v>6333</v>
      </c>
      <c r="L2048" s="1" t="s">
        <v>6709</v>
      </c>
    </row>
    <row r="2049" spans="1:12">
      <c r="A2049" s="1">
        <v>2088</v>
      </c>
      <c r="B2049" s="1" t="s">
        <v>6713</v>
      </c>
      <c r="C2049" s="1" t="s">
        <v>6713</v>
      </c>
      <c r="D2049" s="1" t="s">
        <v>6620</v>
      </c>
      <c r="E2049" s="1" t="s">
        <v>6714</v>
      </c>
      <c r="F2049" s="1" t="s">
        <v>6715</v>
      </c>
      <c r="G2049" s="1">
        <v>20.464744</v>
      </c>
      <c r="H2049" s="1">
        <v>45.619644000000001</v>
      </c>
      <c r="I2049" s="1">
        <v>2021</v>
      </c>
      <c r="J2049" s="1">
        <v>3</v>
      </c>
      <c r="K2049" s="1" t="s">
        <v>161</v>
      </c>
      <c r="L2049" s="1" t="s">
        <v>6713</v>
      </c>
    </row>
    <row r="2050" spans="1:12">
      <c r="A2050" s="1">
        <v>2089</v>
      </c>
      <c r="B2050" s="1" t="s">
        <v>6716</v>
      </c>
      <c r="C2050" s="1" t="s">
        <v>6716</v>
      </c>
      <c r="D2050" s="1" t="s">
        <v>6620</v>
      </c>
      <c r="E2050" s="1" t="s">
        <v>6717</v>
      </c>
      <c r="F2050" s="1" t="s">
        <v>6718</v>
      </c>
      <c r="G2050" s="1">
        <v>28.365417000000001</v>
      </c>
      <c r="H2050" s="1">
        <v>36.618889000000003</v>
      </c>
      <c r="I2050" s="1">
        <v>2551</v>
      </c>
      <c r="J2050" s="1">
        <v>3</v>
      </c>
      <c r="K2050" s="1" t="s">
        <v>161</v>
      </c>
      <c r="L2050" s="1" t="s">
        <v>6716</v>
      </c>
    </row>
    <row r="2051" spans="1:12">
      <c r="A2051" s="1">
        <v>2090</v>
      </c>
      <c r="B2051" s="1" t="s">
        <v>6719</v>
      </c>
      <c r="C2051" s="1" t="s">
        <v>6719</v>
      </c>
      <c r="D2051" s="1" t="s">
        <v>6620</v>
      </c>
      <c r="E2051" s="1" t="s">
        <v>6720</v>
      </c>
      <c r="F2051" s="1" t="s">
        <v>6721</v>
      </c>
      <c r="G2051" s="1">
        <v>21.483418</v>
      </c>
      <c r="H2051" s="1">
        <v>40.544333999999999</v>
      </c>
      <c r="I2051" s="1">
        <v>4848</v>
      </c>
      <c r="J2051" s="1">
        <v>3</v>
      </c>
      <c r="K2051" s="1" t="s">
        <v>161</v>
      </c>
      <c r="L2051" s="1" t="s">
        <v>6719</v>
      </c>
    </row>
    <row r="2052" spans="1:12">
      <c r="A2052" s="1">
        <v>2091</v>
      </c>
      <c r="B2052" s="1" t="s">
        <v>6722</v>
      </c>
      <c r="C2052" s="1" t="s">
        <v>6722</v>
      </c>
      <c r="D2052" s="1" t="s">
        <v>6620</v>
      </c>
      <c r="F2052" s="1" t="s">
        <v>6723</v>
      </c>
      <c r="G2052" s="1">
        <v>25.212986000000001</v>
      </c>
      <c r="H2052" s="1">
        <v>46.640977999999997</v>
      </c>
      <c r="I2052" s="1">
        <v>1870</v>
      </c>
      <c r="J2052" s="1">
        <v>3</v>
      </c>
      <c r="K2052" s="1" t="s">
        <v>161</v>
      </c>
      <c r="L2052" s="1" t="s">
        <v>6722</v>
      </c>
    </row>
    <row r="2053" spans="1:12">
      <c r="A2053" s="1">
        <v>2092</v>
      </c>
      <c r="B2053" s="1" t="s">
        <v>6724</v>
      </c>
      <c r="C2053" s="1" t="s">
        <v>6724</v>
      </c>
      <c r="D2053" s="1" t="s">
        <v>6620</v>
      </c>
      <c r="F2053" s="1" t="s">
        <v>6725</v>
      </c>
      <c r="G2053" s="1">
        <v>27.867844000000002</v>
      </c>
      <c r="H2053" s="1">
        <v>48.769150000000003</v>
      </c>
      <c r="I2053" s="1">
        <v>30</v>
      </c>
      <c r="J2053" s="1">
        <v>3</v>
      </c>
      <c r="K2053" s="1" t="s">
        <v>161</v>
      </c>
      <c r="L2053" s="1" t="s">
        <v>6724</v>
      </c>
    </row>
    <row r="2054" spans="1:12">
      <c r="A2054" s="1">
        <v>2093</v>
      </c>
      <c r="B2054" s="1" t="s">
        <v>6726</v>
      </c>
      <c r="C2054" s="1" t="s">
        <v>6726</v>
      </c>
      <c r="D2054" s="1" t="s">
        <v>6620</v>
      </c>
      <c r="E2054" s="1" t="s">
        <v>6727</v>
      </c>
      <c r="F2054" s="1" t="s">
        <v>6728</v>
      </c>
      <c r="G2054" s="1">
        <v>31.692682999999999</v>
      </c>
      <c r="H2054" s="1">
        <v>38.731200000000001</v>
      </c>
      <c r="I2054" s="1">
        <v>2803</v>
      </c>
      <c r="J2054" s="1">
        <v>3</v>
      </c>
      <c r="K2054" s="1" t="s">
        <v>161</v>
      </c>
      <c r="L2054" s="1" t="s">
        <v>6726</v>
      </c>
    </row>
    <row r="2055" spans="1:12">
      <c r="A2055" s="1">
        <v>6872</v>
      </c>
      <c r="B2055" s="1" t="s">
        <v>6729</v>
      </c>
      <c r="C2055" s="1" t="s">
        <v>1901</v>
      </c>
      <c r="D2055" s="1" t="s">
        <v>1210</v>
      </c>
      <c r="E2055" s="1" t="s">
        <v>6730</v>
      </c>
      <c r="F2055" s="1" t="s">
        <v>1212</v>
      </c>
      <c r="G2055" s="1">
        <v>39.502260700000001</v>
      </c>
      <c r="H2055" s="1">
        <v>-84.784381400000001</v>
      </c>
      <c r="I2055" s="1">
        <v>1040</v>
      </c>
      <c r="J2055" s="1">
        <v>-5</v>
      </c>
      <c r="K2055" s="1" t="s">
        <v>161</v>
      </c>
      <c r="L2055" s="1" t="s">
        <v>6729</v>
      </c>
    </row>
    <row r="2056" spans="1:12">
      <c r="A2056" s="1">
        <v>2095</v>
      </c>
      <c r="B2056" s="1" t="s">
        <v>6731</v>
      </c>
      <c r="C2056" s="1" t="s">
        <v>6731</v>
      </c>
      <c r="D2056" s="1" t="s">
        <v>6620</v>
      </c>
      <c r="E2056" s="1" t="s">
        <v>6732</v>
      </c>
      <c r="F2056" s="1" t="s">
        <v>6733</v>
      </c>
      <c r="G2056" s="1">
        <v>26.198553</v>
      </c>
      <c r="H2056" s="1">
        <v>36.476381000000003</v>
      </c>
      <c r="I2056" s="1">
        <v>66</v>
      </c>
      <c r="J2056" s="1">
        <v>3</v>
      </c>
      <c r="K2056" s="1" t="s">
        <v>161</v>
      </c>
      <c r="L2056" s="1" t="s">
        <v>6731</v>
      </c>
    </row>
    <row r="2057" spans="1:12">
      <c r="A2057" s="1">
        <v>2096</v>
      </c>
      <c r="B2057" s="1" t="s">
        <v>6734</v>
      </c>
      <c r="C2057" s="1" t="s">
        <v>6734</v>
      </c>
      <c r="D2057" s="1" t="s">
        <v>6620</v>
      </c>
      <c r="E2057" s="1" t="s">
        <v>6735</v>
      </c>
      <c r="F2057" s="1" t="s">
        <v>6736</v>
      </c>
      <c r="G2057" s="1">
        <v>24.144244</v>
      </c>
      <c r="H2057" s="1">
        <v>38.06335</v>
      </c>
      <c r="I2057" s="1">
        <v>26</v>
      </c>
      <c r="J2057" s="1">
        <v>3</v>
      </c>
      <c r="K2057" s="1" t="s">
        <v>161</v>
      </c>
      <c r="L2057" s="1" t="s">
        <v>6734</v>
      </c>
    </row>
    <row r="2058" spans="1:12">
      <c r="A2058" s="1">
        <v>2097</v>
      </c>
      <c r="B2058" s="1" t="s">
        <v>6737</v>
      </c>
      <c r="C2058" s="1" t="s">
        <v>6737</v>
      </c>
      <c r="D2058" s="1" t="s">
        <v>6738</v>
      </c>
      <c r="E2058" s="1" t="s">
        <v>6739</v>
      </c>
      <c r="F2058" s="1" t="s">
        <v>6740</v>
      </c>
      <c r="G2058" s="1">
        <v>30.371110999999999</v>
      </c>
      <c r="H2058" s="1">
        <v>48.228332999999999</v>
      </c>
      <c r="I2058" s="1">
        <v>19</v>
      </c>
      <c r="J2058" s="1">
        <v>4</v>
      </c>
      <c r="K2058" s="1" t="s">
        <v>184</v>
      </c>
      <c r="L2058" s="1" t="s">
        <v>6737</v>
      </c>
    </row>
    <row r="2059" spans="1:12">
      <c r="A2059" s="1">
        <v>2098</v>
      </c>
      <c r="B2059" s="1" t="s">
        <v>6741</v>
      </c>
      <c r="C2059" s="1" t="s">
        <v>6741</v>
      </c>
      <c r="D2059" s="1" t="s">
        <v>6738</v>
      </c>
      <c r="F2059" s="1" t="s">
        <v>6742</v>
      </c>
      <c r="G2059" s="1">
        <v>32.434443999999999</v>
      </c>
      <c r="H2059" s="1">
        <v>48.397640000000003</v>
      </c>
      <c r="I2059" s="1">
        <v>474</v>
      </c>
      <c r="J2059" s="1">
        <v>4</v>
      </c>
      <c r="K2059" s="1" t="s">
        <v>184</v>
      </c>
      <c r="L2059" s="1" t="s">
        <v>6741</v>
      </c>
    </row>
    <row r="2060" spans="1:12">
      <c r="A2060" s="1">
        <v>2099</v>
      </c>
      <c r="B2060" s="1" t="s">
        <v>6743</v>
      </c>
      <c r="C2060" s="1" t="s">
        <v>6743</v>
      </c>
      <c r="D2060" s="1" t="s">
        <v>6738</v>
      </c>
      <c r="F2060" s="1" t="s">
        <v>6744</v>
      </c>
      <c r="G2060" s="1">
        <v>30.744450000000001</v>
      </c>
      <c r="H2060" s="1">
        <v>49.677182999999999</v>
      </c>
      <c r="I2060" s="1">
        <v>88</v>
      </c>
      <c r="J2060" s="1">
        <v>4</v>
      </c>
      <c r="K2060" s="1" t="s">
        <v>184</v>
      </c>
      <c r="L2060" s="1" t="s">
        <v>6743</v>
      </c>
    </row>
    <row r="2061" spans="1:12">
      <c r="A2061" s="1">
        <v>2100</v>
      </c>
      <c r="B2061" s="1" t="s">
        <v>6745</v>
      </c>
      <c r="C2061" s="1" t="s">
        <v>6745</v>
      </c>
      <c r="D2061" s="1" t="s">
        <v>6738</v>
      </c>
      <c r="F2061" s="1" t="s">
        <v>6746</v>
      </c>
      <c r="G2061" s="1">
        <v>30.337567</v>
      </c>
      <c r="H2061" s="1">
        <v>50.827964000000001</v>
      </c>
      <c r="I2061" s="1">
        <v>2414</v>
      </c>
      <c r="J2061" s="1">
        <v>4</v>
      </c>
      <c r="K2061" s="1" t="s">
        <v>184</v>
      </c>
      <c r="L2061" s="1" t="s">
        <v>6745</v>
      </c>
    </row>
    <row r="2062" spans="1:12">
      <c r="A2062" s="1">
        <v>2101</v>
      </c>
      <c r="B2062" s="1" t="s">
        <v>6747</v>
      </c>
      <c r="C2062" s="1" t="s">
        <v>6748</v>
      </c>
      <c r="D2062" s="1" t="s">
        <v>6738</v>
      </c>
      <c r="E2062" s="1" t="s">
        <v>6749</v>
      </c>
      <c r="F2062" s="1" t="s">
        <v>6750</v>
      </c>
      <c r="G2062" s="1">
        <v>32.002372000000001</v>
      </c>
      <c r="H2062" s="1">
        <v>49.270364000000001</v>
      </c>
      <c r="I2062" s="1">
        <v>1206</v>
      </c>
      <c r="J2062" s="1">
        <v>4</v>
      </c>
      <c r="K2062" s="1" t="s">
        <v>184</v>
      </c>
      <c r="L2062" s="1" t="s">
        <v>6747</v>
      </c>
    </row>
    <row r="2063" spans="1:12">
      <c r="A2063" s="1">
        <v>2102</v>
      </c>
      <c r="B2063" s="1" t="s">
        <v>6751</v>
      </c>
      <c r="C2063" s="1" t="s">
        <v>6752</v>
      </c>
      <c r="D2063" s="1" t="s">
        <v>6738</v>
      </c>
      <c r="F2063" s="1" t="s">
        <v>6753</v>
      </c>
      <c r="G2063" s="1">
        <v>30.835166999999998</v>
      </c>
      <c r="H2063" s="1">
        <v>49.534916000000003</v>
      </c>
      <c r="I2063" s="1">
        <v>85</v>
      </c>
      <c r="J2063" s="1">
        <v>4</v>
      </c>
      <c r="K2063" s="1" t="s">
        <v>184</v>
      </c>
      <c r="L2063" s="1" t="s">
        <v>6751</v>
      </c>
    </row>
    <row r="2064" spans="1:12">
      <c r="A2064" s="1">
        <v>2103</v>
      </c>
      <c r="B2064" s="1" t="s">
        <v>6754</v>
      </c>
      <c r="C2064" s="1" t="s">
        <v>6755</v>
      </c>
      <c r="D2064" s="1" t="s">
        <v>6738</v>
      </c>
      <c r="E2064" s="1" t="s">
        <v>6756</v>
      </c>
      <c r="F2064" s="1" t="s">
        <v>6757</v>
      </c>
      <c r="G2064" s="1">
        <v>30.556191999999999</v>
      </c>
      <c r="H2064" s="1">
        <v>49.151879000000001</v>
      </c>
      <c r="I2064" s="1">
        <v>8</v>
      </c>
      <c r="J2064" s="1">
        <v>4</v>
      </c>
      <c r="K2064" s="1" t="s">
        <v>184</v>
      </c>
      <c r="L2064" s="1" t="s">
        <v>6754</v>
      </c>
    </row>
    <row r="2065" spans="1:12">
      <c r="A2065" s="1">
        <v>2104</v>
      </c>
      <c r="B2065" s="1" t="s">
        <v>6758</v>
      </c>
      <c r="C2065" s="1" t="s">
        <v>6758</v>
      </c>
      <c r="D2065" s="1" t="s">
        <v>6738</v>
      </c>
      <c r="E2065" s="1" t="s">
        <v>6759</v>
      </c>
      <c r="F2065" s="1" t="s">
        <v>6760</v>
      </c>
      <c r="G2065" s="1">
        <v>31.337430999999999</v>
      </c>
      <c r="H2065" s="1">
        <v>48.761949999999999</v>
      </c>
      <c r="I2065" s="1">
        <v>66</v>
      </c>
      <c r="J2065" s="1">
        <v>4</v>
      </c>
      <c r="K2065" s="1" t="s">
        <v>184</v>
      </c>
      <c r="L2065" s="1" t="s">
        <v>6758</v>
      </c>
    </row>
    <row r="2066" spans="1:12">
      <c r="A2066" s="1">
        <v>2105</v>
      </c>
      <c r="B2066" s="1" t="s">
        <v>6761</v>
      </c>
      <c r="C2066" s="1" t="s">
        <v>6762</v>
      </c>
      <c r="D2066" s="1" t="s">
        <v>6738</v>
      </c>
      <c r="F2066" s="1" t="s">
        <v>6763</v>
      </c>
      <c r="G2066" s="1">
        <v>25.875741999999999</v>
      </c>
      <c r="H2066" s="1">
        <v>55.032994000000002</v>
      </c>
      <c r="I2066" s="1">
        <v>23</v>
      </c>
      <c r="J2066" s="1">
        <v>4</v>
      </c>
      <c r="K2066" s="1" t="s">
        <v>184</v>
      </c>
      <c r="L2066" s="1" t="s">
        <v>6761</v>
      </c>
    </row>
    <row r="2067" spans="1:12">
      <c r="A2067" s="1">
        <v>2106</v>
      </c>
      <c r="B2067" s="1" t="s">
        <v>6764</v>
      </c>
      <c r="C2067" s="1" t="s">
        <v>6764</v>
      </c>
      <c r="D2067" s="1" t="s">
        <v>6738</v>
      </c>
      <c r="E2067" s="1" t="s">
        <v>6765</v>
      </c>
      <c r="F2067" s="1" t="s">
        <v>6766</v>
      </c>
      <c r="G2067" s="1">
        <v>28.944811000000001</v>
      </c>
      <c r="H2067" s="1">
        <v>50.834637000000001</v>
      </c>
      <c r="I2067" s="1">
        <v>68</v>
      </c>
      <c r="J2067" s="1">
        <v>4</v>
      </c>
      <c r="K2067" s="1" t="s">
        <v>184</v>
      </c>
      <c r="L2067" s="1" t="s">
        <v>6764</v>
      </c>
    </row>
    <row r="2068" spans="1:12">
      <c r="A2068" s="1">
        <v>2107</v>
      </c>
      <c r="B2068" s="1" t="s">
        <v>6767</v>
      </c>
      <c r="C2068" s="1" t="s">
        <v>6767</v>
      </c>
      <c r="D2068" s="1" t="s">
        <v>6738</v>
      </c>
      <c r="F2068" s="1" t="s">
        <v>6768</v>
      </c>
      <c r="G2068" s="1">
        <v>27.212678</v>
      </c>
      <c r="H2068" s="1">
        <v>54.318592000000002</v>
      </c>
      <c r="I2068" s="1">
        <v>1350</v>
      </c>
      <c r="J2068" s="1">
        <v>4</v>
      </c>
      <c r="K2068" s="1" t="s">
        <v>184</v>
      </c>
      <c r="L2068" s="1" t="s">
        <v>6767</v>
      </c>
    </row>
    <row r="2069" spans="1:12">
      <c r="A2069" s="1">
        <v>2108</v>
      </c>
      <c r="B2069" s="1" t="s">
        <v>6769</v>
      </c>
      <c r="C2069" s="1" t="s">
        <v>6770</v>
      </c>
      <c r="D2069" s="1" t="s">
        <v>6738</v>
      </c>
      <c r="F2069" s="1" t="s">
        <v>6771</v>
      </c>
      <c r="G2069" s="1">
        <v>27.481425000000002</v>
      </c>
      <c r="H2069" s="1">
        <v>52.615482999999998</v>
      </c>
      <c r="I2069" s="1">
        <v>15</v>
      </c>
      <c r="J2069" s="1">
        <v>4</v>
      </c>
      <c r="K2069" s="1" t="s">
        <v>184</v>
      </c>
      <c r="L2069" s="1" t="s">
        <v>6769</v>
      </c>
    </row>
    <row r="2070" spans="1:12">
      <c r="A2070" s="1">
        <v>2109</v>
      </c>
      <c r="B2070" s="1" t="s">
        <v>6772</v>
      </c>
      <c r="C2070" s="1" t="s">
        <v>6772</v>
      </c>
      <c r="D2070" s="1" t="s">
        <v>6738</v>
      </c>
      <c r="E2070" s="1" t="s">
        <v>6773</v>
      </c>
      <c r="F2070" s="1" t="s">
        <v>6774</v>
      </c>
      <c r="G2070" s="1">
        <v>26.526156</v>
      </c>
      <c r="H2070" s="1">
        <v>53.980210999999997</v>
      </c>
      <c r="I2070" s="1">
        <v>101</v>
      </c>
      <c r="J2070" s="1">
        <v>4</v>
      </c>
      <c r="K2070" s="1" t="s">
        <v>184</v>
      </c>
      <c r="L2070" s="1" t="s">
        <v>6772</v>
      </c>
    </row>
    <row r="2071" spans="1:12">
      <c r="A2071" s="1">
        <v>2110</v>
      </c>
      <c r="B2071" s="1" t="s">
        <v>6775</v>
      </c>
      <c r="C2071" s="1" t="s">
        <v>6775</v>
      </c>
      <c r="D2071" s="1" t="s">
        <v>6738</v>
      </c>
      <c r="E2071" s="1" t="s">
        <v>6776</v>
      </c>
      <c r="F2071" s="1" t="s">
        <v>6777</v>
      </c>
      <c r="G2071" s="1">
        <v>26.532</v>
      </c>
      <c r="H2071" s="1">
        <v>54.824846999999998</v>
      </c>
      <c r="I2071" s="1">
        <v>67</v>
      </c>
      <c r="J2071" s="1">
        <v>4</v>
      </c>
      <c r="K2071" s="1" t="s">
        <v>184</v>
      </c>
      <c r="L2071" s="1" t="s">
        <v>6775</v>
      </c>
    </row>
    <row r="2072" spans="1:12">
      <c r="A2072" s="1">
        <v>2111</v>
      </c>
      <c r="B2072" s="1" t="s">
        <v>6778</v>
      </c>
      <c r="C2072" s="1" t="s">
        <v>6778</v>
      </c>
      <c r="D2072" s="1" t="s">
        <v>6738</v>
      </c>
      <c r="F2072" s="1" t="s">
        <v>6779</v>
      </c>
      <c r="G2072" s="1">
        <v>29.260278</v>
      </c>
      <c r="H2072" s="1">
        <v>50.323889000000001</v>
      </c>
      <c r="I2072" s="1">
        <v>17</v>
      </c>
      <c r="J2072" s="1">
        <v>4</v>
      </c>
      <c r="K2072" s="1" t="s">
        <v>184</v>
      </c>
      <c r="L2072" s="1" t="s">
        <v>6778</v>
      </c>
    </row>
    <row r="2073" spans="1:12">
      <c r="A2073" s="1">
        <v>2112</v>
      </c>
      <c r="B2073" s="1" t="s">
        <v>6780</v>
      </c>
      <c r="C2073" s="1" t="s">
        <v>6781</v>
      </c>
      <c r="D2073" s="1" t="s">
        <v>6738</v>
      </c>
      <c r="F2073" s="1" t="s">
        <v>6782</v>
      </c>
      <c r="G2073" s="1">
        <v>25.908868999999999</v>
      </c>
      <c r="H2073" s="1">
        <v>54.539400000000001</v>
      </c>
      <c r="I2073" s="1">
        <v>43</v>
      </c>
      <c r="J2073" s="1">
        <v>4</v>
      </c>
      <c r="K2073" s="1" t="s">
        <v>184</v>
      </c>
      <c r="L2073" s="1" t="s">
        <v>6780</v>
      </c>
    </row>
    <row r="2074" spans="1:12">
      <c r="A2074" s="1">
        <v>2113</v>
      </c>
      <c r="B2074" s="1" t="s">
        <v>6783</v>
      </c>
      <c r="C2074" s="1" t="s">
        <v>6783</v>
      </c>
      <c r="D2074" s="1" t="s">
        <v>6738</v>
      </c>
      <c r="F2074" s="1" t="s">
        <v>6784</v>
      </c>
      <c r="G2074" s="1">
        <v>26.810300000000002</v>
      </c>
      <c r="H2074" s="1">
        <v>53.356288999999997</v>
      </c>
      <c r="I2074" s="1">
        <v>76</v>
      </c>
      <c r="J2074" s="1">
        <v>4</v>
      </c>
      <c r="K2074" s="1" t="s">
        <v>184</v>
      </c>
      <c r="L2074" s="1" t="s">
        <v>6783</v>
      </c>
    </row>
    <row r="2075" spans="1:12">
      <c r="A2075" s="1">
        <v>2114</v>
      </c>
      <c r="B2075" s="1" t="s">
        <v>6785</v>
      </c>
      <c r="C2075" s="1" t="s">
        <v>6786</v>
      </c>
      <c r="D2075" s="1" t="s">
        <v>6738</v>
      </c>
      <c r="E2075" s="1" t="s">
        <v>6787</v>
      </c>
      <c r="F2075" s="1" t="s">
        <v>6788</v>
      </c>
      <c r="G2075" s="1">
        <v>34.345852999999998</v>
      </c>
      <c r="H2075" s="1">
        <v>47.158127999999998</v>
      </c>
      <c r="I2075" s="1">
        <v>4301</v>
      </c>
      <c r="J2075" s="1">
        <v>4</v>
      </c>
      <c r="K2075" s="1" t="s">
        <v>184</v>
      </c>
      <c r="L2075" s="1" t="s">
        <v>6785</v>
      </c>
    </row>
    <row r="2076" spans="1:12">
      <c r="A2076" s="1">
        <v>2117</v>
      </c>
      <c r="B2076" s="1" t="s">
        <v>6789</v>
      </c>
      <c r="C2076" s="1" t="s">
        <v>6789</v>
      </c>
      <c r="D2076" s="1" t="s">
        <v>6738</v>
      </c>
      <c r="E2076" s="1" t="s">
        <v>6790</v>
      </c>
      <c r="F2076" s="1" t="s">
        <v>6791</v>
      </c>
      <c r="G2076" s="1">
        <v>35.245856000000003</v>
      </c>
      <c r="H2076" s="1">
        <v>47.009247000000002</v>
      </c>
      <c r="I2076" s="1">
        <v>4522</v>
      </c>
      <c r="J2076" s="1">
        <v>4</v>
      </c>
      <c r="K2076" s="1" t="s">
        <v>184</v>
      </c>
      <c r="L2076" s="1" t="s">
        <v>6789</v>
      </c>
    </row>
    <row r="2077" spans="1:12">
      <c r="A2077" s="1">
        <v>2118</v>
      </c>
      <c r="B2077" s="1" t="s">
        <v>6792</v>
      </c>
      <c r="C2077" s="1" t="s">
        <v>6793</v>
      </c>
      <c r="D2077" s="1" t="s">
        <v>6738</v>
      </c>
      <c r="F2077" s="1" t="s">
        <v>6794</v>
      </c>
      <c r="G2077" s="1">
        <v>32.928888999999998</v>
      </c>
      <c r="H2077" s="1">
        <v>51.561110999999997</v>
      </c>
      <c r="I2077" s="1">
        <v>5256</v>
      </c>
      <c r="J2077" s="1">
        <v>4</v>
      </c>
      <c r="K2077" s="1" t="s">
        <v>184</v>
      </c>
      <c r="L2077" s="1" t="s">
        <v>6792</v>
      </c>
    </row>
    <row r="2078" spans="1:12">
      <c r="A2078" s="1">
        <v>2119</v>
      </c>
      <c r="B2078" s="1" t="s">
        <v>6795</v>
      </c>
      <c r="C2078" s="1" t="s">
        <v>6796</v>
      </c>
      <c r="D2078" s="1" t="s">
        <v>6738</v>
      </c>
      <c r="F2078" s="1" t="s">
        <v>6797</v>
      </c>
      <c r="G2078" s="1">
        <v>32.567039000000001</v>
      </c>
      <c r="H2078" s="1">
        <v>51.691594000000002</v>
      </c>
      <c r="I2078" s="1">
        <v>5310</v>
      </c>
      <c r="J2078" s="1">
        <v>4</v>
      </c>
      <c r="K2078" s="1" t="s">
        <v>184</v>
      </c>
      <c r="L2078" s="1" t="s">
        <v>6795</v>
      </c>
    </row>
    <row r="2079" spans="1:12">
      <c r="A2079" s="1">
        <v>2120</v>
      </c>
      <c r="B2079" s="1" t="s">
        <v>6798</v>
      </c>
      <c r="C2079" s="1" t="s">
        <v>6798</v>
      </c>
      <c r="D2079" s="1" t="s">
        <v>6738</v>
      </c>
      <c r="F2079" s="1" t="s">
        <v>6799</v>
      </c>
      <c r="G2079" s="1">
        <v>33.895333000000001</v>
      </c>
      <c r="H2079" s="1">
        <v>51.577044000000001</v>
      </c>
      <c r="I2079" s="1">
        <v>3465</v>
      </c>
      <c r="J2079" s="1">
        <v>4</v>
      </c>
      <c r="K2079" s="1" t="s">
        <v>184</v>
      </c>
      <c r="L2079" s="1" t="s">
        <v>6798</v>
      </c>
    </row>
    <row r="2080" spans="1:12">
      <c r="A2080" s="1">
        <v>2121</v>
      </c>
      <c r="B2080" s="1" t="s">
        <v>6800</v>
      </c>
      <c r="C2080" s="1" t="s">
        <v>6796</v>
      </c>
      <c r="D2080" s="1" t="s">
        <v>6738</v>
      </c>
      <c r="F2080" s="1" t="s">
        <v>6801</v>
      </c>
      <c r="G2080" s="1">
        <v>32.750836</v>
      </c>
      <c r="H2080" s="1">
        <v>51.861266999999998</v>
      </c>
      <c r="I2080" s="1">
        <v>5059</v>
      </c>
      <c r="J2080" s="1">
        <v>4</v>
      </c>
      <c r="K2080" s="1" t="s">
        <v>184</v>
      </c>
      <c r="L2080" s="1" t="s">
        <v>6800</v>
      </c>
    </row>
    <row r="2081" spans="1:12">
      <c r="A2081" s="1">
        <v>2122</v>
      </c>
      <c r="B2081" s="1" t="s">
        <v>6802</v>
      </c>
      <c r="C2081" s="1" t="s">
        <v>6803</v>
      </c>
      <c r="D2081" s="1" t="s">
        <v>6738</v>
      </c>
      <c r="F2081" s="1" t="s">
        <v>6804</v>
      </c>
      <c r="G2081" s="1">
        <v>32.621108</v>
      </c>
      <c r="H2081" s="1">
        <v>51.697017000000002</v>
      </c>
      <c r="I2081" s="1">
        <v>5242</v>
      </c>
      <c r="J2081" s="1">
        <v>4</v>
      </c>
      <c r="K2081" s="1" t="s">
        <v>184</v>
      </c>
      <c r="L2081" s="1" t="s">
        <v>6802</v>
      </c>
    </row>
    <row r="2082" spans="1:12">
      <c r="A2082" s="1">
        <v>2123</v>
      </c>
      <c r="B2082" s="1" t="s">
        <v>6805</v>
      </c>
      <c r="C2082" s="1" t="s">
        <v>6805</v>
      </c>
      <c r="D2082" s="1" t="s">
        <v>6738</v>
      </c>
      <c r="E2082" s="1" t="s">
        <v>6806</v>
      </c>
      <c r="F2082" s="1" t="s">
        <v>6807</v>
      </c>
      <c r="G2082" s="1">
        <v>37.325313999999999</v>
      </c>
      <c r="H2082" s="1">
        <v>49.605817000000002</v>
      </c>
      <c r="I2082" s="1">
        <v>-40</v>
      </c>
      <c r="J2082" s="1">
        <v>4</v>
      </c>
      <c r="K2082" s="1" t="s">
        <v>184</v>
      </c>
      <c r="L2082" s="1" t="s">
        <v>6805</v>
      </c>
    </row>
    <row r="2083" spans="1:12">
      <c r="A2083" s="1">
        <v>6871</v>
      </c>
      <c r="B2083" s="1" t="s">
        <v>6808</v>
      </c>
      <c r="C2083" s="1" t="s">
        <v>6809</v>
      </c>
      <c r="D2083" s="1" t="s">
        <v>1210</v>
      </c>
      <c r="E2083" s="1" t="s">
        <v>6810</v>
      </c>
      <c r="F2083" s="1" t="s">
        <v>1212</v>
      </c>
      <c r="G2083" s="1">
        <v>40.242472200000002</v>
      </c>
      <c r="H2083" s="1">
        <v>-85.395750000000007</v>
      </c>
      <c r="I2083" s="1">
        <v>937</v>
      </c>
      <c r="J2083" s="1">
        <v>-5</v>
      </c>
      <c r="K2083" s="1" t="s">
        <v>161</v>
      </c>
      <c r="L2083" s="1" t="s">
        <v>6808</v>
      </c>
    </row>
    <row r="2084" spans="1:12">
      <c r="A2084" s="1">
        <v>2125</v>
      </c>
      <c r="B2084" s="1" t="s">
        <v>6811</v>
      </c>
      <c r="C2084" s="1" t="s">
        <v>6811</v>
      </c>
      <c r="D2084" s="1" t="s">
        <v>6738</v>
      </c>
      <c r="F2084" s="1" t="s">
        <v>6812</v>
      </c>
      <c r="G2084" s="1">
        <v>34.138146999999996</v>
      </c>
      <c r="H2084" s="1">
        <v>49.847292000000003</v>
      </c>
      <c r="I2084" s="1">
        <v>5440</v>
      </c>
      <c r="J2084" s="1">
        <v>4</v>
      </c>
      <c r="K2084" s="1" t="s">
        <v>184</v>
      </c>
      <c r="L2084" s="1" t="s">
        <v>6811</v>
      </c>
    </row>
    <row r="2085" spans="1:12">
      <c r="A2085" s="1">
        <v>2126</v>
      </c>
      <c r="B2085" s="1" t="s">
        <v>6813</v>
      </c>
      <c r="C2085" s="1" t="s">
        <v>6814</v>
      </c>
      <c r="D2085" s="1" t="s">
        <v>6738</v>
      </c>
      <c r="F2085" s="1" t="s">
        <v>6815</v>
      </c>
      <c r="G2085" s="1">
        <v>35.952097000000002</v>
      </c>
      <c r="H2085" s="1">
        <v>50.450778</v>
      </c>
      <c r="I2085" s="1">
        <v>3769</v>
      </c>
      <c r="J2085" s="1">
        <v>4</v>
      </c>
      <c r="K2085" s="1" t="s">
        <v>184</v>
      </c>
      <c r="L2085" s="1" t="s">
        <v>6813</v>
      </c>
    </row>
    <row r="2086" spans="1:12">
      <c r="A2086" s="1">
        <v>2127</v>
      </c>
      <c r="B2086" s="1" t="s">
        <v>6816</v>
      </c>
      <c r="C2086" s="1" t="s">
        <v>6816</v>
      </c>
      <c r="D2086" s="1" t="s">
        <v>6738</v>
      </c>
      <c r="F2086" s="1" t="s">
        <v>6817</v>
      </c>
      <c r="G2086" s="1">
        <v>34.98395</v>
      </c>
      <c r="H2086" s="1">
        <v>50.806218999999999</v>
      </c>
      <c r="I2086" s="1">
        <v>3008</v>
      </c>
      <c r="J2086" s="1">
        <v>4</v>
      </c>
      <c r="K2086" s="1" t="s">
        <v>184</v>
      </c>
      <c r="L2086" s="1" t="s">
        <v>6816</v>
      </c>
    </row>
    <row r="2087" spans="1:12">
      <c r="A2087" s="1">
        <v>2128</v>
      </c>
      <c r="B2087" s="1" t="s">
        <v>6818</v>
      </c>
      <c r="C2087" s="1" t="s">
        <v>6819</v>
      </c>
      <c r="D2087" s="1" t="s">
        <v>6738</v>
      </c>
      <c r="F2087" s="1" t="s">
        <v>6820</v>
      </c>
      <c r="G2087" s="1">
        <v>35.702983000000003</v>
      </c>
      <c r="H2087" s="1">
        <v>51.475130999999998</v>
      </c>
      <c r="I2087" s="1">
        <v>4046</v>
      </c>
      <c r="J2087" s="1">
        <v>4</v>
      </c>
      <c r="K2087" s="1" t="s">
        <v>184</v>
      </c>
      <c r="L2087" s="1" t="s">
        <v>6818</v>
      </c>
    </row>
    <row r="2088" spans="1:12">
      <c r="A2088" s="1">
        <v>2129</v>
      </c>
      <c r="B2088" s="1" t="s">
        <v>6821</v>
      </c>
      <c r="C2088" s="1" t="s">
        <v>6822</v>
      </c>
      <c r="D2088" s="1" t="s">
        <v>6738</v>
      </c>
      <c r="F2088" s="1" t="s">
        <v>6823</v>
      </c>
      <c r="G2088" s="1">
        <v>35.416111000000001</v>
      </c>
      <c r="H2088" s="1">
        <v>51.152222000000002</v>
      </c>
      <c r="I2088" s="1">
        <v>3305</v>
      </c>
      <c r="J2088" s="1">
        <v>4</v>
      </c>
      <c r="K2088" s="1" t="s">
        <v>184</v>
      </c>
      <c r="L2088" s="1" t="s">
        <v>6821</v>
      </c>
    </row>
    <row r="2089" spans="1:12">
      <c r="A2089" s="1">
        <v>2130</v>
      </c>
      <c r="B2089" s="1" t="s">
        <v>6824</v>
      </c>
      <c r="C2089" s="1" t="s">
        <v>6819</v>
      </c>
      <c r="D2089" s="1" t="s">
        <v>6738</v>
      </c>
      <c r="F2089" s="1" t="s">
        <v>6825</v>
      </c>
      <c r="G2089" s="1">
        <v>35.644806000000003</v>
      </c>
      <c r="H2089" s="1">
        <v>51.380695000000003</v>
      </c>
      <c r="I2089" s="1">
        <v>3627</v>
      </c>
      <c r="J2089" s="1">
        <v>4</v>
      </c>
      <c r="K2089" s="1" t="s">
        <v>184</v>
      </c>
      <c r="L2089" s="1" t="s">
        <v>6824</v>
      </c>
    </row>
    <row r="2090" spans="1:12">
      <c r="A2090" s="1">
        <v>2131</v>
      </c>
      <c r="B2090" s="1" t="s">
        <v>6826</v>
      </c>
      <c r="C2090" s="1" t="s">
        <v>6819</v>
      </c>
      <c r="D2090" s="1" t="s">
        <v>6738</v>
      </c>
      <c r="E2090" s="1" t="s">
        <v>6827</v>
      </c>
      <c r="F2090" s="1" t="s">
        <v>6828</v>
      </c>
      <c r="G2090" s="1">
        <v>35.689166999999998</v>
      </c>
      <c r="H2090" s="1">
        <v>51.313415999999997</v>
      </c>
      <c r="I2090" s="1">
        <v>3962</v>
      </c>
      <c r="J2090" s="1">
        <v>4</v>
      </c>
      <c r="K2090" s="1" t="s">
        <v>184</v>
      </c>
      <c r="L2090" s="1" t="s">
        <v>6826</v>
      </c>
    </row>
    <row r="2091" spans="1:12">
      <c r="A2091" s="1">
        <v>2132</v>
      </c>
      <c r="B2091" s="1" t="s">
        <v>6829</v>
      </c>
      <c r="C2091" s="1" t="s">
        <v>6829</v>
      </c>
      <c r="D2091" s="1" t="s">
        <v>6738</v>
      </c>
      <c r="F2091" s="1" t="s">
        <v>6830</v>
      </c>
      <c r="G2091" s="1">
        <v>36.240060999999997</v>
      </c>
      <c r="H2091" s="1">
        <v>50.047153000000002</v>
      </c>
      <c r="I2091" s="1">
        <v>4184</v>
      </c>
      <c r="J2091" s="1">
        <v>4</v>
      </c>
      <c r="K2091" s="1" t="s">
        <v>184</v>
      </c>
      <c r="L2091" s="1" t="s">
        <v>6829</v>
      </c>
    </row>
    <row r="2092" spans="1:12">
      <c r="A2092" s="1">
        <v>2133</v>
      </c>
      <c r="B2092" s="1" t="s">
        <v>6831</v>
      </c>
      <c r="C2092" s="1" t="s">
        <v>6832</v>
      </c>
      <c r="D2092" s="1" t="s">
        <v>6738</v>
      </c>
      <c r="F2092" s="1" t="s">
        <v>6833</v>
      </c>
      <c r="G2092" s="1">
        <v>35.776285999999999</v>
      </c>
      <c r="H2092" s="1">
        <v>50.881014</v>
      </c>
      <c r="I2092" s="1">
        <v>4040</v>
      </c>
      <c r="J2092" s="1">
        <v>4</v>
      </c>
      <c r="K2092" s="1" t="s">
        <v>184</v>
      </c>
      <c r="L2092" s="1" t="s">
        <v>6831</v>
      </c>
    </row>
    <row r="2093" spans="1:12">
      <c r="A2093" s="1">
        <v>2134</v>
      </c>
      <c r="B2093" s="1" t="s">
        <v>6834</v>
      </c>
      <c r="C2093" s="1" t="s">
        <v>6835</v>
      </c>
      <c r="D2093" s="1" t="s">
        <v>6738</v>
      </c>
      <c r="E2093" s="1" t="s">
        <v>6836</v>
      </c>
      <c r="F2093" s="1" t="s">
        <v>6837</v>
      </c>
      <c r="G2093" s="1">
        <v>27.218316999999999</v>
      </c>
      <c r="H2093" s="1">
        <v>56.377850000000002</v>
      </c>
      <c r="I2093" s="1">
        <v>22</v>
      </c>
      <c r="J2093" s="1">
        <v>4</v>
      </c>
      <c r="K2093" s="1" t="s">
        <v>184</v>
      </c>
      <c r="L2093" s="1" t="s">
        <v>6834</v>
      </c>
    </row>
    <row r="2094" spans="1:12">
      <c r="A2094" s="1">
        <v>2135</v>
      </c>
      <c r="B2094" s="1" t="s">
        <v>6838</v>
      </c>
      <c r="C2094" s="1" t="s">
        <v>6838</v>
      </c>
      <c r="D2094" s="1" t="s">
        <v>6738</v>
      </c>
      <c r="F2094" s="1" t="s">
        <v>6839</v>
      </c>
      <c r="G2094" s="1">
        <v>28.726925000000001</v>
      </c>
      <c r="H2094" s="1">
        <v>57.670268999999998</v>
      </c>
      <c r="I2094" s="1">
        <v>2663</v>
      </c>
      <c r="J2094" s="1">
        <v>4</v>
      </c>
      <c r="K2094" s="1" t="s">
        <v>184</v>
      </c>
      <c r="L2094" s="1" t="s">
        <v>6838</v>
      </c>
    </row>
    <row r="2095" spans="1:12">
      <c r="A2095" s="1">
        <v>2136</v>
      </c>
      <c r="B2095" s="1" t="s">
        <v>6840</v>
      </c>
      <c r="C2095" s="1" t="s">
        <v>6840</v>
      </c>
      <c r="D2095" s="1" t="s">
        <v>6738</v>
      </c>
      <c r="E2095" s="1" t="s">
        <v>6841</v>
      </c>
      <c r="F2095" s="1" t="s">
        <v>6842</v>
      </c>
      <c r="G2095" s="1">
        <v>30.274443999999999</v>
      </c>
      <c r="H2095" s="1">
        <v>56.951110999999997</v>
      </c>
      <c r="I2095" s="1">
        <v>5741</v>
      </c>
      <c r="J2095" s="1">
        <v>4</v>
      </c>
      <c r="K2095" s="1" t="s">
        <v>184</v>
      </c>
      <c r="L2095" s="1" t="s">
        <v>6840</v>
      </c>
    </row>
    <row r="2096" spans="1:12">
      <c r="A2096" s="1">
        <v>2138</v>
      </c>
      <c r="B2096" s="1" t="s">
        <v>6843</v>
      </c>
      <c r="C2096" s="1" t="s">
        <v>6835</v>
      </c>
      <c r="D2096" s="1" t="s">
        <v>6738</v>
      </c>
      <c r="F2096" s="1" t="s">
        <v>6844</v>
      </c>
      <c r="G2096" s="1">
        <v>27.158251</v>
      </c>
      <c r="H2096" s="1">
        <v>56.172460999999998</v>
      </c>
      <c r="I2096" s="1">
        <v>19</v>
      </c>
      <c r="J2096" s="1">
        <v>4</v>
      </c>
      <c r="K2096" s="1" t="s">
        <v>184</v>
      </c>
      <c r="L2096" s="1" t="s">
        <v>6843</v>
      </c>
    </row>
    <row r="2097" spans="1:12">
      <c r="A2097" s="1">
        <v>2139</v>
      </c>
      <c r="B2097" s="1" t="s">
        <v>6845</v>
      </c>
      <c r="C2097" s="1" t="s">
        <v>6846</v>
      </c>
      <c r="D2097" s="1" t="s">
        <v>6738</v>
      </c>
      <c r="F2097" s="1" t="s">
        <v>6847</v>
      </c>
      <c r="G2097" s="1">
        <v>26.754639000000001</v>
      </c>
      <c r="H2097" s="1">
        <v>55.902352999999998</v>
      </c>
      <c r="I2097" s="1">
        <v>45</v>
      </c>
      <c r="J2097" s="1">
        <v>4</v>
      </c>
      <c r="K2097" s="1" t="s">
        <v>184</v>
      </c>
      <c r="L2097" s="1" t="s">
        <v>6845</v>
      </c>
    </row>
    <row r="2098" spans="1:12">
      <c r="A2098" s="1">
        <v>2141</v>
      </c>
      <c r="B2098" s="1" t="s">
        <v>6848</v>
      </c>
      <c r="C2098" s="1" t="s">
        <v>6848</v>
      </c>
      <c r="D2098" s="1" t="s">
        <v>6738</v>
      </c>
      <c r="F2098" s="1" t="s">
        <v>6849</v>
      </c>
      <c r="G2098" s="1">
        <v>29.550933000000001</v>
      </c>
      <c r="H2098" s="1">
        <v>55.672708</v>
      </c>
      <c r="I2098" s="1">
        <v>5846</v>
      </c>
      <c r="J2098" s="1">
        <v>4</v>
      </c>
      <c r="K2098" s="1" t="s">
        <v>184</v>
      </c>
      <c r="L2098" s="1" t="s">
        <v>6848</v>
      </c>
    </row>
    <row r="2099" spans="1:12">
      <c r="A2099" s="1">
        <v>2142</v>
      </c>
      <c r="B2099" s="1" t="s">
        <v>6850</v>
      </c>
      <c r="C2099" s="1" t="s">
        <v>6850</v>
      </c>
      <c r="D2099" s="1" t="s">
        <v>6738</v>
      </c>
      <c r="E2099" s="1" t="s">
        <v>6851</v>
      </c>
      <c r="F2099" s="1" t="s">
        <v>6852</v>
      </c>
      <c r="G2099" s="1">
        <v>32.898055999999997</v>
      </c>
      <c r="H2099" s="1">
        <v>59.266111000000002</v>
      </c>
      <c r="I2099" s="1">
        <v>4952</v>
      </c>
      <c r="J2099" s="1">
        <v>4</v>
      </c>
      <c r="K2099" s="1" t="s">
        <v>184</v>
      </c>
      <c r="L2099" s="1" t="s">
        <v>6850</v>
      </c>
    </row>
    <row r="2100" spans="1:12">
      <c r="A2100" s="1">
        <v>2143</v>
      </c>
      <c r="B2100" s="1" t="s">
        <v>6853</v>
      </c>
      <c r="C2100" s="1" t="s">
        <v>6853</v>
      </c>
      <c r="D2100" s="1" t="s">
        <v>6738</v>
      </c>
      <c r="F2100" s="1" t="s">
        <v>6854</v>
      </c>
      <c r="G2100" s="1">
        <v>36.501178000000003</v>
      </c>
      <c r="H2100" s="1">
        <v>61.064903000000001</v>
      </c>
      <c r="I2100" s="1">
        <v>945</v>
      </c>
      <c r="J2100" s="1">
        <v>5</v>
      </c>
      <c r="K2100" s="1" t="s">
        <v>184</v>
      </c>
      <c r="L2100" s="1" t="s">
        <v>6853</v>
      </c>
    </row>
    <row r="2101" spans="1:12">
      <c r="A2101" s="1">
        <v>2144</v>
      </c>
      <c r="B2101" s="1" t="s">
        <v>6855</v>
      </c>
      <c r="C2101" s="1" t="s">
        <v>6856</v>
      </c>
      <c r="D2101" s="1" t="s">
        <v>6738</v>
      </c>
      <c r="F2101" s="1" t="s">
        <v>6857</v>
      </c>
      <c r="G2101" s="1">
        <v>36.425094000000001</v>
      </c>
      <c r="H2101" s="1">
        <v>55.104832999999999</v>
      </c>
      <c r="I2101" s="1">
        <v>4197</v>
      </c>
      <c r="J2101" s="1">
        <v>4</v>
      </c>
      <c r="K2101" s="1" t="s">
        <v>184</v>
      </c>
      <c r="L2101" s="1" t="s">
        <v>6855</v>
      </c>
    </row>
    <row r="2102" spans="1:12">
      <c r="A2102" s="1">
        <v>6870</v>
      </c>
      <c r="B2102" s="1" t="s">
        <v>6858</v>
      </c>
      <c r="C2102" s="1" t="s">
        <v>6859</v>
      </c>
      <c r="D2102" s="1" t="s">
        <v>6330</v>
      </c>
      <c r="E2102" s="1" t="s">
        <v>6860</v>
      </c>
      <c r="F2102" s="1" t="s">
        <v>6861</v>
      </c>
      <c r="G2102" s="1">
        <v>-20.276</v>
      </c>
      <c r="H2102" s="1">
        <v>148.755</v>
      </c>
      <c r="I2102" s="1">
        <v>60</v>
      </c>
      <c r="J2102" s="1">
        <v>10</v>
      </c>
      <c r="K2102" s="1" t="s">
        <v>6333</v>
      </c>
      <c r="L2102" s="1" t="s">
        <v>6858</v>
      </c>
    </row>
    <row r="2103" spans="1:12">
      <c r="A2103" s="1">
        <v>2147</v>
      </c>
      <c r="B2103" s="1" t="s">
        <v>6862</v>
      </c>
      <c r="C2103" s="1" t="s">
        <v>6862</v>
      </c>
      <c r="D2103" s="1" t="s">
        <v>6738</v>
      </c>
      <c r="F2103" s="1" t="s">
        <v>6863</v>
      </c>
      <c r="G2103" s="1">
        <v>33.667749999999998</v>
      </c>
      <c r="H2103" s="1">
        <v>56.892674999999997</v>
      </c>
      <c r="I2103" s="1">
        <v>2312</v>
      </c>
      <c r="J2103" s="1">
        <v>4</v>
      </c>
      <c r="K2103" s="1" t="s">
        <v>184</v>
      </c>
      <c r="L2103" s="1" t="s">
        <v>6862</v>
      </c>
    </row>
    <row r="2104" spans="1:12">
      <c r="A2104" s="1">
        <v>2148</v>
      </c>
      <c r="B2104" s="1" t="s">
        <v>6864</v>
      </c>
      <c r="C2104" s="1" t="s">
        <v>6864</v>
      </c>
      <c r="D2104" s="1" t="s">
        <v>6738</v>
      </c>
      <c r="F2104" s="1" t="s">
        <v>6865</v>
      </c>
      <c r="G2104" s="1">
        <v>37.383271999999998</v>
      </c>
      <c r="H2104" s="1">
        <v>55.452007999999999</v>
      </c>
      <c r="I2104" s="1">
        <v>425</v>
      </c>
      <c r="J2104" s="1">
        <v>4</v>
      </c>
      <c r="K2104" s="1" t="s">
        <v>184</v>
      </c>
      <c r="L2104" s="1" t="s">
        <v>6864</v>
      </c>
    </row>
    <row r="2105" spans="1:12">
      <c r="A2105" s="1">
        <v>2151</v>
      </c>
      <c r="B2105" s="1" t="s">
        <v>6866</v>
      </c>
      <c r="C2105" s="1" t="s">
        <v>6866</v>
      </c>
      <c r="D2105" s="1" t="s">
        <v>6738</v>
      </c>
      <c r="E2105" s="1" t="s">
        <v>6867</v>
      </c>
      <c r="F2105" s="1" t="s">
        <v>6868</v>
      </c>
      <c r="G2105" s="1">
        <v>36.909908000000001</v>
      </c>
      <c r="H2105" s="1">
        <v>50.679589</v>
      </c>
      <c r="I2105" s="1">
        <v>-70</v>
      </c>
      <c r="J2105" s="1">
        <v>4</v>
      </c>
      <c r="K2105" s="1" t="s">
        <v>184</v>
      </c>
      <c r="L2105" s="1" t="s">
        <v>6866</v>
      </c>
    </row>
    <row r="2106" spans="1:12">
      <c r="A2106" s="1">
        <v>6869</v>
      </c>
      <c r="B2106" s="1" t="s">
        <v>6869</v>
      </c>
      <c r="C2106" s="1" t="s">
        <v>6870</v>
      </c>
      <c r="D2106" s="1" t="s">
        <v>6871</v>
      </c>
      <c r="E2106" s="1" t="s">
        <v>6872</v>
      </c>
      <c r="F2106" s="1" t="s">
        <v>1212</v>
      </c>
      <c r="G2106" s="1">
        <v>-31.282071999999999</v>
      </c>
      <c r="H2106" s="1">
        <v>-61.501593999999997</v>
      </c>
      <c r="I2106" s="1">
        <v>100</v>
      </c>
      <c r="J2106" s="1">
        <v>-3</v>
      </c>
      <c r="K2106" s="1" t="s">
        <v>201</v>
      </c>
      <c r="L2106" s="1" t="s">
        <v>6869</v>
      </c>
    </row>
    <row r="2107" spans="1:12">
      <c r="A2107" s="1">
        <v>2153</v>
      </c>
      <c r="B2107" s="1" t="s">
        <v>6873</v>
      </c>
      <c r="C2107" s="1" t="s">
        <v>6873</v>
      </c>
      <c r="D2107" s="1" t="s">
        <v>6738</v>
      </c>
      <c r="F2107" s="1" t="s">
        <v>6874</v>
      </c>
      <c r="G2107" s="1">
        <v>28.891756000000001</v>
      </c>
      <c r="H2107" s="1">
        <v>53.723339000000003</v>
      </c>
      <c r="I2107" s="1">
        <v>4261</v>
      </c>
      <c r="J2107" s="1">
        <v>4</v>
      </c>
      <c r="K2107" s="1" t="s">
        <v>184</v>
      </c>
      <c r="L2107" s="1" t="s">
        <v>6873</v>
      </c>
    </row>
    <row r="2108" spans="1:12">
      <c r="A2108" s="1">
        <v>2154</v>
      </c>
      <c r="B2108" s="1" t="s">
        <v>6875</v>
      </c>
      <c r="C2108" s="1" t="s">
        <v>6875</v>
      </c>
      <c r="D2108" s="1" t="s">
        <v>6738</v>
      </c>
      <c r="F2108" s="1" t="s">
        <v>6876</v>
      </c>
      <c r="G2108" s="1">
        <v>28.586675</v>
      </c>
      <c r="H2108" s="1">
        <v>53.579143999999999</v>
      </c>
      <c r="I2108" s="1">
        <v>3358</v>
      </c>
      <c r="J2108" s="1">
        <v>4</v>
      </c>
      <c r="K2108" s="1" t="s">
        <v>184</v>
      </c>
      <c r="L2108" s="1" t="s">
        <v>6875</v>
      </c>
    </row>
    <row r="2109" spans="1:12">
      <c r="A2109" s="1">
        <v>2156</v>
      </c>
      <c r="B2109" s="1" t="s">
        <v>6877</v>
      </c>
      <c r="C2109" s="1" t="s">
        <v>6877</v>
      </c>
      <c r="D2109" s="1" t="s">
        <v>6738</v>
      </c>
      <c r="F2109" s="1" t="s">
        <v>6878</v>
      </c>
      <c r="G2109" s="1">
        <v>27.372744000000001</v>
      </c>
      <c r="H2109" s="1">
        <v>53.188794000000001</v>
      </c>
      <c r="I2109" s="1">
        <v>1337</v>
      </c>
      <c r="J2109" s="1">
        <v>4</v>
      </c>
      <c r="K2109" s="1" t="s">
        <v>184</v>
      </c>
      <c r="L2109" s="1" t="s">
        <v>6877</v>
      </c>
    </row>
    <row r="2110" spans="1:12">
      <c r="A2110" s="1">
        <v>2157</v>
      </c>
      <c r="B2110" s="1" t="s">
        <v>6879</v>
      </c>
      <c r="C2110" s="1" t="s">
        <v>6880</v>
      </c>
      <c r="D2110" s="1" t="s">
        <v>6738</v>
      </c>
      <c r="E2110" s="1" t="s">
        <v>6881</v>
      </c>
      <c r="F2110" s="1" t="s">
        <v>6882</v>
      </c>
      <c r="G2110" s="1">
        <v>29.539242000000002</v>
      </c>
      <c r="H2110" s="1">
        <v>52.589785999999997</v>
      </c>
      <c r="I2110" s="1">
        <v>4920</v>
      </c>
      <c r="J2110" s="1">
        <v>4</v>
      </c>
      <c r="K2110" s="1" t="s">
        <v>184</v>
      </c>
      <c r="L2110" s="1" t="s">
        <v>6879</v>
      </c>
    </row>
    <row r="2111" spans="1:12">
      <c r="A2111" s="1">
        <v>2158</v>
      </c>
      <c r="B2111" s="1" t="s">
        <v>6883</v>
      </c>
      <c r="C2111" s="1" t="s">
        <v>6883</v>
      </c>
      <c r="D2111" s="1" t="s">
        <v>6738</v>
      </c>
      <c r="F2111" s="1" t="s">
        <v>6884</v>
      </c>
      <c r="G2111" s="1">
        <v>38.427453</v>
      </c>
      <c r="H2111" s="1">
        <v>44.973574999999997</v>
      </c>
      <c r="I2111" s="1">
        <v>3981</v>
      </c>
      <c r="J2111" s="1">
        <v>4</v>
      </c>
      <c r="K2111" s="1" t="s">
        <v>184</v>
      </c>
      <c r="L2111" s="1" t="s">
        <v>6883</v>
      </c>
    </row>
    <row r="2112" spans="1:12">
      <c r="A2112" s="1">
        <v>6868</v>
      </c>
      <c r="B2112" s="1" t="s">
        <v>6885</v>
      </c>
      <c r="C2112" s="1" t="s">
        <v>6886</v>
      </c>
      <c r="D2112" s="1" t="s">
        <v>3402</v>
      </c>
      <c r="E2112" s="1" t="s">
        <v>6887</v>
      </c>
      <c r="F2112" s="1" t="s">
        <v>6888</v>
      </c>
      <c r="G2112" s="1">
        <v>41.520899999999997</v>
      </c>
      <c r="H2112" s="1">
        <v>2.1050800000000001</v>
      </c>
      <c r="I2112" s="1">
        <v>0</v>
      </c>
      <c r="J2112" s="1">
        <v>1</v>
      </c>
      <c r="K2112" s="1" t="s">
        <v>184</v>
      </c>
      <c r="L2112" s="1" t="s">
        <v>6885</v>
      </c>
    </row>
    <row r="2113" spans="1:12">
      <c r="A2113" s="1">
        <v>2162</v>
      </c>
      <c r="B2113" s="1" t="s">
        <v>6889</v>
      </c>
      <c r="C2113" s="1" t="s">
        <v>6890</v>
      </c>
      <c r="D2113" s="1" t="s">
        <v>6738</v>
      </c>
      <c r="E2113" s="1" t="s">
        <v>6891</v>
      </c>
      <c r="F2113" s="1" t="s">
        <v>6892</v>
      </c>
      <c r="G2113" s="1">
        <v>38.133889000000003</v>
      </c>
      <c r="H2113" s="1">
        <v>46.234999999999999</v>
      </c>
      <c r="I2113" s="1">
        <v>4459</v>
      </c>
      <c r="J2113" s="1">
        <v>4</v>
      </c>
      <c r="K2113" s="1" t="s">
        <v>184</v>
      </c>
      <c r="L2113" s="1" t="s">
        <v>6889</v>
      </c>
    </row>
    <row r="2114" spans="1:12">
      <c r="A2114" s="1">
        <v>2163</v>
      </c>
      <c r="B2114" s="1" t="s">
        <v>6893</v>
      </c>
      <c r="C2114" s="1" t="s">
        <v>6893</v>
      </c>
      <c r="D2114" s="1" t="s">
        <v>6738</v>
      </c>
      <c r="F2114" s="1" t="s">
        <v>6894</v>
      </c>
      <c r="G2114" s="1">
        <v>36.773650000000004</v>
      </c>
      <c r="H2114" s="1">
        <v>48.359422000000002</v>
      </c>
      <c r="I2114" s="1">
        <v>5382</v>
      </c>
      <c r="J2114" s="1">
        <v>4</v>
      </c>
      <c r="K2114" s="1" t="s">
        <v>184</v>
      </c>
      <c r="L2114" s="1" t="s">
        <v>6893</v>
      </c>
    </row>
    <row r="2115" spans="1:12">
      <c r="A2115" s="1">
        <v>2164</v>
      </c>
      <c r="B2115" s="1" t="s">
        <v>6895</v>
      </c>
      <c r="C2115" s="1" t="s">
        <v>6896</v>
      </c>
      <c r="D2115" s="1" t="s">
        <v>6738</v>
      </c>
      <c r="E2115" s="1" t="s">
        <v>6897</v>
      </c>
      <c r="F2115" s="1" t="s">
        <v>6898</v>
      </c>
      <c r="G2115" s="1">
        <v>31.904907999999999</v>
      </c>
      <c r="H2115" s="1">
        <v>54.276502999999998</v>
      </c>
      <c r="I2115" s="1">
        <v>4054</v>
      </c>
      <c r="J2115" s="1">
        <v>4</v>
      </c>
      <c r="K2115" s="1" t="s">
        <v>184</v>
      </c>
      <c r="L2115" s="1" t="s">
        <v>6895</v>
      </c>
    </row>
    <row r="2116" spans="1:12">
      <c r="A2116" s="1">
        <v>2165</v>
      </c>
      <c r="B2116" s="1" t="s">
        <v>6899</v>
      </c>
      <c r="C2116" s="1" t="s">
        <v>6899</v>
      </c>
      <c r="D2116" s="1" t="s">
        <v>6738</v>
      </c>
      <c r="F2116" s="1" t="s">
        <v>6900</v>
      </c>
      <c r="G2116" s="1">
        <v>31.098333</v>
      </c>
      <c r="H2116" s="1">
        <v>61.543889</v>
      </c>
      <c r="I2116" s="1">
        <v>1628</v>
      </c>
      <c r="J2116" s="1">
        <v>4</v>
      </c>
      <c r="K2116" s="1" t="s">
        <v>184</v>
      </c>
      <c r="L2116" s="1" t="s">
        <v>6899</v>
      </c>
    </row>
    <row r="2117" spans="1:12">
      <c r="A2117" s="1">
        <v>2166</v>
      </c>
      <c r="B2117" s="1" t="s">
        <v>6901</v>
      </c>
      <c r="C2117" s="1" t="s">
        <v>6901</v>
      </c>
      <c r="D2117" s="1" t="s">
        <v>6738</v>
      </c>
      <c r="E2117" s="1" t="s">
        <v>6902</v>
      </c>
      <c r="F2117" s="1" t="s">
        <v>6903</v>
      </c>
      <c r="G2117" s="1">
        <v>25.443349999999999</v>
      </c>
      <c r="H2117" s="1">
        <v>60.382114000000001</v>
      </c>
      <c r="I2117" s="1">
        <v>43</v>
      </c>
      <c r="J2117" s="1">
        <v>4</v>
      </c>
      <c r="K2117" s="1" t="s">
        <v>184</v>
      </c>
      <c r="L2117" s="1" t="s">
        <v>6901</v>
      </c>
    </row>
    <row r="2118" spans="1:12">
      <c r="A2118" s="1">
        <v>2167</v>
      </c>
      <c r="B2118" s="1" t="s">
        <v>6904</v>
      </c>
      <c r="C2118" s="1" t="s">
        <v>6905</v>
      </c>
      <c r="D2118" s="1" t="s">
        <v>6738</v>
      </c>
      <c r="E2118" s="1" t="s">
        <v>6906</v>
      </c>
      <c r="F2118" s="1" t="s">
        <v>6907</v>
      </c>
      <c r="G2118" s="1">
        <v>29.475686</v>
      </c>
      <c r="H2118" s="1">
        <v>60.906188999999998</v>
      </c>
      <c r="I2118" s="1">
        <v>4564</v>
      </c>
      <c r="J2118" s="1">
        <v>4</v>
      </c>
      <c r="K2118" s="1" t="s">
        <v>184</v>
      </c>
      <c r="L2118" s="1" t="s">
        <v>6904</v>
      </c>
    </row>
    <row r="2119" spans="1:12">
      <c r="A2119" s="1">
        <v>2168</v>
      </c>
      <c r="B2119" s="1" t="s">
        <v>6908</v>
      </c>
      <c r="C2119" s="1" t="s">
        <v>6908</v>
      </c>
      <c r="D2119" s="1" t="s">
        <v>6738</v>
      </c>
      <c r="F2119" s="1" t="s">
        <v>6909</v>
      </c>
      <c r="G2119" s="1">
        <v>27.236117</v>
      </c>
      <c r="H2119" s="1">
        <v>60.720039</v>
      </c>
      <c r="I2119" s="1">
        <v>2040</v>
      </c>
      <c r="J2119" s="1">
        <v>4</v>
      </c>
      <c r="K2119" s="1" t="s">
        <v>184</v>
      </c>
      <c r="L2119" s="1" t="s">
        <v>6908</v>
      </c>
    </row>
    <row r="2120" spans="1:12">
      <c r="A2120" s="1">
        <v>2169</v>
      </c>
      <c r="B2120" s="1" t="s">
        <v>6910</v>
      </c>
      <c r="C2120" s="1" t="s">
        <v>6910</v>
      </c>
      <c r="D2120" s="1" t="s">
        <v>6738</v>
      </c>
      <c r="F2120" s="1" t="s">
        <v>6911</v>
      </c>
      <c r="G2120" s="1">
        <v>27.419260999999999</v>
      </c>
      <c r="H2120" s="1">
        <v>62.315789000000002</v>
      </c>
      <c r="I2120" s="1">
        <v>3930</v>
      </c>
      <c r="J2120" s="1">
        <v>4</v>
      </c>
      <c r="K2120" s="1" t="s">
        <v>184</v>
      </c>
      <c r="L2120" s="1" t="s">
        <v>6910</v>
      </c>
    </row>
    <row r="2121" spans="1:12">
      <c r="A2121" s="1">
        <v>2170</v>
      </c>
      <c r="B2121" s="1" t="s">
        <v>6912</v>
      </c>
      <c r="C2121" s="1" t="s">
        <v>6913</v>
      </c>
      <c r="D2121" s="1" t="s">
        <v>6914</v>
      </c>
      <c r="E2121" s="1" t="s">
        <v>6915</v>
      </c>
      <c r="F2121" s="1" t="s">
        <v>6916</v>
      </c>
      <c r="G2121" s="1">
        <v>31.722556000000001</v>
      </c>
      <c r="H2121" s="1">
        <v>35.993214000000002</v>
      </c>
      <c r="I2121" s="1">
        <v>2395</v>
      </c>
      <c r="J2121" s="1">
        <v>2</v>
      </c>
      <c r="K2121" s="1" t="s">
        <v>184</v>
      </c>
      <c r="L2121" s="1" t="s">
        <v>6912</v>
      </c>
    </row>
    <row r="2122" spans="1:12">
      <c r="A2122" s="1">
        <v>2171</v>
      </c>
      <c r="B2122" s="1" t="s">
        <v>6917</v>
      </c>
      <c r="C2122" s="1" t="s">
        <v>6913</v>
      </c>
      <c r="D2122" s="1" t="s">
        <v>6914</v>
      </c>
      <c r="E2122" s="1" t="s">
        <v>6918</v>
      </c>
      <c r="F2122" s="1" t="s">
        <v>6919</v>
      </c>
      <c r="G2122" s="1">
        <v>31.972702999999999</v>
      </c>
      <c r="H2122" s="1">
        <v>35.991568999999998</v>
      </c>
      <c r="I2122" s="1">
        <v>2555</v>
      </c>
      <c r="J2122" s="1">
        <v>2</v>
      </c>
      <c r="K2122" s="1" t="s">
        <v>184</v>
      </c>
      <c r="L2122" s="1" t="s">
        <v>6917</v>
      </c>
    </row>
    <row r="2123" spans="1:12">
      <c r="A2123" s="1">
        <v>2172</v>
      </c>
      <c r="B2123" s="1" t="s">
        <v>6920</v>
      </c>
      <c r="C2123" s="1" t="s">
        <v>6921</v>
      </c>
      <c r="D2123" s="1" t="s">
        <v>6914</v>
      </c>
      <c r="E2123" s="1" t="s">
        <v>6922</v>
      </c>
      <c r="F2123" s="1" t="s">
        <v>6923</v>
      </c>
      <c r="G2123" s="1">
        <v>29.611619000000001</v>
      </c>
      <c r="H2123" s="1">
        <v>35.018067000000002</v>
      </c>
      <c r="I2123" s="1">
        <v>175</v>
      </c>
      <c r="J2123" s="1">
        <v>2</v>
      </c>
      <c r="K2123" s="1" t="s">
        <v>184</v>
      </c>
      <c r="L2123" s="1" t="s">
        <v>6920</v>
      </c>
    </row>
    <row r="2124" spans="1:12">
      <c r="A2124" s="1">
        <v>2173</v>
      </c>
      <c r="B2124" s="1" t="s">
        <v>6924</v>
      </c>
      <c r="C2124" s="1" t="s">
        <v>6925</v>
      </c>
      <c r="D2124" s="1" t="s">
        <v>6914</v>
      </c>
      <c r="F2124" s="1" t="s">
        <v>6926</v>
      </c>
      <c r="G2124" s="1">
        <v>32.160747000000001</v>
      </c>
      <c r="H2124" s="1">
        <v>37.149383</v>
      </c>
      <c r="I2124" s="1">
        <v>2220</v>
      </c>
      <c r="J2124" s="1">
        <v>2</v>
      </c>
      <c r="K2124" s="1" t="s">
        <v>184</v>
      </c>
      <c r="L2124" s="1" t="s">
        <v>6924</v>
      </c>
    </row>
    <row r="2125" spans="1:12">
      <c r="A2125" s="1">
        <v>2174</v>
      </c>
      <c r="B2125" s="1" t="s">
        <v>6927</v>
      </c>
      <c r="C2125" s="1" t="s">
        <v>6927</v>
      </c>
      <c r="D2125" s="1" t="s">
        <v>6928</v>
      </c>
      <c r="F2125" s="1" t="s">
        <v>6929</v>
      </c>
      <c r="G2125" s="1">
        <v>31.864722</v>
      </c>
      <c r="H2125" s="1">
        <v>35.219166999999999</v>
      </c>
      <c r="I2125" s="1">
        <v>2485</v>
      </c>
      <c r="J2125" s="1">
        <v>2</v>
      </c>
      <c r="K2125" s="1" t="s">
        <v>161</v>
      </c>
      <c r="L2125" s="1" t="s">
        <v>6927</v>
      </c>
    </row>
    <row r="2126" spans="1:12">
      <c r="A2126" s="1">
        <v>2175</v>
      </c>
      <c r="B2126" s="1" t="s">
        <v>6930</v>
      </c>
      <c r="C2126" s="1" t="s">
        <v>6931</v>
      </c>
      <c r="D2126" s="1" t="s">
        <v>6914</v>
      </c>
      <c r="E2126" s="1" t="s">
        <v>6932</v>
      </c>
      <c r="F2126" s="1" t="s">
        <v>6933</v>
      </c>
      <c r="G2126" s="1">
        <v>32.356352999999999</v>
      </c>
      <c r="H2126" s="1">
        <v>36.259180999999998</v>
      </c>
      <c r="I2126" s="1">
        <v>2240</v>
      </c>
      <c r="J2126" s="1">
        <v>2</v>
      </c>
      <c r="K2126" s="1" t="s">
        <v>184</v>
      </c>
      <c r="L2126" s="1" t="s">
        <v>6930</v>
      </c>
    </row>
    <row r="2127" spans="1:12">
      <c r="A2127" s="1">
        <v>2176</v>
      </c>
      <c r="B2127" s="1" t="s">
        <v>6934</v>
      </c>
      <c r="C2127" s="1" t="s">
        <v>6935</v>
      </c>
      <c r="D2127" s="1" t="s">
        <v>6935</v>
      </c>
      <c r="E2127" s="1" t="s">
        <v>6936</v>
      </c>
      <c r="F2127" s="1" t="s">
        <v>6937</v>
      </c>
      <c r="G2127" s="1">
        <v>29.226566999999999</v>
      </c>
      <c r="H2127" s="1">
        <v>47.968927999999998</v>
      </c>
      <c r="I2127" s="1">
        <v>206</v>
      </c>
      <c r="J2127" s="1">
        <v>3</v>
      </c>
      <c r="K2127" s="1" t="s">
        <v>161</v>
      </c>
      <c r="L2127" s="1" t="s">
        <v>6934</v>
      </c>
    </row>
    <row r="2128" spans="1:12">
      <c r="A2128" s="1">
        <v>2177</v>
      </c>
      <c r="B2128" s="1" t="s">
        <v>6938</v>
      </c>
      <c r="C2128" s="1" t="s">
        <v>6939</v>
      </c>
      <c r="D2128" s="1" t="s">
        <v>6940</v>
      </c>
      <c r="E2128" s="1" t="s">
        <v>6941</v>
      </c>
      <c r="F2128" s="1" t="s">
        <v>6942</v>
      </c>
      <c r="G2128" s="1">
        <v>33.820931000000002</v>
      </c>
      <c r="H2128" s="1">
        <v>35.488388999999998</v>
      </c>
      <c r="I2128" s="1">
        <v>87</v>
      </c>
      <c r="J2128" s="1">
        <v>2</v>
      </c>
      <c r="K2128" s="1" t="s">
        <v>184</v>
      </c>
      <c r="L2128" s="1" t="s">
        <v>6938</v>
      </c>
    </row>
    <row r="2129" spans="1:12">
      <c r="A2129" s="1">
        <v>2178</v>
      </c>
      <c r="B2129" s="1" t="s">
        <v>6943</v>
      </c>
      <c r="C2129" s="1" t="s">
        <v>6944</v>
      </c>
      <c r="D2129" s="1" t="s">
        <v>6940</v>
      </c>
      <c r="F2129" s="1" t="s">
        <v>6945</v>
      </c>
      <c r="G2129" s="1">
        <v>34.589333000000003</v>
      </c>
      <c r="H2129" s="1">
        <v>36.011322</v>
      </c>
      <c r="I2129" s="1">
        <v>75</v>
      </c>
      <c r="J2129" s="1">
        <v>2</v>
      </c>
      <c r="K2129" s="1" t="s">
        <v>184</v>
      </c>
      <c r="L2129" s="1" t="s">
        <v>6943</v>
      </c>
    </row>
    <row r="2130" spans="1:12">
      <c r="A2130" s="1">
        <v>2179</v>
      </c>
      <c r="B2130" s="1" t="s">
        <v>6946</v>
      </c>
      <c r="C2130" s="1" t="s">
        <v>6947</v>
      </c>
      <c r="D2130" s="1" t="s">
        <v>6948</v>
      </c>
      <c r="E2130" s="1" t="s">
        <v>6949</v>
      </c>
      <c r="F2130" s="1" t="s">
        <v>6950</v>
      </c>
      <c r="G2130" s="1">
        <v>24.432971999999999</v>
      </c>
      <c r="H2130" s="1">
        <v>54.651138000000003</v>
      </c>
      <c r="I2130" s="1">
        <v>88</v>
      </c>
      <c r="J2130" s="1">
        <v>4</v>
      </c>
      <c r="K2130" s="1" t="s">
        <v>161</v>
      </c>
      <c r="L2130" s="1" t="s">
        <v>6946</v>
      </c>
    </row>
    <row r="2131" spans="1:12">
      <c r="A2131" s="1">
        <v>2180</v>
      </c>
      <c r="B2131" s="1" t="s">
        <v>6951</v>
      </c>
      <c r="C2131" s="1" t="s">
        <v>6947</v>
      </c>
      <c r="D2131" s="1" t="s">
        <v>6948</v>
      </c>
      <c r="E2131" s="1" t="s">
        <v>6952</v>
      </c>
      <c r="F2131" s="1" t="s">
        <v>6953</v>
      </c>
      <c r="G2131" s="1">
        <v>24.428332999999999</v>
      </c>
      <c r="H2131" s="1">
        <v>54.458083999999999</v>
      </c>
      <c r="I2131" s="1">
        <v>16</v>
      </c>
      <c r="J2131" s="1">
        <v>4</v>
      </c>
      <c r="K2131" s="1" t="s">
        <v>161</v>
      </c>
      <c r="L2131" s="1" t="s">
        <v>6951</v>
      </c>
    </row>
    <row r="2132" spans="1:12">
      <c r="A2132" s="1">
        <v>2181</v>
      </c>
      <c r="B2132" s="1" t="s">
        <v>6954</v>
      </c>
      <c r="C2132" s="1" t="s">
        <v>6955</v>
      </c>
      <c r="D2132" s="1" t="s">
        <v>6948</v>
      </c>
      <c r="F2132" s="1" t="s">
        <v>6956</v>
      </c>
      <c r="G2132" s="1">
        <v>24.073981</v>
      </c>
      <c r="H2132" s="1">
        <v>52.463644000000002</v>
      </c>
      <c r="I2132" s="1">
        <v>50</v>
      </c>
      <c r="J2132" s="1">
        <v>4</v>
      </c>
      <c r="K2132" s="1" t="s">
        <v>161</v>
      </c>
      <c r="L2132" s="1" t="s">
        <v>6954</v>
      </c>
    </row>
    <row r="2133" spans="1:12">
      <c r="A2133" s="1">
        <v>2182</v>
      </c>
      <c r="B2133" s="1" t="s">
        <v>6957</v>
      </c>
      <c r="C2133" s="1" t="s">
        <v>6957</v>
      </c>
      <c r="D2133" s="1" t="s">
        <v>6948</v>
      </c>
      <c r="F2133" s="1" t="s">
        <v>6958</v>
      </c>
      <c r="G2133" s="1">
        <v>24.187428000000001</v>
      </c>
      <c r="H2133" s="1">
        <v>52.613999999999997</v>
      </c>
      <c r="I2133" s="1">
        <v>43</v>
      </c>
      <c r="J2133" s="1">
        <v>4</v>
      </c>
      <c r="K2133" s="1" t="s">
        <v>161</v>
      </c>
      <c r="L2133" s="1" t="s">
        <v>6957</v>
      </c>
    </row>
    <row r="2134" spans="1:12">
      <c r="A2134" s="1">
        <v>6867</v>
      </c>
      <c r="B2134" s="1" t="s">
        <v>6959</v>
      </c>
      <c r="C2134" s="1" t="s">
        <v>6960</v>
      </c>
      <c r="D2134" s="1" t="s">
        <v>198</v>
      </c>
      <c r="E2134" s="1" t="s">
        <v>6961</v>
      </c>
      <c r="F2134" s="1" t="s">
        <v>6962</v>
      </c>
      <c r="G2134" s="1">
        <v>65.655799999999999</v>
      </c>
      <c r="H2134" s="1">
        <v>-16.918099999999999</v>
      </c>
      <c r="I2134" s="1">
        <v>1030</v>
      </c>
      <c r="J2134" s="1">
        <v>0</v>
      </c>
      <c r="K2134" s="1" t="s">
        <v>201</v>
      </c>
      <c r="L2134" s="1" t="s">
        <v>6959</v>
      </c>
    </row>
    <row r="2135" spans="1:12">
      <c r="A2135" s="1">
        <v>2184</v>
      </c>
      <c r="B2135" s="1" t="s">
        <v>6963</v>
      </c>
      <c r="C2135" s="1" t="s">
        <v>6947</v>
      </c>
      <c r="D2135" s="1" t="s">
        <v>6948</v>
      </c>
      <c r="F2135" s="1" t="s">
        <v>6964</v>
      </c>
      <c r="G2135" s="1">
        <v>24.248249000000001</v>
      </c>
      <c r="H2135" s="1">
        <v>54.547722</v>
      </c>
      <c r="I2135" s="1">
        <v>77</v>
      </c>
      <c r="J2135" s="1">
        <v>4</v>
      </c>
      <c r="K2135" s="1" t="s">
        <v>161</v>
      </c>
      <c r="L2135" s="1" t="s">
        <v>6963</v>
      </c>
    </row>
    <row r="2136" spans="1:12">
      <c r="A2136" s="1">
        <v>2185</v>
      </c>
      <c r="B2136" s="1" t="s">
        <v>6965</v>
      </c>
      <c r="C2136" s="1" t="s">
        <v>6966</v>
      </c>
      <c r="D2136" s="1" t="s">
        <v>6948</v>
      </c>
      <c r="F2136" s="1" t="s">
        <v>6967</v>
      </c>
      <c r="G2136" s="1">
        <v>24.780528</v>
      </c>
      <c r="H2136" s="1">
        <v>52.559944000000002</v>
      </c>
      <c r="I2136" s="1">
        <v>15</v>
      </c>
      <c r="J2136" s="1">
        <v>4</v>
      </c>
      <c r="K2136" s="1" t="s">
        <v>161</v>
      </c>
      <c r="L2136" s="1" t="s">
        <v>6965</v>
      </c>
    </row>
    <row r="2137" spans="1:12">
      <c r="A2137" s="1">
        <v>2186</v>
      </c>
      <c r="B2137" s="1" t="s">
        <v>6968</v>
      </c>
      <c r="C2137" s="1" t="s">
        <v>6968</v>
      </c>
      <c r="D2137" s="1" t="s">
        <v>6948</v>
      </c>
      <c r="F2137" s="1" t="s">
        <v>6969</v>
      </c>
      <c r="G2137" s="1">
        <v>25.146218999999999</v>
      </c>
      <c r="H2137" s="1">
        <v>52.873711</v>
      </c>
      <c r="I2137" s="1">
        <v>12</v>
      </c>
      <c r="J2137" s="1">
        <v>4</v>
      </c>
      <c r="K2137" s="1" t="s">
        <v>161</v>
      </c>
      <c r="L2137" s="1" t="s">
        <v>6968</v>
      </c>
    </row>
    <row r="2138" spans="1:12">
      <c r="A2138" s="1">
        <v>2187</v>
      </c>
      <c r="B2138" s="1" t="s">
        <v>6970</v>
      </c>
      <c r="C2138" s="1" t="s">
        <v>6970</v>
      </c>
      <c r="D2138" s="1" t="s">
        <v>6948</v>
      </c>
      <c r="F2138" s="1" t="s">
        <v>6971</v>
      </c>
      <c r="G2138" s="1">
        <v>24.861542</v>
      </c>
      <c r="H2138" s="1">
        <v>53.077832999999998</v>
      </c>
      <c r="I2138" s="1">
        <v>14</v>
      </c>
      <c r="J2138" s="1">
        <v>4</v>
      </c>
      <c r="K2138" s="1" t="s">
        <v>161</v>
      </c>
      <c r="L2138" s="1" t="s">
        <v>6970</v>
      </c>
    </row>
    <row r="2139" spans="1:12">
      <c r="A2139" s="1">
        <v>2188</v>
      </c>
      <c r="B2139" s="1" t="s">
        <v>6972</v>
      </c>
      <c r="C2139" s="1" t="s">
        <v>6973</v>
      </c>
      <c r="D2139" s="1" t="s">
        <v>6948</v>
      </c>
      <c r="E2139" s="1" t="s">
        <v>6974</v>
      </c>
      <c r="F2139" s="1" t="s">
        <v>6975</v>
      </c>
      <c r="G2139" s="1">
        <v>25.252777999999999</v>
      </c>
      <c r="H2139" s="1">
        <v>55.364443999999999</v>
      </c>
      <c r="I2139" s="1">
        <v>62</v>
      </c>
      <c r="J2139" s="1">
        <v>4</v>
      </c>
      <c r="K2139" s="1" t="s">
        <v>161</v>
      </c>
      <c r="L2139" s="1" t="s">
        <v>6972</v>
      </c>
    </row>
    <row r="2140" spans="1:12">
      <c r="A2140" s="1">
        <v>2189</v>
      </c>
      <c r="B2140" s="1" t="s">
        <v>6976</v>
      </c>
      <c r="C2140" s="1" t="s">
        <v>6977</v>
      </c>
      <c r="D2140" s="1" t="s">
        <v>6948</v>
      </c>
      <c r="E2140" s="1" t="s">
        <v>6978</v>
      </c>
      <c r="F2140" s="1" t="s">
        <v>6979</v>
      </c>
      <c r="G2140" s="1">
        <v>25.112224999999999</v>
      </c>
      <c r="H2140" s="1">
        <v>56.323963999999997</v>
      </c>
      <c r="I2140" s="1">
        <v>152</v>
      </c>
      <c r="J2140" s="1">
        <v>4</v>
      </c>
      <c r="K2140" s="1" t="s">
        <v>161</v>
      </c>
      <c r="L2140" s="1" t="s">
        <v>6976</v>
      </c>
    </row>
    <row r="2141" spans="1:12">
      <c r="A2141" s="1">
        <v>2190</v>
      </c>
      <c r="B2141" s="1" t="s">
        <v>6980</v>
      </c>
      <c r="C2141" s="1" t="s">
        <v>6981</v>
      </c>
      <c r="D2141" s="1" t="s">
        <v>6948</v>
      </c>
      <c r="E2141" s="1" t="s">
        <v>6982</v>
      </c>
      <c r="F2141" s="1" t="s">
        <v>6983</v>
      </c>
      <c r="G2141" s="1">
        <v>25.613482999999999</v>
      </c>
      <c r="H2141" s="1">
        <v>55.938817</v>
      </c>
      <c r="I2141" s="1">
        <v>102</v>
      </c>
      <c r="J2141" s="1">
        <v>4</v>
      </c>
      <c r="K2141" s="1" t="s">
        <v>161</v>
      </c>
      <c r="L2141" s="1" t="s">
        <v>6980</v>
      </c>
    </row>
    <row r="2142" spans="1:12">
      <c r="A2142" s="1">
        <v>2191</v>
      </c>
      <c r="B2142" s="1" t="s">
        <v>6984</v>
      </c>
      <c r="C2142" s="1" t="s">
        <v>6985</v>
      </c>
      <c r="D2142" s="1" t="s">
        <v>6948</v>
      </c>
      <c r="E2142" s="1" t="s">
        <v>6986</v>
      </c>
      <c r="F2142" s="1" t="s">
        <v>6987</v>
      </c>
      <c r="G2142" s="1">
        <v>25.328575000000001</v>
      </c>
      <c r="H2142" s="1">
        <v>55.517150000000001</v>
      </c>
      <c r="I2142" s="1">
        <v>111</v>
      </c>
      <c r="J2142" s="1">
        <v>4</v>
      </c>
      <c r="K2142" s="1" t="s">
        <v>161</v>
      </c>
      <c r="L2142" s="1" t="s">
        <v>6984</v>
      </c>
    </row>
    <row r="2143" spans="1:12">
      <c r="A2143" s="1">
        <v>2192</v>
      </c>
      <c r="B2143" s="1" t="s">
        <v>6988</v>
      </c>
      <c r="C2143" s="1" t="s">
        <v>6988</v>
      </c>
      <c r="D2143" s="1" t="s">
        <v>6989</v>
      </c>
      <c r="E2143" s="1" t="s">
        <v>6990</v>
      </c>
      <c r="F2143" s="1" t="s">
        <v>6991</v>
      </c>
      <c r="G2143" s="1">
        <v>26.170985999999999</v>
      </c>
      <c r="H2143" s="1">
        <v>56.240569000000001</v>
      </c>
      <c r="I2143" s="1">
        <v>100</v>
      </c>
      <c r="J2143" s="1">
        <v>4</v>
      </c>
      <c r="K2143" s="1" t="s">
        <v>161</v>
      </c>
      <c r="L2143" s="1" t="s">
        <v>6988</v>
      </c>
    </row>
    <row r="2144" spans="1:12">
      <c r="A2144" s="1">
        <v>2193</v>
      </c>
      <c r="B2144" s="1" t="s">
        <v>6992</v>
      </c>
      <c r="C2144" s="1" t="s">
        <v>6992</v>
      </c>
      <c r="D2144" s="1" t="s">
        <v>6989</v>
      </c>
      <c r="E2144" s="1" t="s">
        <v>6993</v>
      </c>
      <c r="F2144" s="1" t="s">
        <v>6994</v>
      </c>
      <c r="G2144" s="1">
        <v>20.675433999999999</v>
      </c>
      <c r="H2144" s="1">
        <v>58.890467000000001</v>
      </c>
      <c r="I2144" s="1">
        <v>64</v>
      </c>
      <c r="J2144" s="1">
        <v>4</v>
      </c>
      <c r="K2144" s="1" t="s">
        <v>161</v>
      </c>
      <c r="L2144" s="1" t="s">
        <v>6992</v>
      </c>
    </row>
    <row r="2145" spans="1:12">
      <c r="A2145" s="1">
        <v>2194</v>
      </c>
      <c r="B2145" s="1" t="s">
        <v>6995</v>
      </c>
      <c r="C2145" s="1" t="s">
        <v>6996</v>
      </c>
      <c r="D2145" s="1" t="s">
        <v>6989</v>
      </c>
      <c r="E2145" s="1" t="s">
        <v>6997</v>
      </c>
      <c r="F2145" s="1" t="s">
        <v>6998</v>
      </c>
      <c r="G2145" s="1">
        <v>23.593278000000002</v>
      </c>
      <c r="H2145" s="1">
        <v>58.284444000000001</v>
      </c>
      <c r="I2145" s="1">
        <v>48</v>
      </c>
      <c r="J2145" s="1">
        <v>4</v>
      </c>
      <c r="K2145" s="1" t="s">
        <v>161</v>
      </c>
      <c r="L2145" s="1" t="s">
        <v>6995</v>
      </c>
    </row>
    <row r="2146" spans="1:12">
      <c r="A2146" s="1">
        <v>2195</v>
      </c>
      <c r="B2146" s="1" t="s">
        <v>6999</v>
      </c>
      <c r="C2146" s="1" t="s">
        <v>6999</v>
      </c>
      <c r="D2146" s="1" t="s">
        <v>6989</v>
      </c>
      <c r="E2146" s="1" t="s">
        <v>7000</v>
      </c>
      <c r="F2146" s="1" t="s">
        <v>7001</v>
      </c>
      <c r="G2146" s="1">
        <v>17.038719</v>
      </c>
      <c r="H2146" s="1">
        <v>54.091296999999997</v>
      </c>
      <c r="I2146" s="1">
        <v>73</v>
      </c>
      <c r="J2146" s="1">
        <v>4</v>
      </c>
      <c r="K2146" s="1" t="s">
        <v>161</v>
      </c>
      <c r="L2146" s="1" t="s">
        <v>6999</v>
      </c>
    </row>
    <row r="2147" spans="1:12">
      <c r="A2147" s="1">
        <v>2196</v>
      </c>
      <c r="B2147" s="1" t="s">
        <v>7002</v>
      </c>
      <c r="C2147" s="1" t="s">
        <v>7002</v>
      </c>
      <c r="D2147" s="1" t="s">
        <v>6989</v>
      </c>
      <c r="E2147" s="1" t="s">
        <v>7003</v>
      </c>
      <c r="F2147" s="1" t="s">
        <v>7004</v>
      </c>
      <c r="G2147" s="1">
        <v>17.666</v>
      </c>
      <c r="H2147" s="1">
        <v>54.024611999999998</v>
      </c>
      <c r="I2147" s="1">
        <v>1570</v>
      </c>
      <c r="J2147" s="1">
        <v>4</v>
      </c>
      <c r="K2147" s="1" t="s">
        <v>161</v>
      </c>
      <c r="L2147" s="1" t="s">
        <v>7002</v>
      </c>
    </row>
    <row r="2148" spans="1:12">
      <c r="A2148" s="1">
        <v>2197</v>
      </c>
      <c r="B2148" s="1" t="s">
        <v>7005</v>
      </c>
      <c r="C2148" s="1" t="s">
        <v>7006</v>
      </c>
      <c r="D2148" s="1" t="s">
        <v>7007</v>
      </c>
      <c r="F2148" s="1" t="s">
        <v>7008</v>
      </c>
      <c r="G2148" s="1">
        <v>32.056108000000002</v>
      </c>
      <c r="H2148" s="1">
        <v>72.948400000000007</v>
      </c>
      <c r="I2148" s="1">
        <v>600</v>
      </c>
      <c r="J2148" s="1">
        <v>5</v>
      </c>
      <c r="K2148" s="1" t="s">
        <v>201</v>
      </c>
      <c r="L2148" s="1" t="s">
        <v>7005</v>
      </c>
    </row>
    <row r="2149" spans="1:12">
      <c r="A2149" s="1">
        <v>6866</v>
      </c>
      <c r="B2149" s="1" t="s">
        <v>7009</v>
      </c>
      <c r="C2149" s="1" t="s">
        <v>7010</v>
      </c>
      <c r="D2149" s="1" t="s">
        <v>3237</v>
      </c>
      <c r="F2149" s="1" t="s">
        <v>7011</v>
      </c>
      <c r="G2149" s="1">
        <v>-17.917000000000002</v>
      </c>
      <c r="H2149" s="1">
        <v>25.817</v>
      </c>
      <c r="I2149" s="1">
        <v>3210</v>
      </c>
      <c r="J2149" s="1">
        <v>0</v>
      </c>
      <c r="K2149" s="1" t="s">
        <v>161</v>
      </c>
      <c r="L2149" s="1" t="s">
        <v>7009</v>
      </c>
    </row>
    <row r="2150" spans="1:12">
      <c r="A2150" s="1">
        <v>6865</v>
      </c>
      <c r="B2150" s="1" t="s">
        <v>7012</v>
      </c>
      <c r="C2150" s="1" t="s">
        <v>4324</v>
      </c>
      <c r="D2150" s="1" t="s">
        <v>4057</v>
      </c>
      <c r="E2150" s="1" t="s">
        <v>7013</v>
      </c>
      <c r="F2150" s="1" t="s">
        <v>1212</v>
      </c>
      <c r="G2150" s="1">
        <v>46</v>
      </c>
      <c r="H2150" s="1">
        <v>5</v>
      </c>
      <c r="I2150" s="1">
        <v>821</v>
      </c>
      <c r="J2150" s="1">
        <v>1</v>
      </c>
      <c r="K2150" s="1" t="s">
        <v>161</v>
      </c>
      <c r="L2150" s="1" t="s">
        <v>7012</v>
      </c>
    </row>
    <row r="2151" spans="1:12">
      <c r="A2151" s="1">
        <v>2202</v>
      </c>
      <c r="B2151" s="1" t="s">
        <v>7014</v>
      </c>
      <c r="C2151" s="1" t="s">
        <v>7015</v>
      </c>
      <c r="D2151" s="1" t="s">
        <v>7007</v>
      </c>
      <c r="E2151" s="1" t="s">
        <v>7016</v>
      </c>
      <c r="F2151" s="1" t="s">
        <v>7017</v>
      </c>
      <c r="G2151" s="1">
        <v>31.365013999999999</v>
      </c>
      <c r="H2151" s="1">
        <v>72.994842000000006</v>
      </c>
      <c r="I2151" s="1">
        <v>591</v>
      </c>
      <c r="J2151" s="1">
        <v>5</v>
      </c>
      <c r="K2151" s="1" t="s">
        <v>201</v>
      </c>
      <c r="L2151" s="1" t="s">
        <v>7014</v>
      </c>
    </row>
    <row r="2152" spans="1:12">
      <c r="A2152" s="1">
        <v>2203</v>
      </c>
      <c r="B2152" s="1" t="s">
        <v>7018</v>
      </c>
      <c r="C2152" s="1" t="s">
        <v>7018</v>
      </c>
      <c r="D2152" s="1" t="s">
        <v>7007</v>
      </c>
      <c r="E2152" s="1" t="s">
        <v>7019</v>
      </c>
      <c r="F2152" s="1" t="s">
        <v>7020</v>
      </c>
      <c r="G2152" s="1">
        <v>25.233308000000001</v>
      </c>
      <c r="H2152" s="1">
        <v>62.329493999999997</v>
      </c>
      <c r="I2152" s="1">
        <v>36</v>
      </c>
      <c r="J2152" s="1">
        <v>5</v>
      </c>
      <c r="K2152" s="1" t="s">
        <v>201</v>
      </c>
      <c r="L2152" s="1" t="s">
        <v>7018</v>
      </c>
    </row>
    <row r="2153" spans="1:12">
      <c r="A2153" s="1">
        <v>2204</v>
      </c>
      <c r="B2153" s="1" t="s">
        <v>7021</v>
      </c>
      <c r="C2153" s="1" t="s">
        <v>7021</v>
      </c>
      <c r="D2153" s="1" t="s">
        <v>7007</v>
      </c>
      <c r="E2153" s="1" t="s">
        <v>7022</v>
      </c>
      <c r="F2153" s="1" t="s">
        <v>7023</v>
      </c>
      <c r="G2153" s="1">
        <v>35.918785999999997</v>
      </c>
      <c r="H2153" s="1">
        <v>74.333644000000007</v>
      </c>
      <c r="I2153" s="1">
        <v>4796</v>
      </c>
      <c r="J2153" s="1">
        <v>5</v>
      </c>
      <c r="K2153" s="1" t="s">
        <v>201</v>
      </c>
      <c r="L2153" s="1" t="s">
        <v>7021</v>
      </c>
    </row>
    <row r="2154" spans="1:12">
      <c r="A2154" s="1">
        <v>2205</v>
      </c>
      <c r="B2154" s="1" t="s">
        <v>7024</v>
      </c>
      <c r="C2154" s="1" t="s">
        <v>7025</v>
      </c>
      <c r="D2154" s="1" t="s">
        <v>7007</v>
      </c>
      <c r="F2154" s="1" t="s">
        <v>7026</v>
      </c>
      <c r="G2154" s="1">
        <v>28.284167</v>
      </c>
      <c r="H2154" s="1">
        <v>68.449710999999994</v>
      </c>
      <c r="I2154" s="1">
        <v>185</v>
      </c>
      <c r="J2154" s="1">
        <v>5</v>
      </c>
      <c r="K2154" s="1" t="s">
        <v>201</v>
      </c>
      <c r="L2154" s="1" t="s">
        <v>7024</v>
      </c>
    </row>
    <row r="2155" spans="1:12">
      <c r="A2155" s="1">
        <v>2206</v>
      </c>
      <c r="B2155" s="1" t="s">
        <v>7027</v>
      </c>
      <c r="C2155" s="1" t="s">
        <v>7028</v>
      </c>
      <c r="D2155" s="1" t="s">
        <v>7007</v>
      </c>
      <c r="E2155" s="1" t="s">
        <v>7029</v>
      </c>
      <c r="F2155" s="1" t="s">
        <v>7030</v>
      </c>
      <c r="G2155" s="1">
        <v>24.906547</v>
      </c>
      <c r="H2155" s="1">
        <v>67.160797000000002</v>
      </c>
      <c r="I2155" s="1">
        <v>100</v>
      </c>
      <c r="J2155" s="1">
        <v>5</v>
      </c>
      <c r="K2155" s="1" t="s">
        <v>201</v>
      </c>
      <c r="L2155" s="1" t="s">
        <v>7027</v>
      </c>
    </row>
    <row r="2156" spans="1:12">
      <c r="A2156" s="1">
        <v>2207</v>
      </c>
      <c r="B2156" s="1" t="s">
        <v>7031</v>
      </c>
      <c r="C2156" s="1" t="s">
        <v>7032</v>
      </c>
      <c r="D2156" s="1" t="s">
        <v>7007</v>
      </c>
      <c r="E2156" s="1" t="s">
        <v>7033</v>
      </c>
      <c r="F2156" s="1" t="s">
        <v>7034</v>
      </c>
      <c r="G2156" s="1">
        <v>31.521564000000001</v>
      </c>
      <c r="H2156" s="1">
        <v>74.403593999999998</v>
      </c>
      <c r="I2156" s="1">
        <v>712</v>
      </c>
      <c r="J2156" s="1">
        <v>5</v>
      </c>
      <c r="K2156" s="1" t="s">
        <v>201</v>
      </c>
      <c r="L2156" s="1" t="s">
        <v>7031</v>
      </c>
    </row>
    <row r="2157" spans="1:12">
      <c r="A2157" s="1">
        <v>2208</v>
      </c>
      <c r="B2157" s="1" t="s">
        <v>7035</v>
      </c>
      <c r="C2157" s="1" t="s">
        <v>7032</v>
      </c>
      <c r="D2157" s="1" t="s">
        <v>7007</v>
      </c>
      <c r="F2157" s="1" t="s">
        <v>7036</v>
      </c>
      <c r="G2157" s="1">
        <v>31.494793999999999</v>
      </c>
      <c r="H2157" s="1">
        <v>74.346238999999997</v>
      </c>
      <c r="I2157" s="1">
        <v>679</v>
      </c>
      <c r="J2157" s="1">
        <v>5</v>
      </c>
      <c r="K2157" s="1" t="s">
        <v>201</v>
      </c>
      <c r="L2157" s="1" t="s">
        <v>7035</v>
      </c>
    </row>
    <row r="2158" spans="1:12">
      <c r="A2158" s="1">
        <v>2209</v>
      </c>
      <c r="B2158" s="1" t="s">
        <v>7037</v>
      </c>
      <c r="C2158" s="1" t="s">
        <v>7037</v>
      </c>
      <c r="D2158" s="1" t="s">
        <v>7007</v>
      </c>
      <c r="F2158" s="1" t="s">
        <v>7038</v>
      </c>
      <c r="G2158" s="1">
        <v>33.050086</v>
      </c>
      <c r="H2158" s="1">
        <v>73.638380999999995</v>
      </c>
      <c r="I2158" s="1">
        <v>902</v>
      </c>
      <c r="J2158" s="1">
        <v>5</v>
      </c>
      <c r="K2158" s="1" t="s">
        <v>201</v>
      </c>
      <c r="L2158" s="1" t="s">
        <v>7037</v>
      </c>
    </row>
    <row r="2159" spans="1:12">
      <c r="A2159" s="1">
        <v>2210</v>
      </c>
      <c r="B2159" s="1" t="s">
        <v>7039</v>
      </c>
      <c r="C2159" s="1" t="s">
        <v>7039</v>
      </c>
      <c r="D2159" s="1" t="s">
        <v>7007</v>
      </c>
      <c r="E2159" s="1" t="s">
        <v>7040</v>
      </c>
      <c r="F2159" s="1" t="s">
        <v>7041</v>
      </c>
      <c r="G2159" s="1">
        <v>34.339022</v>
      </c>
      <c r="H2159" s="1">
        <v>73.508639000000002</v>
      </c>
      <c r="I2159" s="1">
        <v>2691</v>
      </c>
      <c r="J2159" s="1">
        <v>5</v>
      </c>
      <c r="K2159" s="1" t="s">
        <v>201</v>
      </c>
      <c r="L2159" s="1" t="s">
        <v>7039</v>
      </c>
    </row>
    <row r="2160" spans="1:12">
      <c r="A2160" s="1">
        <v>2211</v>
      </c>
      <c r="B2160" s="1" t="s">
        <v>7042</v>
      </c>
      <c r="C2160" s="1" t="s">
        <v>7042</v>
      </c>
      <c r="D2160" s="1" t="s">
        <v>7007</v>
      </c>
      <c r="F2160" s="1" t="s">
        <v>7043</v>
      </c>
      <c r="G2160" s="1">
        <v>32.563088999999998</v>
      </c>
      <c r="H2160" s="1">
        <v>71.570680999999993</v>
      </c>
      <c r="I2160" s="1">
        <v>690</v>
      </c>
      <c r="J2160" s="1">
        <v>5</v>
      </c>
      <c r="K2160" s="1" t="s">
        <v>201</v>
      </c>
      <c r="L2160" s="1" t="s">
        <v>7042</v>
      </c>
    </row>
    <row r="2161" spans="1:12">
      <c r="A2161" s="1">
        <v>2212</v>
      </c>
      <c r="B2161" s="1" t="s">
        <v>7044</v>
      </c>
      <c r="C2161" s="1" t="s">
        <v>7044</v>
      </c>
      <c r="D2161" s="1" t="s">
        <v>7007</v>
      </c>
      <c r="E2161" s="1" t="s">
        <v>7045</v>
      </c>
      <c r="F2161" s="1" t="s">
        <v>7046</v>
      </c>
      <c r="G2161" s="1">
        <v>27.335156000000001</v>
      </c>
      <c r="H2161" s="1">
        <v>68.143052999999995</v>
      </c>
      <c r="I2161" s="1">
        <v>154</v>
      </c>
      <c r="J2161" s="1">
        <v>5</v>
      </c>
      <c r="K2161" s="1" t="s">
        <v>201</v>
      </c>
      <c r="L2161" s="1" t="s">
        <v>7044</v>
      </c>
    </row>
    <row r="2162" spans="1:12">
      <c r="A2162" s="1">
        <v>2213</v>
      </c>
      <c r="B2162" s="1" t="s">
        <v>7047</v>
      </c>
      <c r="C2162" s="1" t="s">
        <v>7028</v>
      </c>
      <c r="D2162" s="1" t="s">
        <v>7007</v>
      </c>
      <c r="F2162" s="1" t="s">
        <v>7048</v>
      </c>
      <c r="G2162" s="1">
        <v>24.893564000000001</v>
      </c>
      <c r="H2162" s="1">
        <v>66.938753000000005</v>
      </c>
      <c r="I2162" s="1">
        <v>35</v>
      </c>
      <c r="J2162" s="1">
        <v>5</v>
      </c>
      <c r="K2162" s="1" t="s">
        <v>201</v>
      </c>
      <c r="L2162" s="1" t="s">
        <v>7047</v>
      </c>
    </row>
    <row r="2163" spans="1:12">
      <c r="A2163" s="1">
        <v>2214</v>
      </c>
      <c r="B2163" s="1" t="s">
        <v>7049</v>
      </c>
      <c r="C2163" s="1" t="s">
        <v>7050</v>
      </c>
      <c r="D2163" s="1" t="s">
        <v>7007</v>
      </c>
      <c r="E2163" s="1" t="s">
        <v>7051</v>
      </c>
      <c r="F2163" s="1" t="s">
        <v>7052</v>
      </c>
      <c r="G2163" s="1">
        <v>30.203222</v>
      </c>
      <c r="H2163" s="1">
        <v>71.419111000000001</v>
      </c>
      <c r="I2163" s="1">
        <v>403</v>
      </c>
      <c r="J2163" s="1">
        <v>5</v>
      </c>
      <c r="K2163" s="1" t="s">
        <v>201</v>
      </c>
      <c r="L2163" s="1" t="s">
        <v>7049</v>
      </c>
    </row>
    <row r="2164" spans="1:12">
      <c r="A2164" s="1">
        <v>2215</v>
      </c>
      <c r="B2164" s="1" t="s">
        <v>7053</v>
      </c>
      <c r="C2164" s="1" t="s">
        <v>7053</v>
      </c>
      <c r="D2164" s="1" t="s">
        <v>7007</v>
      </c>
      <c r="E2164" s="1" t="s">
        <v>7054</v>
      </c>
      <c r="F2164" s="1" t="s">
        <v>7055</v>
      </c>
      <c r="G2164" s="1">
        <v>26.219442000000001</v>
      </c>
      <c r="H2164" s="1">
        <v>68.390052999999995</v>
      </c>
      <c r="I2164" s="1">
        <v>95</v>
      </c>
      <c r="J2164" s="1">
        <v>5</v>
      </c>
      <c r="K2164" s="1" t="s">
        <v>201</v>
      </c>
      <c r="L2164" s="1" t="s">
        <v>7053</v>
      </c>
    </row>
    <row r="2165" spans="1:12">
      <c r="A2165" s="1">
        <v>2216</v>
      </c>
      <c r="B2165" s="1" t="s">
        <v>7056</v>
      </c>
      <c r="C2165" s="1" t="s">
        <v>7056</v>
      </c>
      <c r="D2165" s="1" t="s">
        <v>7007</v>
      </c>
      <c r="F2165" s="1" t="s">
        <v>7057</v>
      </c>
      <c r="G2165" s="1">
        <v>30.741025</v>
      </c>
      <c r="H2165" s="1">
        <v>73.357736000000003</v>
      </c>
      <c r="I2165" s="1">
        <v>568</v>
      </c>
      <c r="J2165" s="1">
        <v>5</v>
      </c>
      <c r="K2165" s="1" t="s">
        <v>201</v>
      </c>
      <c r="L2165" s="1" t="s">
        <v>7056</v>
      </c>
    </row>
    <row r="2166" spans="1:12">
      <c r="A2166" s="1">
        <v>2217</v>
      </c>
      <c r="B2166" s="1" t="s">
        <v>7058</v>
      </c>
      <c r="C2166" s="1" t="s">
        <v>7058</v>
      </c>
      <c r="D2166" s="1" t="s">
        <v>7007</v>
      </c>
      <c r="E2166" s="1" t="s">
        <v>7059</v>
      </c>
      <c r="F2166" s="1" t="s">
        <v>7060</v>
      </c>
      <c r="G2166" s="1">
        <v>26.954547000000002</v>
      </c>
      <c r="H2166" s="1">
        <v>64.132517000000007</v>
      </c>
      <c r="I2166" s="1">
        <v>3289</v>
      </c>
      <c r="J2166" s="1">
        <v>5</v>
      </c>
      <c r="K2166" s="1" t="s">
        <v>201</v>
      </c>
      <c r="L2166" s="1" t="s">
        <v>7058</v>
      </c>
    </row>
    <row r="2167" spans="1:12">
      <c r="A2167" s="1">
        <v>2218</v>
      </c>
      <c r="B2167" s="1" t="s">
        <v>7061</v>
      </c>
      <c r="C2167" s="1" t="s">
        <v>7061</v>
      </c>
      <c r="D2167" s="1" t="s">
        <v>7007</v>
      </c>
      <c r="E2167" s="1" t="s">
        <v>7062</v>
      </c>
      <c r="F2167" s="1" t="s">
        <v>7063</v>
      </c>
      <c r="G2167" s="1">
        <v>25.290486999999999</v>
      </c>
      <c r="H2167" s="1">
        <v>63.345083000000002</v>
      </c>
      <c r="I2167" s="1">
        <v>33</v>
      </c>
      <c r="J2167" s="1">
        <v>5</v>
      </c>
      <c r="K2167" s="1" t="s">
        <v>201</v>
      </c>
      <c r="L2167" s="1" t="s">
        <v>7061</v>
      </c>
    </row>
    <row r="2168" spans="1:12">
      <c r="A2168" s="1">
        <v>2219</v>
      </c>
      <c r="B2168" s="1" t="s">
        <v>7064</v>
      </c>
      <c r="C2168" s="1" t="s">
        <v>7065</v>
      </c>
      <c r="D2168" s="1" t="s">
        <v>7007</v>
      </c>
      <c r="E2168" s="1" t="s">
        <v>7066</v>
      </c>
      <c r="F2168" s="1" t="s">
        <v>7067</v>
      </c>
      <c r="G2168" s="1">
        <v>33.993910999999997</v>
      </c>
      <c r="H2168" s="1">
        <v>71.514581000000007</v>
      </c>
      <c r="I2168" s="1">
        <v>1158</v>
      </c>
      <c r="J2168" s="1">
        <v>5</v>
      </c>
      <c r="K2168" s="1" t="s">
        <v>201</v>
      </c>
      <c r="L2168" s="1" t="s">
        <v>7064</v>
      </c>
    </row>
    <row r="2169" spans="1:12">
      <c r="A2169" s="1">
        <v>2220</v>
      </c>
      <c r="B2169" s="1" t="s">
        <v>7068</v>
      </c>
      <c r="C2169" s="1" t="s">
        <v>7068</v>
      </c>
      <c r="D2169" s="1" t="s">
        <v>7007</v>
      </c>
      <c r="F2169" s="1" t="s">
        <v>7069</v>
      </c>
      <c r="G2169" s="1">
        <v>33.560153</v>
      </c>
      <c r="H2169" s="1">
        <v>73.033216999999993</v>
      </c>
      <c r="I2169" s="1">
        <v>1581</v>
      </c>
      <c r="J2169" s="1">
        <v>5</v>
      </c>
      <c r="K2169" s="1" t="s">
        <v>201</v>
      </c>
      <c r="L2169" s="1" t="s">
        <v>7068</v>
      </c>
    </row>
    <row r="2170" spans="1:12">
      <c r="A2170" s="1">
        <v>2221</v>
      </c>
      <c r="B2170" s="1" t="s">
        <v>7070</v>
      </c>
      <c r="C2170" s="1" t="s">
        <v>7070</v>
      </c>
      <c r="D2170" s="1" t="s">
        <v>7007</v>
      </c>
      <c r="E2170" s="1" t="s">
        <v>7071</v>
      </c>
      <c r="F2170" s="1" t="s">
        <v>7072</v>
      </c>
      <c r="G2170" s="1">
        <v>30.251369</v>
      </c>
      <c r="H2170" s="1">
        <v>66.937764000000001</v>
      </c>
      <c r="I2170" s="1">
        <v>5267</v>
      </c>
      <c r="J2170" s="1">
        <v>5</v>
      </c>
      <c r="K2170" s="1" t="s">
        <v>201</v>
      </c>
      <c r="L2170" s="1" t="s">
        <v>7070</v>
      </c>
    </row>
    <row r="2171" spans="1:12">
      <c r="A2171" s="1">
        <v>2222</v>
      </c>
      <c r="B2171" s="1" t="s">
        <v>7073</v>
      </c>
      <c r="C2171" s="1" t="s">
        <v>7074</v>
      </c>
      <c r="D2171" s="1" t="s">
        <v>7007</v>
      </c>
      <c r="E2171" s="1" t="s">
        <v>7075</v>
      </c>
      <c r="F2171" s="1" t="s">
        <v>7076</v>
      </c>
      <c r="G2171" s="1">
        <v>28.383900000000001</v>
      </c>
      <c r="H2171" s="1">
        <v>70.279572000000002</v>
      </c>
      <c r="I2171" s="1">
        <v>271</v>
      </c>
      <c r="J2171" s="1">
        <v>5</v>
      </c>
      <c r="K2171" s="1" t="s">
        <v>201</v>
      </c>
      <c r="L2171" s="1" t="s">
        <v>7073</v>
      </c>
    </row>
    <row r="2172" spans="1:12">
      <c r="A2172" s="1">
        <v>2223</v>
      </c>
      <c r="B2172" s="1" t="s">
        <v>7077</v>
      </c>
      <c r="C2172" s="1" t="s">
        <v>7078</v>
      </c>
      <c r="D2172" s="1" t="s">
        <v>7007</v>
      </c>
      <c r="E2172" s="1" t="s">
        <v>7079</v>
      </c>
      <c r="F2172" s="1" t="s">
        <v>7080</v>
      </c>
      <c r="G2172" s="1">
        <v>33.616652999999999</v>
      </c>
      <c r="H2172" s="1">
        <v>73.099232999999998</v>
      </c>
      <c r="I2172" s="1">
        <v>1668</v>
      </c>
      <c r="J2172" s="1">
        <v>5</v>
      </c>
      <c r="K2172" s="1" t="s">
        <v>201</v>
      </c>
      <c r="L2172" s="1" t="s">
        <v>7077</v>
      </c>
    </row>
    <row r="2173" spans="1:12">
      <c r="A2173" s="1">
        <v>2224</v>
      </c>
      <c r="B2173" s="1" t="s">
        <v>7081</v>
      </c>
      <c r="C2173" s="1" t="s">
        <v>7081</v>
      </c>
      <c r="D2173" s="1" t="s">
        <v>7007</v>
      </c>
      <c r="F2173" s="1" t="s">
        <v>7082</v>
      </c>
      <c r="G2173" s="1">
        <v>34.081111999999997</v>
      </c>
      <c r="H2173" s="1">
        <v>71.972583</v>
      </c>
      <c r="I2173" s="1">
        <v>1050</v>
      </c>
      <c r="J2173" s="1">
        <v>5</v>
      </c>
      <c r="K2173" s="1" t="s">
        <v>201</v>
      </c>
      <c r="L2173" s="1" t="s">
        <v>7081</v>
      </c>
    </row>
    <row r="2174" spans="1:12">
      <c r="A2174" s="1">
        <v>2225</v>
      </c>
      <c r="B2174" s="1" t="s">
        <v>7083</v>
      </c>
      <c r="C2174" s="1" t="s">
        <v>7084</v>
      </c>
      <c r="D2174" s="1" t="s">
        <v>7007</v>
      </c>
      <c r="E2174" s="1" t="s">
        <v>7085</v>
      </c>
      <c r="F2174" s="1" t="s">
        <v>7086</v>
      </c>
      <c r="G2174" s="1">
        <v>33.849657999999998</v>
      </c>
      <c r="H2174" s="1">
        <v>73.798147</v>
      </c>
      <c r="I2174" s="1">
        <v>5479</v>
      </c>
      <c r="J2174" s="1">
        <v>5</v>
      </c>
      <c r="K2174" s="1" t="s">
        <v>201</v>
      </c>
      <c r="L2174" s="1" t="s">
        <v>7083</v>
      </c>
    </row>
    <row r="2175" spans="1:12">
      <c r="A2175" s="1">
        <v>6864</v>
      </c>
      <c r="B2175" s="1" t="s">
        <v>7087</v>
      </c>
      <c r="C2175" s="1" t="s">
        <v>7088</v>
      </c>
      <c r="D2175" s="1" t="s">
        <v>1210</v>
      </c>
      <c r="E2175" s="1" t="s">
        <v>7089</v>
      </c>
      <c r="F2175" s="1" t="s">
        <v>7090</v>
      </c>
      <c r="G2175" s="1">
        <v>48.979722199999998</v>
      </c>
      <c r="H2175" s="1">
        <v>-123.0788889</v>
      </c>
      <c r="I2175" s="1">
        <v>10</v>
      </c>
      <c r="J2175" s="1">
        <v>-7</v>
      </c>
      <c r="K2175" s="1" t="s">
        <v>236</v>
      </c>
      <c r="L2175" s="1" t="s">
        <v>7087</v>
      </c>
    </row>
    <row r="2176" spans="1:12">
      <c r="A2176" s="1">
        <v>2227</v>
      </c>
      <c r="B2176" s="1" t="s">
        <v>7091</v>
      </c>
      <c r="C2176" s="1" t="s">
        <v>7091</v>
      </c>
      <c r="D2176" s="1" t="s">
        <v>7007</v>
      </c>
      <c r="E2176" s="1" t="s">
        <v>7092</v>
      </c>
      <c r="F2176" s="1" t="s">
        <v>7093</v>
      </c>
      <c r="G2176" s="1">
        <v>27.721989000000001</v>
      </c>
      <c r="H2176" s="1">
        <v>68.791683000000006</v>
      </c>
      <c r="I2176" s="1">
        <v>196</v>
      </c>
      <c r="J2176" s="1">
        <v>5</v>
      </c>
      <c r="K2176" s="1" t="s">
        <v>201</v>
      </c>
      <c r="L2176" s="1" t="s">
        <v>7091</v>
      </c>
    </row>
    <row r="2177" spans="1:12">
      <c r="A2177" s="1">
        <v>2228</v>
      </c>
      <c r="B2177" s="1" t="s">
        <v>7094</v>
      </c>
      <c r="C2177" s="1" t="s">
        <v>7094</v>
      </c>
      <c r="D2177" s="1" t="s">
        <v>7007</v>
      </c>
      <c r="E2177" s="1" t="s">
        <v>7095</v>
      </c>
      <c r="F2177" s="1" t="s">
        <v>7096</v>
      </c>
      <c r="G2177" s="1">
        <v>34.813555999999998</v>
      </c>
      <c r="H2177" s="1">
        <v>72.352813999999995</v>
      </c>
      <c r="I2177" s="1">
        <v>3183</v>
      </c>
      <c r="J2177" s="1">
        <v>5</v>
      </c>
      <c r="K2177" s="1" t="s">
        <v>201</v>
      </c>
      <c r="L2177" s="1" t="s">
        <v>7094</v>
      </c>
    </row>
    <row r="2178" spans="1:12">
      <c r="A2178" s="1">
        <v>2229</v>
      </c>
      <c r="B2178" s="1" t="s">
        <v>7097</v>
      </c>
      <c r="C2178" s="1" t="s">
        <v>7097</v>
      </c>
      <c r="D2178" s="1" t="s">
        <v>7007</v>
      </c>
      <c r="E2178" s="1" t="s">
        <v>7098</v>
      </c>
      <c r="F2178" s="1" t="s">
        <v>7099</v>
      </c>
      <c r="G2178" s="1">
        <v>28.645142</v>
      </c>
      <c r="H2178" s="1">
        <v>69.176917000000003</v>
      </c>
      <c r="I2178" s="1">
        <v>763</v>
      </c>
      <c r="J2178" s="1">
        <v>5</v>
      </c>
      <c r="K2178" s="1" t="s">
        <v>201</v>
      </c>
      <c r="L2178" s="1" t="s">
        <v>7097</v>
      </c>
    </row>
    <row r="2179" spans="1:12">
      <c r="A2179" s="1">
        <v>2230</v>
      </c>
      <c r="B2179" s="1" t="s">
        <v>7100</v>
      </c>
      <c r="C2179" s="1" t="s">
        <v>7100</v>
      </c>
      <c r="D2179" s="1" t="s">
        <v>7007</v>
      </c>
      <c r="E2179" s="1" t="s">
        <v>7101</v>
      </c>
      <c r="F2179" s="1" t="s">
        <v>7102</v>
      </c>
      <c r="G2179" s="1">
        <v>24.841519000000002</v>
      </c>
      <c r="H2179" s="1">
        <v>68.838408000000001</v>
      </c>
      <c r="I2179" s="1">
        <v>28</v>
      </c>
      <c r="J2179" s="1">
        <v>5</v>
      </c>
      <c r="K2179" s="1" t="s">
        <v>201</v>
      </c>
      <c r="L2179" s="1" t="s">
        <v>7100</v>
      </c>
    </row>
    <row r="2180" spans="1:12">
      <c r="A2180" s="1">
        <v>2232</v>
      </c>
      <c r="B2180" s="1" t="s">
        <v>7103</v>
      </c>
      <c r="C2180" s="1" t="s">
        <v>7103</v>
      </c>
      <c r="D2180" s="1" t="s">
        <v>7007</v>
      </c>
      <c r="F2180" s="1" t="s">
        <v>7104</v>
      </c>
      <c r="G2180" s="1">
        <v>32.304664000000002</v>
      </c>
      <c r="H2180" s="1">
        <v>69.570432999999994</v>
      </c>
      <c r="I2180" s="1">
        <v>4550</v>
      </c>
      <c r="J2180" s="1">
        <v>5</v>
      </c>
      <c r="K2180" s="1" t="s">
        <v>201</v>
      </c>
      <c r="L2180" s="1" t="s">
        <v>7103</v>
      </c>
    </row>
    <row r="2181" spans="1:12">
      <c r="A2181" s="1">
        <v>2233</v>
      </c>
      <c r="B2181" s="1" t="s">
        <v>7105</v>
      </c>
      <c r="C2181" s="1" t="s">
        <v>7105</v>
      </c>
      <c r="D2181" s="1" t="s">
        <v>7007</v>
      </c>
      <c r="E2181" s="1" t="s">
        <v>7106</v>
      </c>
      <c r="F2181" s="1" t="s">
        <v>7107</v>
      </c>
      <c r="G2181" s="1">
        <v>31.358381000000001</v>
      </c>
      <c r="H2181" s="1">
        <v>69.463605999999999</v>
      </c>
      <c r="I2181" s="1">
        <v>4728</v>
      </c>
      <c r="J2181" s="1">
        <v>5</v>
      </c>
      <c r="K2181" s="1" t="s">
        <v>201</v>
      </c>
      <c r="L2181" s="1" t="s">
        <v>7105</v>
      </c>
    </row>
    <row r="2182" spans="1:12">
      <c r="A2182" s="1">
        <v>2234</v>
      </c>
      <c r="B2182" s="1" t="s">
        <v>7108</v>
      </c>
      <c r="C2182" s="1" t="s">
        <v>7109</v>
      </c>
      <c r="D2182" s="1" t="s">
        <v>7110</v>
      </c>
      <c r="E2182" s="1" t="s">
        <v>7111</v>
      </c>
      <c r="F2182" s="1" t="s">
        <v>7112</v>
      </c>
      <c r="G2182" s="1">
        <v>30.549068999999999</v>
      </c>
      <c r="H2182" s="1">
        <v>47.662142000000003</v>
      </c>
      <c r="I2182" s="1">
        <v>11</v>
      </c>
      <c r="J2182" s="1">
        <v>3</v>
      </c>
      <c r="K2182" s="1" t="s">
        <v>161</v>
      </c>
      <c r="L2182" s="1" t="s">
        <v>7108</v>
      </c>
    </row>
    <row r="2183" spans="1:12">
      <c r="A2183" s="1">
        <v>2235</v>
      </c>
      <c r="B2183" s="1" t="s">
        <v>7113</v>
      </c>
      <c r="C2183" s="1" t="s">
        <v>7114</v>
      </c>
      <c r="D2183" s="1" t="s">
        <v>7115</v>
      </c>
      <c r="E2183" s="1" t="s">
        <v>7116</v>
      </c>
      <c r="F2183" s="1" t="s">
        <v>7117</v>
      </c>
      <c r="G2183" s="1">
        <v>36.180675000000001</v>
      </c>
      <c r="H2183" s="1">
        <v>37.224358000000002</v>
      </c>
      <c r="I2183" s="1">
        <v>1276</v>
      </c>
      <c r="J2183" s="1">
        <v>2</v>
      </c>
      <c r="K2183" s="1" t="s">
        <v>184</v>
      </c>
      <c r="L2183" s="1" t="s">
        <v>7113</v>
      </c>
    </row>
    <row r="2184" spans="1:12">
      <c r="A2184" s="1">
        <v>2236</v>
      </c>
      <c r="B2184" s="1" t="s">
        <v>7118</v>
      </c>
      <c r="C2184" s="1" t="s">
        <v>7119</v>
      </c>
      <c r="D2184" s="1" t="s">
        <v>7115</v>
      </c>
      <c r="E2184" s="1" t="s">
        <v>7120</v>
      </c>
      <c r="F2184" s="1" t="s">
        <v>7121</v>
      </c>
      <c r="G2184" s="1">
        <v>33.410635999999997</v>
      </c>
      <c r="H2184" s="1">
        <v>36.514266999999997</v>
      </c>
      <c r="I2184" s="1">
        <v>2020</v>
      </c>
      <c r="J2184" s="1">
        <v>2</v>
      </c>
      <c r="K2184" s="1" t="s">
        <v>184</v>
      </c>
      <c r="L2184" s="1" t="s">
        <v>7118</v>
      </c>
    </row>
    <row r="2185" spans="1:12">
      <c r="A2185" s="1">
        <v>2237</v>
      </c>
      <c r="B2185" s="1" t="s">
        <v>7122</v>
      </c>
      <c r="C2185" s="1" t="s">
        <v>7123</v>
      </c>
      <c r="D2185" s="1" t="s">
        <v>7115</v>
      </c>
      <c r="E2185" s="1" t="s">
        <v>7124</v>
      </c>
      <c r="F2185" s="1" t="s">
        <v>7125</v>
      </c>
      <c r="G2185" s="1">
        <v>35.285373999999997</v>
      </c>
      <c r="H2185" s="1">
        <v>40.175961000000001</v>
      </c>
      <c r="I2185" s="1">
        <v>700</v>
      </c>
      <c r="J2185" s="1">
        <v>2</v>
      </c>
      <c r="K2185" s="1" t="s">
        <v>184</v>
      </c>
      <c r="L2185" s="1" t="s">
        <v>7122</v>
      </c>
    </row>
    <row r="2186" spans="1:12">
      <c r="A2186" s="1">
        <v>2239</v>
      </c>
      <c r="B2186" s="1" t="s">
        <v>7126</v>
      </c>
      <c r="C2186" s="1" t="s">
        <v>7127</v>
      </c>
      <c r="D2186" s="1" t="s">
        <v>7115</v>
      </c>
      <c r="E2186" s="1" t="s">
        <v>7128</v>
      </c>
      <c r="F2186" s="1" t="s">
        <v>7129</v>
      </c>
      <c r="G2186" s="1">
        <v>35.401094000000001</v>
      </c>
      <c r="H2186" s="1">
        <v>35.948681000000001</v>
      </c>
      <c r="I2186" s="1">
        <v>157</v>
      </c>
      <c r="J2186" s="1">
        <v>2</v>
      </c>
      <c r="K2186" s="1" t="s">
        <v>184</v>
      </c>
      <c r="L2186" s="1" t="s">
        <v>7126</v>
      </c>
    </row>
    <row r="2187" spans="1:12">
      <c r="A2187" s="1">
        <v>2240</v>
      </c>
      <c r="B2187" s="1" t="s">
        <v>7130</v>
      </c>
      <c r="C2187" s="1" t="s">
        <v>7130</v>
      </c>
      <c r="D2187" s="1" t="s">
        <v>7115</v>
      </c>
      <c r="E2187" s="1" t="s">
        <v>7131</v>
      </c>
      <c r="F2187" s="1" t="s">
        <v>7132</v>
      </c>
      <c r="G2187" s="1">
        <v>34.557361</v>
      </c>
      <c r="H2187" s="1">
        <v>38.316889000000003</v>
      </c>
      <c r="I2187" s="1">
        <v>1322</v>
      </c>
      <c r="J2187" s="1">
        <v>2</v>
      </c>
      <c r="K2187" s="1" t="s">
        <v>184</v>
      </c>
      <c r="L2187" s="1" t="s">
        <v>7130</v>
      </c>
    </row>
    <row r="2188" spans="1:12">
      <c r="A2188" s="1">
        <v>2241</v>
      </c>
      <c r="B2188" s="1" t="s">
        <v>7133</v>
      </c>
      <c r="C2188" s="1" t="s">
        <v>7134</v>
      </c>
      <c r="D2188" s="1" t="s">
        <v>7135</v>
      </c>
      <c r="E2188" s="1" t="s">
        <v>7136</v>
      </c>
      <c r="F2188" s="1" t="s">
        <v>7137</v>
      </c>
      <c r="G2188" s="1">
        <v>25.261125</v>
      </c>
      <c r="H2188" s="1">
        <v>51.565055999999998</v>
      </c>
      <c r="I2188" s="1">
        <v>35</v>
      </c>
      <c r="J2188" s="1">
        <v>4</v>
      </c>
      <c r="K2188" s="1" t="s">
        <v>161</v>
      </c>
      <c r="L2188" s="1" t="s">
        <v>7133</v>
      </c>
    </row>
    <row r="2189" spans="1:12">
      <c r="A2189" s="1">
        <v>2242</v>
      </c>
      <c r="B2189" s="1" t="s">
        <v>7138</v>
      </c>
      <c r="C2189" s="1" t="s">
        <v>7139</v>
      </c>
      <c r="D2189" s="1" t="s">
        <v>6322</v>
      </c>
      <c r="E2189" s="1" t="s">
        <v>7140</v>
      </c>
      <c r="F2189" s="1" t="s">
        <v>7141</v>
      </c>
      <c r="G2189" s="1">
        <v>-2.768122</v>
      </c>
      <c r="H2189" s="1">
        <v>-171.71039400000001</v>
      </c>
      <c r="I2189" s="1">
        <v>9</v>
      </c>
      <c r="J2189" s="1">
        <v>-11</v>
      </c>
      <c r="K2189" s="1" t="s">
        <v>161</v>
      </c>
      <c r="L2189" s="1" t="s">
        <v>7138</v>
      </c>
    </row>
    <row r="2190" spans="1:12">
      <c r="A2190" s="1">
        <v>2243</v>
      </c>
      <c r="B2190" s="1" t="s">
        <v>7142</v>
      </c>
      <c r="C2190" s="1" t="s">
        <v>4009</v>
      </c>
      <c r="D2190" s="1" t="s">
        <v>7143</v>
      </c>
      <c r="E2190" s="1" t="s">
        <v>7144</v>
      </c>
      <c r="F2190" s="1" t="s">
        <v>7145</v>
      </c>
      <c r="G2190" s="1">
        <v>14.174308</v>
      </c>
      <c r="H2190" s="1">
        <v>145.242536</v>
      </c>
      <c r="I2190" s="1">
        <v>607</v>
      </c>
      <c r="J2190" s="1">
        <v>10</v>
      </c>
      <c r="K2190" s="1" t="s">
        <v>161</v>
      </c>
      <c r="L2190" s="1" t="s">
        <v>7142</v>
      </c>
    </row>
    <row r="2191" spans="1:12">
      <c r="A2191" s="1">
        <v>2244</v>
      </c>
      <c r="B2191" s="1" t="s">
        <v>7146</v>
      </c>
      <c r="C2191" s="1" t="s">
        <v>7147</v>
      </c>
      <c r="D2191" s="1" t="s">
        <v>7143</v>
      </c>
      <c r="E2191" s="1" t="s">
        <v>7148</v>
      </c>
      <c r="F2191" s="1" t="s">
        <v>7149</v>
      </c>
      <c r="G2191" s="1">
        <v>15.119002999999999</v>
      </c>
      <c r="H2191" s="1">
        <v>145.729356</v>
      </c>
      <c r="I2191" s="1">
        <v>215</v>
      </c>
      <c r="J2191" s="1">
        <v>10</v>
      </c>
      <c r="K2191" s="1" t="s">
        <v>161</v>
      </c>
      <c r="L2191" s="1" t="s">
        <v>7146</v>
      </c>
    </row>
    <row r="2192" spans="1:12">
      <c r="A2192" s="1">
        <v>2245</v>
      </c>
      <c r="B2192" s="1" t="s">
        <v>7150</v>
      </c>
      <c r="C2192" s="1" t="s">
        <v>7151</v>
      </c>
      <c r="D2192" s="1" t="s">
        <v>7152</v>
      </c>
      <c r="E2192" s="1" t="s">
        <v>7153</v>
      </c>
      <c r="F2192" s="1" t="s">
        <v>7154</v>
      </c>
      <c r="G2192" s="1">
        <v>13.583952999999999</v>
      </c>
      <c r="H2192" s="1">
        <v>144.930025</v>
      </c>
      <c r="I2192" s="1">
        <v>627</v>
      </c>
      <c r="J2192" s="1">
        <v>10</v>
      </c>
      <c r="K2192" s="1" t="s">
        <v>161</v>
      </c>
      <c r="L2192" s="1" t="s">
        <v>7150</v>
      </c>
    </row>
    <row r="2193" spans="1:12">
      <c r="A2193" s="1">
        <v>2246</v>
      </c>
      <c r="B2193" s="1" t="s">
        <v>7155</v>
      </c>
      <c r="C2193" s="1" t="s">
        <v>7156</v>
      </c>
      <c r="D2193" s="1" t="s">
        <v>7152</v>
      </c>
      <c r="E2193" s="1" t="s">
        <v>7157</v>
      </c>
      <c r="F2193" s="1" t="s">
        <v>7158</v>
      </c>
      <c r="G2193" s="1">
        <v>13.483449999999999</v>
      </c>
      <c r="H2193" s="1">
        <v>144.79598300000001</v>
      </c>
      <c r="I2193" s="1">
        <v>298</v>
      </c>
      <c r="J2193" s="1">
        <v>10</v>
      </c>
      <c r="K2193" s="1" t="s">
        <v>161</v>
      </c>
      <c r="L2193" s="1" t="s">
        <v>7155</v>
      </c>
    </row>
    <row r="2194" spans="1:12">
      <c r="A2194" s="1">
        <v>2247</v>
      </c>
      <c r="B2194" s="1" t="s">
        <v>7159</v>
      </c>
      <c r="C2194" s="1" t="s">
        <v>7160</v>
      </c>
      <c r="D2194" s="1" t="s">
        <v>7143</v>
      </c>
      <c r="E2194" s="1" t="s">
        <v>7161</v>
      </c>
      <c r="F2194" s="1" t="s">
        <v>7162</v>
      </c>
      <c r="G2194" s="1">
        <v>14.999203</v>
      </c>
      <c r="H2194" s="1">
        <v>145.61935</v>
      </c>
      <c r="I2194" s="1">
        <v>271</v>
      </c>
      <c r="J2194" s="1">
        <v>10</v>
      </c>
      <c r="K2194" s="1" t="s">
        <v>161</v>
      </c>
      <c r="L2194" s="1" t="s">
        <v>7159</v>
      </c>
    </row>
    <row r="2195" spans="1:12">
      <c r="A2195" s="1">
        <v>6807</v>
      </c>
      <c r="B2195" s="1" t="s">
        <v>7163</v>
      </c>
      <c r="C2195" s="1" t="s">
        <v>7164</v>
      </c>
      <c r="D2195" s="1" t="s">
        <v>6330</v>
      </c>
      <c r="E2195" s="1" t="s">
        <v>7165</v>
      </c>
      <c r="F2195" s="1" t="s">
        <v>7166</v>
      </c>
      <c r="G2195" s="1">
        <v>-32.037199999999999</v>
      </c>
      <c r="H2195" s="1">
        <v>150.83199999999999</v>
      </c>
      <c r="I2195" s="1">
        <v>745</v>
      </c>
      <c r="J2195" s="1">
        <v>10</v>
      </c>
      <c r="K2195" s="1" t="s">
        <v>6333</v>
      </c>
      <c r="L2195" s="1" t="s">
        <v>7163</v>
      </c>
    </row>
    <row r="2196" spans="1:12">
      <c r="A2196" s="1">
        <v>2249</v>
      </c>
      <c r="B2196" s="1" t="s">
        <v>7167</v>
      </c>
      <c r="C2196" s="1" t="s">
        <v>7168</v>
      </c>
      <c r="D2196" s="1" t="s">
        <v>7169</v>
      </c>
      <c r="E2196" s="1" t="s">
        <v>7170</v>
      </c>
      <c r="F2196" s="1" t="s">
        <v>7171</v>
      </c>
      <c r="G2196" s="1">
        <v>7.0647580000000003</v>
      </c>
      <c r="H2196" s="1">
        <v>171.27202199999999</v>
      </c>
      <c r="I2196" s="1">
        <v>6</v>
      </c>
      <c r="J2196" s="1">
        <v>12</v>
      </c>
      <c r="K2196" s="1" t="s">
        <v>161</v>
      </c>
      <c r="L2196" s="1" t="s">
        <v>7167</v>
      </c>
    </row>
    <row r="2197" spans="1:12">
      <c r="A2197" s="1">
        <v>2250</v>
      </c>
      <c r="B2197" s="1" t="s">
        <v>7172</v>
      </c>
      <c r="C2197" s="1" t="s">
        <v>7173</v>
      </c>
      <c r="D2197" s="1" t="s">
        <v>7169</v>
      </c>
      <c r="F2197" s="1" t="s">
        <v>7174</v>
      </c>
      <c r="G2197" s="1">
        <v>9.3968860000000003</v>
      </c>
      <c r="H2197" s="1">
        <v>167.47086899999999</v>
      </c>
      <c r="I2197" s="1">
        <v>9</v>
      </c>
      <c r="J2197" s="1">
        <v>12</v>
      </c>
      <c r="K2197" s="1" t="s">
        <v>161</v>
      </c>
      <c r="L2197" s="1" t="s">
        <v>7172</v>
      </c>
    </row>
    <row r="2198" spans="1:12">
      <c r="A2198" s="1">
        <v>2251</v>
      </c>
      <c r="B2198" s="1" t="s">
        <v>7175</v>
      </c>
      <c r="C2198" s="1" t="s">
        <v>7173</v>
      </c>
      <c r="D2198" s="1" t="s">
        <v>7169</v>
      </c>
      <c r="E2198" s="1" t="s">
        <v>7176</v>
      </c>
      <c r="F2198" s="1" t="s">
        <v>7177</v>
      </c>
      <c r="G2198" s="1">
        <v>8.7201219999999999</v>
      </c>
      <c r="H2198" s="1">
        <v>167.731661</v>
      </c>
      <c r="I2198" s="1">
        <v>9</v>
      </c>
      <c r="J2198" s="1">
        <v>12</v>
      </c>
      <c r="K2198" s="1" t="s">
        <v>161</v>
      </c>
      <c r="L2198" s="1" t="s">
        <v>7175</v>
      </c>
    </row>
    <row r="2199" spans="1:12">
      <c r="A2199" s="1">
        <v>2252</v>
      </c>
      <c r="B2199" s="1" t="s">
        <v>7178</v>
      </c>
      <c r="C2199" s="1" t="s">
        <v>7179</v>
      </c>
      <c r="D2199" s="1" t="s">
        <v>6322</v>
      </c>
      <c r="E2199" s="1" t="s">
        <v>7180</v>
      </c>
      <c r="F2199" s="1" t="s">
        <v>7181</v>
      </c>
      <c r="G2199" s="1">
        <v>1.9861610000000001</v>
      </c>
      <c r="H2199" s="1">
        <v>-157.34977799999999</v>
      </c>
      <c r="I2199" s="1">
        <v>5</v>
      </c>
      <c r="J2199" s="1">
        <v>-12</v>
      </c>
      <c r="K2199" s="1" t="s">
        <v>161</v>
      </c>
      <c r="L2199" s="1" t="s">
        <v>7178</v>
      </c>
    </row>
    <row r="2200" spans="1:12">
      <c r="A2200" s="1">
        <v>2253</v>
      </c>
      <c r="B2200" s="1" t="s">
        <v>7182</v>
      </c>
      <c r="C2200" s="1" t="s">
        <v>7183</v>
      </c>
      <c r="D2200" s="1" t="s">
        <v>7184</v>
      </c>
      <c r="E2200" s="1" t="s">
        <v>7185</v>
      </c>
      <c r="F2200" s="1" t="s">
        <v>7186</v>
      </c>
      <c r="G2200" s="1">
        <v>28.201725</v>
      </c>
      <c r="H2200" s="1">
        <v>-177.38063600000001</v>
      </c>
      <c r="I2200" s="1">
        <v>13</v>
      </c>
      <c r="J2200" s="1">
        <v>-11</v>
      </c>
      <c r="K2200" s="1" t="s">
        <v>161</v>
      </c>
      <c r="L2200" s="1" t="s">
        <v>7182</v>
      </c>
    </row>
    <row r="2201" spans="1:12">
      <c r="A2201" s="1">
        <v>2254</v>
      </c>
      <c r="B2201" s="1" t="s">
        <v>7187</v>
      </c>
      <c r="C2201" s="1" t="s">
        <v>7188</v>
      </c>
      <c r="D2201" s="1" t="s">
        <v>7189</v>
      </c>
      <c r="E2201" s="1" t="s">
        <v>7190</v>
      </c>
      <c r="F2201" s="1" t="s">
        <v>7191</v>
      </c>
      <c r="G2201" s="1">
        <v>7.4618690000000001</v>
      </c>
      <c r="H2201" s="1">
        <v>151.843006</v>
      </c>
      <c r="I2201" s="1">
        <v>11</v>
      </c>
      <c r="J2201" s="1">
        <v>10</v>
      </c>
      <c r="K2201" s="1" t="s">
        <v>161</v>
      </c>
      <c r="L2201" s="1" t="s">
        <v>7187</v>
      </c>
    </row>
    <row r="2202" spans="1:12">
      <c r="A2202" s="1">
        <v>2255</v>
      </c>
      <c r="B2202" s="1" t="s">
        <v>7192</v>
      </c>
      <c r="C2202" s="1" t="s">
        <v>7193</v>
      </c>
      <c r="D2202" s="1" t="s">
        <v>7189</v>
      </c>
      <c r="E2202" s="1" t="s">
        <v>7194</v>
      </c>
      <c r="F2202" s="1" t="s">
        <v>7195</v>
      </c>
      <c r="G2202" s="1">
        <v>6.9851000000000001</v>
      </c>
      <c r="H2202" s="1">
        <v>158.208989</v>
      </c>
      <c r="I2202" s="1">
        <v>10</v>
      </c>
      <c r="J2202" s="1">
        <v>11</v>
      </c>
      <c r="K2202" s="1" t="s">
        <v>161</v>
      </c>
      <c r="L2202" s="1" t="s">
        <v>7192</v>
      </c>
    </row>
    <row r="2203" spans="1:12">
      <c r="A2203" s="1">
        <v>2256</v>
      </c>
      <c r="B2203" s="1" t="s">
        <v>7196</v>
      </c>
      <c r="C2203" s="1" t="s">
        <v>7196</v>
      </c>
      <c r="D2203" s="1" t="s">
        <v>7197</v>
      </c>
      <c r="E2203" s="1" t="s">
        <v>7198</v>
      </c>
      <c r="F2203" s="1" t="s">
        <v>7199</v>
      </c>
      <c r="G2203" s="1">
        <v>7.3673029999999997</v>
      </c>
      <c r="H2203" s="1">
        <v>134.54427799999999</v>
      </c>
      <c r="I2203" s="1">
        <v>176</v>
      </c>
      <c r="J2203" s="1">
        <v>9</v>
      </c>
      <c r="K2203" s="1" t="s">
        <v>161</v>
      </c>
      <c r="L2203" s="1" t="s">
        <v>7196</v>
      </c>
    </row>
    <row r="2204" spans="1:12">
      <c r="A2204" s="1">
        <v>2257</v>
      </c>
      <c r="B2204" s="1" t="s">
        <v>7200</v>
      </c>
      <c r="C2204" s="1" t="s">
        <v>7200</v>
      </c>
      <c r="D2204" s="1" t="s">
        <v>7189</v>
      </c>
      <c r="E2204" s="1" t="s">
        <v>7201</v>
      </c>
      <c r="F2204" s="1" t="s">
        <v>7202</v>
      </c>
      <c r="G2204" s="1">
        <v>5.3569750000000003</v>
      </c>
      <c r="H2204" s="1">
        <v>162.95838599999999</v>
      </c>
      <c r="I2204" s="1">
        <v>11</v>
      </c>
      <c r="J2204" s="1">
        <v>12</v>
      </c>
      <c r="K2204" s="1" t="s">
        <v>161</v>
      </c>
      <c r="L2204" s="1" t="s">
        <v>7200</v>
      </c>
    </row>
    <row r="2205" spans="1:12">
      <c r="A2205" s="1">
        <v>2258</v>
      </c>
      <c r="B2205" s="1" t="s">
        <v>7203</v>
      </c>
      <c r="C2205" s="1" t="s">
        <v>7204</v>
      </c>
      <c r="D2205" s="1" t="s">
        <v>7189</v>
      </c>
      <c r="E2205" s="1" t="s">
        <v>7205</v>
      </c>
      <c r="F2205" s="1" t="s">
        <v>7206</v>
      </c>
      <c r="G2205" s="1">
        <v>9.4989109999999997</v>
      </c>
      <c r="H2205" s="1">
        <v>138.08249699999999</v>
      </c>
      <c r="I2205" s="1">
        <v>91</v>
      </c>
      <c r="J2205" s="1">
        <v>10</v>
      </c>
      <c r="K2205" s="1" t="s">
        <v>161</v>
      </c>
      <c r="L2205" s="1" t="s">
        <v>7203</v>
      </c>
    </row>
    <row r="2206" spans="1:12">
      <c r="A2206" s="1">
        <v>2259</v>
      </c>
      <c r="B2206" s="1" t="s">
        <v>7207</v>
      </c>
      <c r="C2206" s="1" t="s">
        <v>7208</v>
      </c>
      <c r="D2206" s="1" t="s">
        <v>7209</v>
      </c>
      <c r="E2206" s="1" t="s">
        <v>7210</v>
      </c>
      <c r="F2206" s="1" t="s">
        <v>7211</v>
      </c>
      <c r="G2206" s="1">
        <v>24.427892</v>
      </c>
      <c r="H2206" s="1">
        <v>118.35919699999999</v>
      </c>
      <c r="I2206" s="1">
        <v>93</v>
      </c>
      <c r="J2206" s="1">
        <v>8</v>
      </c>
      <c r="K2206" s="1" t="s">
        <v>161</v>
      </c>
      <c r="L2206" s="1" t="s">
        <v>7207</v>
      </c>
    </row>
    <row r="2207" spans="1:12">
      <c r="A2207" s="1">
        <v>2260</v>
      </c>
      <c r="B2207" s="1" t="s">
        <v>7212</v>
      </c>
      <c r="C2207" s="1" t="s">
        <v>7213</v>
      </c>
      <c r="D2207" s="1" t="s">
        <v>7209</v>
      </c>
      <c r="E2207" s="1" t="s">
        <v>7214</v>
      </c>
      <c r="F2207" s="1" t="s">
        <v>7215</v>
      </c>
      <c r="G2207" s="1">
        <v>22.672367000000001</v>
      </c>
      <c r="H2207" s="1">
        <v>120.46172799999999</v>
      </c>
      <c r="I2207" s="1">
        <v>78</v>
      </c>
      <c r="J2207" s="1">
        <v>8</v>
      </c>
      <c r="K2207" s="1" t="s">
        <v>161</v>
      </c>
      <c r="L2207" s="1" t="s">
        <v>7212</v>
      </c>
    </row>
    <row r="2208" spans="1:12">
      <c r="A2208" s="1">
        <v>2261</v>
      </c>
      <c r="B2208" s="1" t="s">
        <v>7216</v>
      </c>
      <c r="C2208" s="1" t="s">
        <v>7217</v>
      </c>
      <c r="D2208" s="1" t="s">
        <v>7209</v>
      </c>
      <c r="F2208" s="1" t="s">
        <v>7218</v>
      </c>
      <c r="G2208" s="1">
        <v>24.855136000000002</v>
      </c>
      <c r="H2208" s="1">
        <v>121.23763599999999</v>
      </c>
      <c r="I2208" s="1">
        <v>790</v>
      </c>
      <c r="J2208" s="1">
        <v>8</v>
      </c>
      <c r="K2208" s="1" t="s">
        <v>161</v>
      </c>
      <c r="L2208" s="1" t="s">
        <v>7216</v>
      </c>
    </row>
    <row r="2209" spans="1:12">
      <c r="A2209" s="1">
        <v>2262</v>
      </c>
      <c r="B2209" s="1" t="s">
        <v>7219</v>
      </c>
      <c r="C2209" s="1" t="s">
        <v>7219</v>
      </c>
      <c r="D2209" s="1" t="s">
        <v>7209</v>
      </c>
      <c r="E2209" s="1" t="s">
        <v>7220</v>
      </c>
      <c r="F2209" s="1" t="s">
        <v>7221</v>
      </c>
      <c r="G2209" s="1">
        <v>22.754985999999999</v>
      </c>
      <c r="H2209" s="1">
        <v>121.101681</v>
      </c>
      <c r="I2209" s="1">
        <v>143</v>
      </c>
      <c r="J2209" s="1">
        <v>8</v>
      </c>
      <c r="K2209" s="1" t="s">
        <v>161</v>
      </c>
      <c r="L2209" s="1" t="s">
        <v>7219</v>
      </c>
    </row>
    <row r="2210" spans="1:12">
      <c r="A2210" s="1">
        <v>2263</v>
      </c>
      <c r="B2210" s="1" t="s">
        <v>7222</v>
      </c>
      <c r="C2210" s="1" t="s">
        <v>7223</v>
      </c>
      <c r="D2210" s="1" t="s">
        <v>7209</v>
      </c>
      <c r="E2210" s="1" t="s">
        <v>7224</v>
      </c>
      <c r="F2210" s="1" t="s">
        <v>7225</v>
      </c>
      <c r="G2210" s="1">
        <v>22.673853000000001</v>
      </c>
      <c r="H2210" s="1">
        <v>121.466481</v>
      </c>
      <c r="I2210" s="1">
        <v>28</v>
      </c>
      <c r="J2210" s="1">
        <v>8</v>
      </c>
      <c r="K2210" s="1" t="s">
        <v>161</v>
      </c>
      <c r="L2210" s="1" t="s">
        <v>7222</v>
      </c>
    </row>
    <row r="2211" spans="1:12">
      <c r="A2211" s="1">
        <v>2264</v>
      </c>
      <c r="B2211" s="1" t="s">
        <v>7226</v>
      </c>
      <c r="C2211" s="1" t="s">
        <v>7227</v>
      </c>
      <c r="D2211" s="1" t="s">
        <v>7209</v>
      </c>
      <c r="E2211" s="1" t="s">
        <v>7228</v>
      </c>
      <c r="F2211" s="1" t="s">
        <v>7229</v>
      </c>
      <c r="G2211" s="1">
        <v>22.577093999999999</v>
      </c>
      <c r="H2211" s="1">
        <v>120.35000599999999</v>
      </c>
      <c r="I2211" s="1">
        <v>31</v>
      </c>
      <c r="J2211" s="1">
        <v>8</v>
      </c>
      <c r="K2211" s="1" t="s">
        <v>161</v>
      </c>
      <c r="L2211" s="1" t="s">
        <v>7226</v>
      </c>
    </row>
    <row r="2212" spans="1:12">
      <c r="A2212" s="1">
        <v>2265</v>
      </c>
      <c r="B2212" s="1" t="s">
        <v>7230</v>
      </c>
      <c r="C2212" s="1" t="s">
        <v>7230</v>
      </c>
      <c r="D2212" s="1" t="s">
        <v>7209</v>
      </c>
      <c r="E2212" s="1" t="s">
        <v>7231</v>
      </c>
      <c r="F2212" s="1" t="s">
        <v>7232</v>
      </c>
      <c r="G2212" s="1">
        <v>23.461779</v>
      </c>
      <c r="H2212" s="1">
        <v>120.39283</v>
      </c>
      <c r="I2212" s="1">
        <v>85</v>
      </c>
      <c r="J2212" s="1">
        <v>8</v>
      </c>
      <c r="K2212" s="1" t="s">
        <v>161</v>
      </c>
      <c r="L2212" s="1" t="s">
        <v>7230</v>
      </c>
    </row>
    <row r="2213" spans="1:12">
      <c r="A2213" s="1">
        <v>2267</v>
      </c>
      <c r="B2213" s="1" t="s">
        <v>7233</v>
      </c>
      <c r="C2213" s="1" t="s">
        <v>7233</v>
      </c>
      <c r="D2213" s="1" t="s">
        <v>7209</v>
      </c>
      <c r="E2213" s="1" t="s">
        <v>7234</v>
      </c>
      <c r="F2213" s="1" t="s">
        <v>7235</v>
      </c>
      <c r="G2213" s="1">
        <v>22.028842000000001</v>
      </c>
      <c r="H2213" s="1">
        <v>121.533642</v>
      </c>
      <c r="I2213" s="1">
        <v>44</v>
      </c>
      <c r="J2213" s="1">
        <v>8</v>
      </c>
      <c r="K2213" s="1" t="s">
        <v>161</v>
      </c>
      <c r="L2213" s="1" t="s">
        <v>7233</v>
      </c>
    </row>
    <row r="2214" spans="1:12">
      <c r="A2214" s="1">
        <v>2268</v>
      </c>
      <c r="B2214" s="1" t="s">
        <v>7236</v>
      </c>
      <c r="C2214" s="1" t="s">
        <v>7237</v>
      </c>
      <c r="D2214" s="1" t="s">
        <v>7209</v>
      </c>
      <c r="E2214" s="1" t="s">
        <v>7238</v>
      </c>
      <c r="F2214" s="1" t="s">
        <v>7239</v>
      </c>
      <c r="G2214" s="1">
        <v>24.264668</v>
      </c>
      <c r="H2214" s="1">
        <v>120.62058</v>
      </c>
      <c r="I2214" s="1">
        <v>663</v>
      </c>
      <c r="J2214" s="1">
        <v>8</v>
      </c>
      <c r="K2214" s="1" t="s">
        <v>201</v>
      </c>
      <c r="L2214" s="1" t="s">
        <v>7236</v>
      </c>
    </row>
    <row r="2215" spans="1:12">
      <c r="A2215" s="1">
        <v>6806</v>
      </c>
      <c r="B2215" s="1" t="s">
        <v>7240</v>
      </c>
      <c r="C2215" s="1" t="s">
        <v>7241</v>
      </c>
      <c r="D2215" s="1" t="s">
        <v>6330</v>
      </c>
      <c r="E2215" s="1" t="s">
        <v>7242</v>
      </c>
      <c r="F2215" s="1" t="s">
        <v>7243</v>
      </c>
      <c r="G2215" s="1">
        <v>-32.787500000000001</v>
      </c>
      <c r="H2215" s="1">
        <v>151.34200000000001</v>
      </c>
      <c r="I2215" s="1">
        <v>211</v>
      </c>
      <c r="J2215" s="1">
        <v>10</v>
      </c>
      <c r="K2215" s="1" t="s">
        <v>6333</v>
      </c>
      <c r="L2215" s="1" t="s">
        <v>7240</v>
      </c>
    </row>
    <row r="2216" spans="1:12">
      <c r="A2216" s="1">
        <v>2270</v>
      </c>
      <c r="B2216" s="1" t="s">
        <v>7244</v>
      </c>
      <c r="C2216" s="1" t="s">
        <v>7244</v>
      </c>
      <c r="D2216" s="1" t="s">
        <v>7209</v>
      </c>
      <c r="E2216" s="1" t="s">
        <v>7245</v>
      </c>
      <c r="F2216" s="1" t="s">
        <v>7246</v>
      </c>
      <c r="G2216" s="1">
        <v>22.950361000000001</v>
      </c>
      <c r="H2216" s="1">
        <v>120.205778</v>
      </c>
      <c r="I2216" s="1">
        <v>63</v>
      </c>
      <c r="J2216" s="1">
        <v>8</v>
      </c>
      <c r="K2216" s="1" t="s">
        <v>161</v>
      </c>
      <c r="L2216" s="1" t="s">
        <v>7244</v>
      </c>
    </row>
    <row r="2217" spans="1:12">
      <c r="A2217" s="1">
        <v>2271</v>
      </c>
      <c r="B2217" s="1" t="s">
        <v>7247</v>
      </c>
      <c r="C2217" s="1" t="s">
        <v>7247</v>
      </c>
      <c r="D2217" s="1" t="s">
        <v>7209</v>
      </c>
      <c r="F2217" s="1" t="s">
        <v>7248</v>
      </c>
      <c r="G2217" s="1">
        <v>24.818033</v>
      </c>
      <c r="H2217" s="1">
        <v>120.93939399999999</v>
      </c>
      <c r="I2217" s="1">
        <v>26</v>
      </c>
      <c r="J2217" s="1">
        <v>8</v>
      </c>
      <c r="K2217" s="1" t="s">
        <v>161</v>
      </c>
      <c r="L2217" s="1" t="s">
        <v>7247</v>
      </c>
    </row>
    <row r="2218" spans="1:12">
      <c r="A2218" s="1">
        <v>2272</v>
      </c>
      <c r="B2218" s="1" t="s">
        <v>7249</v>
      </c>
      <c r="C2218" s="1" t="s">
        <v>7250</v>
      </c>
      <c r="D2218" s="1" t="s">
        <v>7209</v>
      </c>
      <c r="E2218" s="1" t="s">
        <v>7251</v>
      </c>
      <c r="F2218" s="1" t="s">
        <v>7252</v>
      </c>
      <c r="G2218" s="1">
        <v>23.568669</v>
      </c>
      <c r="H2218" s="1">
        <v>119.628311</v>
      </c>
      <c r="I2218" s="1">
        <v>103</v>
      </c>
      <c r="J2218" s="1">
        <v>8</v>
      </c>
      <c r="K2218" s="1" t="s">
        <v>161</v>
      </c>
      <c r="L2218" s="1" t="s">
        <v>7249</v>
      </c>
    </row>
    <row r="2219" spans="1:12">
      <c r="A2219" s="1">
        <v>2273</v>
      </c>
      <c r="B2219" s="1" t="s">
        <v>7253</v>
      </c>
      <c r="C2219" s="1" t="s">
        <v>7254</v>
      </c>
      <c r="D2219" s="1" t="s">
        <v>7209</v>
      </c>
      <c r="F2219" s="1" t="s">
        <v>7255</v>
      </c>
      <c r="G2219" s="1">
        <v>22.793116999999999</v>
      </c>
      <c r="H2219" s="1">
        <v>121.18197499999999</v>
      </c>
      <c r="I2219" s="1">
        <v>128</v>
      </c>
      <c r="J2219" s="1">
        <v>8</v>
      </c>
      <c r="K2219" s="1" t="s">
        <v>161</v>
      </c>
      <c r="L2219" s="1" t="s">
        <v>7253</v>
      </c>
    </row>
    <row r="2220" spans="1:12">
      <c r="A2220" s="1">
        <v>2274</v>
      </c>
      <c r="B2220" s="1" t="s">
        <v>7256</v>
      </c>
      <c r="C2220" s="1" t="s">
        <v>7213</v>
      </c>
      <c r="D2220" s="1" t="s">
        <v>7209</v>
      </c>
      <c r="F2220" s="1" t="s">
        <v>7257</v>
      </c>
      <c r="G2220" s="1">
        <v>22.700239</v>
      </c>
      <c r="H2220" s="1">
        <v>120.482</v>
      </c>
      <c r="I2220" s="1">
        <v>97</v>
      </c>
      <c r="J2220" s="1">
        <v>8</v>
      </c>
      <c r="K2220" s="1" t="s">
        <v>161</v>
      </c>
      <c r="L2220" s="1" t="s">
        <v>7256</v>
      </c>
    </row>
    <row r="2221" spans="1:12">
      <c r="A2221" s="1">
        <v>2275</v>
      </c>
      <c r="B2221" s="1" t="s">
        <v>7258</v>
      </c>
      <c r="C2221" s="1" t="s">
        <v>7259</v>
      </c>
      <c r="D2221" s="1" t="s">
        <v>7209</v>
      </c>
      <c r="E2221" s="1" t="s">
        <v>7260</v>
      </c>
      <c r="F2221" s="1" t="s">
        <v>7261</v>
      </c>
      <c r="G2221" s="1">
        <v>25.069721999999999</v>
      </c>
      <c r="H2221" s="1">
        <v>121.55249999999999</v>
      </c>
      <c r="I2221" s="1">
        <v>18</v>
      </c>
      <c r="J2221" s="1">
        <v>8</v>
      </c>
      <c r="K2221" s="1" t="s">
        <v>161</v>
      </c>
      <c r="L2221" s="1" t="s">
        <v>7258</v>
      </c>
    </row>
    <row r="2222" spans="1:12">
      <c r="A2222" s="1">
        <v>2276</v>
      </c>
      <c r="B2222" s="1" t="s">
        <v>7262</v>
      </c>
      <c r="C2222" s="1" t="s">
        <v>7259</v>
      </c>
      <c r="D2222" s="1" t="s">
        <v>7209</v>
      </c>
      <c r="E2222" s="1" t="s">
        <v>7263</v>
      </c>
      <c r="F2222" s="1" t="s">
        <v>7264</v>
      </c>
      <c r="G2222" s="1">
        <v>25.077731</v>
      </c>
      <c r="H2222" s="1">
        <v>121.232822</v>
      </c>
      <c r="I2222" s="1">
        <v>106</v>
      </c>
      <c r="J2222" s="1">
        <v>8</v>
      </c>
      <c r="K2222" s="1" t="s">
        <v>161</v>
      </c>
      <c r="L2222" s="1" t="s">
        <v>7262</v>
      </c>
    </row>
    <row r="2223" spans="1:12">
      <c r="A2223" s="1">
        <v>2277</v>
      </c>
      <c r="B2223" s="1" t="s">
        <v>7265</v>
      </c>
      <c r="C2223" s="1" t="s">
        <v>7265</v>
      </c>
      <c r="D2223" s="1" t="s">
        <v>7209</v>
      </c>
      <c r="E2223" s="1" t="s">
        <v>7266</v>
      </c>
      <c r="F2223" s="1" t="s">
        <v>7267</v>
      </c>
      <c r="G2223" s="1">
        <v>23.370833000000001</v>
      </c>
      <c r="H2223" s="1">
        <v>119.494444</v>
      </c>
      <c r="I2223" s="1">
        <v>115</v>
      </c>
      <c r="J2223" s="1">
        <v>8</v>
      </c>
      <c r="K2223" s="1" t="s">
        <v>161</v>
      </c>
      <c r="L2223" s="1" t="s">
        <v>7265</v>
      </c>
    </row>
    <row r="2224" spans="1:12">
      <c r="A2224" s="1">
        <v>2278</v>
      </c>
      <c r="B2224" s="1" t="s">
        <v>7268</v>
      </c>
      <c r="C2224" s="1" t="s">
        <v>7268</v>
      </c>
      <c r="D2224" s="1" t="s">
        <v>7209</v>
      </c>
      <c r="E2224" s="1" t="s">
        <v>7269</v>
      </c>
      <c r="F2224" s="1" t="s">
        <v>7270</v>
      </c>
      <c r="G2224" s="1">
        <v>24.023724999999999</v>
      </c>
      <c r="H2224" s="1">
        <v>121.616906</v>
      </c>
      <c r="I2224" s="1">
        <v>52</v>
      </c>
      <c r="J2224" s="1">
        <v>8</v>
      </c>
      <c r="K2224" s="1" t="s">
        <v>161</v>
      </c>
      <c r="L2224" s="1" t="s">
        <v>7268</v>
      </c>
    </row>
    <row r="2225" spans="1:12">
      <c r="A2225" s="1">
        <v>2279</v>
      </c>
      <c r="B2225" s="1" t="s">
        <v>7271</v>
      </c>
      <c r="C2225" s="1" t="s">
        <v>7272</v>
      </c>
      <c r="D2225" s="1" t="s">
        <v>7273</v>
      </c>
      <c r="E2225" s="1" t="s">
        <v>7274</v>
      </c>
      <c r="F2225" s="1" t="s">
        <v>7275</v>
      </c>
      <c r="G2225" s="1">
        <v>35.764721999999999</v>
      </c>
      <c r="H2225" s="1">
        <v>140.38638900000001</v>
      </c>
      <c r="I2225" s="1">
        <v>141</v>
      </c>
      <c r="J2225" s="1">
        <v>9</v>
      </c>
      <c r="K2225" s="1" t="s">
        <v>161</v>
      </c>
      <c r="L2225" s="1" t="s">
        <v>7271</v>
      </c>
    </row>
    <row r="2226" spans="1:12">
      <c r="A2226" s="1">
        <v>2280</v>
      </c>
      <c r="B2226" s="1" t="s">
        <v>7276</v>
      </c>
      <c r="C2226" s="1" t="s">
        <v>7276</v>
      </c>
      <c r="D2226" s="1" t="s">
        <v>7273</v>
      </c>
      <c r="E2226" s="1" t="s">
        <v>7277</v>
      </c>
      <c r="F2226" s="1" t="s">
        <v>7278</v>
      </c>
      <c r="G2226" s="1">
        <v>36.166758000000002</v>
      </c>
      <c r="H2226" s="1">
        <v>137.92266900000001</v>
      </c>
      <c r="I2226" s="1">
        <v>2182</v>
      </c>
      <c r="J2226" s="1">
        <v>9</v>
      </c>
      <c r="K2226" s="1" t="s">
        <v>161</v>
      </c>
      <c r="L2226" s="1" t="s">
        <v>7276</v>
      </c>
    </row>
    <row r="2227" spans="1:12">
      <c r="A2227" s="1">
        <v>2281</v>
      </c>
      <c r="B2227" s="1" t="s">
        <v>7279</v>
      </c>
      <c r="C2227" s="1" t="s">
        <v>7280</v>
      </c>
      <c r="D2227" s="1" t="s">
        <v>7273</v>
      </c>
      <c r="E2227" s="1" t="s">
        <v>7281</v>
      </c>
      <c r="F2227" s="1" t="s">
        <v>7282</v>
      </c>
      <c r="G2227" s="1">
        <v>36.181083000000001</v>
      </c>
      <c r="H2227" s="1">
        <v>140.41544400000001</v>
      </c>
      <c r="I2227" s="1">
        <v>105</v>
      </c>
      <c r="J2227" s="1">
        <v>9</v>
      </c>
      <c r="K2227" s="1" t="s">
        <v>161</v>
      </c>
      <c r="L2227" s="1" t="s">
        <v>7279</v>
      </c>
    </row>
    <row r="2228" spans="1:12">
      <c r="A2228" s="1">
        <v>2282</v>
      </c>
      <c r="B2228" s="1" t="s">
        <v>7283</v>
      </c>
      <c r="C2228" s="1" t="s">
        <v>7284</v>
      </c>
      <c r="D2228" s="1" t="s">
        <v>7273</v>
      </c>
      <c r="F2228" s="1" t="s">
        <v>7285</v>
      </c>
      <c r="G2228" s="1">
        <v>24.289697</v>
      </c>
      <c r="H2228" s="1">
        <v>153.979119</v>
      </c>
      <c r="I2228" s="1">
        <v>22</v>
      </c>
      <c r="J2228" s="1">
        <v>10</v>
      </c>
      <c r="K2228" s="1" t="s">
        <v>161</v>
      </c>
      <c r="L2228" s="1" t="s">
        <v>7283</v>
      </c>
    </row>
    <row r="2229" spans="1:12">
      <c r="A2229" s="1">
        <v>2283</v>
      </c>
      <c r="B2229" s="1" t="s">
        <v>7286</v>
      </c>
      <c r="C2229" s="1" t="s">
        <v>7287</v>
      </c>
      <c r="D2229" s="1" t="s">
        <v>7273</v>
      </c>
      <c r="E2229" s="1" t="s">
        <v>7288</v>
      </c>
      <c r="F2229" s="1" t="s">
        <v>7289</v>
      </c>
      <c r="G2229" s="1">
        <v>24.783999999999999</v>
      </c>
      <c r="H2229" s="1">
        <v>141.322722</v>
      </c>
      <c r="I2229" s="1">
        <v>384</v>
      </c>
      <c r="J2229" s="1">
        <v>10</v>
      </c>
      <c r="K2229" s="1" t="s">
        <v>161</v>
      </c>
      <c r="L2229" s="1" t="s">
        <v>7286</v>
      </c>
    </row>
    <row r="2230" spans="1:12">
      <c r="A2230" s="1">
        <v>2284</v>
      </c>
      <c r="B2230" s="1" t="s">
        <v>7290</v>
      </c>
      <c r="C2230" s="1" t="s">
        <v>7291</v>
      </c>
      <c r="D2230" s="1" t="s">
        <v>7273</v>
      </c>
      <c r="E2230" s="1" t="s">
        <v>7292</v>
      </c>
      <c r="F2230" s="1" t="s">
        <v>7293</v>
      </c>
      <c r="G2230" s="1">
        <v>33.662222</v>
      </c>
      <c r="H2230" s="1">
        <v>135.36444399999999</v>
      </c>
      <c r="I2230" s="1">
        <v>298</v>
      </c>
      <c r="J2230" s="1">
        <v>9</v>
      </c>
      <c r="K2230" s="1" t="s">
        <v>161</v>
      </c>
      <c r="L2230" s="1" t="s">
        <v>7290</v>
      </c>
    </row>
    <row r="2231" spans="1:12">
      <c r="A2231" s="1">
        <v>2285</v>
      </c>
      <c r="B2231" s="1" t="s">
        <v>7294</v>
      </c>
      <c r="C2231" s="1" t="s">
        <v>7294</v>
      </c>
      <c r="D2231" s="1" t="s">
        <v>7273</v>
      </c>
      <c r="F2231" s="1" t="s">
        <v>7295</v>
      </c>
      <c r="G2231" s="1">
        <v>34.590836000000003</v>
      </c>
      <c r="H2231" s="1">
        <v>133.93322499999999</v>
      </c>
      <c r="I2231" s="1">
        <v>3</v>
      </c>
      <c r="J2231" s="1">
        <v>9</v>
      </c>
      <c r="K2231" s="1" t="s">
        <v>161</v>
      </c>
      <c r="L2231" s="1" t="s">
        <v>7294</v>
      </c>
    </row>
    <row r="2232" spans="1:12">
      <c r="A2232" s="1">
        <v>2286</v>
      </c>
      <c r="B2232" s="1" t="s">
        <v>7296</v>
      </c>
      <c r="C2232" s="1" t="s">
        <v>7296</v>
      </c>
      <c r="D2232" s="1" t="s">
        <v>7273</v>
      </c>
      <c r="E2232" s="1" t="s">
        <v>7297</v>
      </c>
      <c r="F2232" s="1" t="s">
        <v>7298</v>
      </c>
      <c r="G2232" s="1">
        <v>42.733333000000002</v>
      </c>
      <c r="H2232" s="1">
        <v>143.21722199999999</v>
      </c>
      <c r="I2232" s="1">
        <v>505</v>
      </c>
      <c r="J2232" s="1">
        <v>9</v>
      </c>
      <c r="K2232" s="1" t="s">
        <v>161</v>
      </c>
      <c r="L2232" s="1" t="s">
        <v>7296</v>
      </c>
    </row>
    <row r="2233" spans="1:12">
      <c r="A2233" s="1">
        <v>2287</v>
      </c>
      <c r="B2233" s="1" t="s">
        <v>7299</v>
      </c>
      <c r="C2233" s="1" t="s">
        <v>7300</v>
      </c>
      <c r="D2233" s="1" t="s">
        <v>7273</v>
      </c>
      <c r="E2233" s="1" t="s">
        <v>7301</v>
      </c>
      <c r="F2233" s="1" t="s">
        <v>7302</v>
      </c>
      <c r="G2233" s="1">
        <v>42.775199999999998</v>
      </c>
      <c r="H2233" s="1">
        <v>141.692283</v>
      </c>
      <c r="I2233" s="1">
        <v>82</v>
      </c>
      <c r="J2233" s="1">
        <v>9</v>
      </c>
      <c r="K2233" s="1" t="s">
        <v>161</v>
      </c>
      <c r="L2233" s="1" t="s">
        <v>7299</v>
      </c>
    </row>
    <row r="2234" spans="1:12">
      <c r="A2234" s="1">
        <v>2288</v>
      </c>
      <c r="B2234" s="1" t="s">
        <v>7303</v>
      </c>
      <c r="C2234" s="1" t="s">
        <v>7303</v>
      </c>
      <c r="D2234" s="1" t="s">
        <v>7273</v>
      </c>
      <c r="E2234" s="1" t="s">
        <v>7304</v>
      </c>
      <c r="F2234" s="1" t="s">
        <v>7305</v>
      </c>
      <c r="G2234" s="1">
        <v>41.77</v>
      </c>
      <c r="H2234" s="1">
        <v>140.821944</v>
      </c>
      <c r="I2234" s="1">
        <v>151</v>
      </c>
      <c r="J2234" s="1">
        <v>9</v>
      </c>
      <c r="K2234" s="1" t="s">
        <v>161</v>
      </c>
      <c r="L2234" s="1" t="s">
        <v>7303</v>
      </c>
    </row>
    <row r="2235" spans="1:12">
      <c r="A2235" s="1">
        <v>2289</v>
      </c>
      <c r="B2235" s="1" t="s">
        <v>7306</v>
      </c>
      <c r="C2235" s="1" t="s">
        <v>7306</v>
      </c>
      <c r="D2235" s="1" t="s">
        <v>7273</v>
      </c>
      <c r="E2235" s="1" t="s">
        <v>7307</v>
      </c>
      <c r="F2235" s="1" t="s">
        <v>7308</v>
      </c>
      <c r="G2235" s="1">
        <v>42.794474999999998</v>
      </c>
      <c r="H2235" s="1">
        <v>141.66644700000001</v>
      </c>
      <c r="I2235" s="1">
        <v>87</v>
      </c>
      <c r="J2235" s="1">
        <v>9</v>
      </c>
      <c r="K2235" s="1" t="s">
        <v>161</v>
      </c>
      <c r="L2235" s="1" t="s">
        <v>7306</v>
      </c>
    </row>
    <row r="2236" spans="1:12">
      <c r="A2236" s="1">
        <v>2290</v>
      </c>
      <c r="B2236" s="1" t="s">
        <v>7309</v>
      </c>
      <c r="C2236" s="1" t="s">
        <v>7309</v>
      </c>
      <c r="D2236" s="1" t="s">
        <v>7273</v>
      </c>
      <c r="E2236" s="1" t="s">
        <v>7310</v>
      </c>
      <c r="F2236" s="1" t="s">
        <v>7311</v>
      </c>
      <c r="G2236" s="1">
        <v>43.880606</v>
      </c>
      <c r="H2236" s="1">
        <v>144.164053</v>
      </c>
      <c r="I2236" s="1">
        <v>135</v>
      </c>
      <c r="J2236" s="1">
        <v>9</v>
      </c>
      <c r="K2236" s="1" t="s">
        <v>161</v>
      </c>
      <c r="L2236" s="1" t="s">
        <v>7309</v>
      </c>
    </row>
    <row r="2237" spans="1:12">
      <c r="A2237" s="1">
        <v>2291</v>
      </c>
      <c r="B2237" s="1" t="s">
        <v>7312</v>
      </c>
      <c r="C2237" s="1" t="s">
        <v>7312</v>
      </c>
      <c r="D2237" s="1" t="s">
        <v>7273</v>
      </c>
      <c r="E2237" s="1" t="s">
        <v>7313</v>
      </c>
      <c r="F2237" s="1" t="s">
        <v>7314</v>
      </c>
      <c r="G2237" s="1">
        <v>43.577500000000001</v>
      </c>
      <c r="H2237" s="1">
        <v>144.96</v>
      </c>
      <c r="I2237" s="1">
        <v>234</v>
      </c>
      <c r="J2237" s="1">
        <v>9</v>
      </c>
      <c r="K2237" s="1" t="s">
        <v>161</v>
      </c>
      <c r="L2237" s="1" t="s">
        <v>7312</v>
      </c>
    </row>
    <row r="2238" spans="1:12">
      <c r="A2238" s="1">
        <v>2293</v>
      </c>
      <c r="B2238" s="1" t="s">
        <v>7315</v>
      </c>
      <c r="C2238" s="1" t="s">
        <v>7315</v>
      </c>
      <c r="D2238" s="1" t="s">
        <v>7273</v>
      </c>
      <c r="F2238" s="1" t="s">
        <v>7316</v>
      </c>
      <c r="G2238" s="1">
        <v>42.890543999999998</v>
      </c>
      <c r="H2238" s="1">
        <v>143.15847500000001</v>
      </c>
      <c r="I2238" s="1">
        <v>281</v>
      </c>
      <c r="J2238" s="1">
        <v>9</v>
      </c>
      <c r="K2238" s="1" t="s">
        <v>161</v>
      </c>
      <c r="L2238" s="1" t="s">
        <v>7315</v>
      </c>
    </row>
    <row r="2239" spans="1:12">
      <c r="A2239" s="1">
        <v>2294</v>
      </c>
      <c r="B2239" s="1" t="s">
        <v>7317</v>
      </c>
      <c r="C2239" s="1" t="s">
        <v>7317</v>
      </c>
      <c r="D2239" s="1" t="s">
        <v>7273</v>
      </c>
      <c r="E2239" s="1" t="s">
        <v>7318</v>
      </c>
      <c r="F2239" s="1" t="s">
        <v>7319</v>
      </c>
      <c r="G2239" s="1">
        <v>45.404167000000001</v>
      </c>
      <c r="H2239" s="1">
        <v>141.80083300000001</v>
      </c>
      <c r="I2239" s="1">
        <v>30</v>
      </c>
      <c r="J2239" s="1">
        <v>9</v>
      </c>
      <c r="K2239" s="1" t="s">
        <v>161</v>
      </c>
      <c r="L2239" s="1" t="s">
        <v>7317</v>
      </c>
    </row>
    <row r="2240" spans="1:12">
      <c r="A2240" s="1">
        <v>2295</v>
      </c>
      <c r="B2240" s="1" t="s">
        <v>7320</v>
      </c>
      <c r="C2240" s="1" t="s">
        <v>7320</v>
      </c>
      <c r="D2240" s="1" t="s">
        <v>7273</v>
      </c>
      <c r="E2240" s="1" t="s">
        <v>7321</v>
      </c>
      <c r="F2240" s="1" t="s">
        <v>7322</v>
      </c>
      <c r="G2240" s="1">
        <v>33.749026999999998</v>
      </c>
      <c r="H2240" s="1">
        <v>129.785417</v>
      </c>
      <c r="I2240" s="1">
        <v>41</v>
      </c>
      <c r="J2240" s="1">
        <v>9</v>
      </c>
      <c r="K2240" s="1" t="s">
        <v>161</v>
      </c>
      <c r="L2240" s="1" t="s">
        <v>7320</v>
      </c>
    </row>
    <row r="2241" spans="1:12">
      <c r="A2241" s="1">
        <v>2296</v>
      </c>
      <c r="B2241" s="1" t="s">
        <v>7323</v>
      </c>
      <c r="C2241" s="1" t="s">
        <v>7324</v>
      </c>
      <c r="D2241" s="1" t="s">
        <v>7273</v>
      </c>
      <c r="E2241" s="1" t="s">
        <v>7325</v>
      </c>
      <c r="F2241" s="1" t="s">
        <v>7326</v>
      </c>
      <c r="G2241" s="1">
        <v>33.93</v>
      </c>
      <c r="H2241" s="1">
        <v>131.27861100000001</v>
      </c>
      <c r="I2241" s="1">
        <v>23</v>
      </c>
      <c r="J2241" s="1">
        <v>9</v>
      </c>
      <c r="K2241" s="1" t="s">
        <v>161</v>
      </c>
      <c r="L2241" s="1" t="s">
        <v>7323</v>
      </c>
    </row>
    <row r="2242" spans="1:12">
      <c r="A2242" s="1">
        <v>2297</v>
      </c>
      <c r="B2242" s="1" t="s">
        <v>7327</v>
      </c>
      <c r="C2242" s="1" t="s">
        <v>7327</v>
      </c>
      <c r="D2242" s="1" t="s">
        <v>7273</v>
      </c>
      <c r="E2242" s="1" t="s">
        <v>7328</v>
      </c>
      <c r="F2242" s="1" t="s">
        <v>7329</v>
      </c>
      <c r="G2242" s="1">
        <v>34.284889</v>
      </c>
      <c r="H2242" s="1">
        <v>129.33054999999999</v>
      </c>
      <c r="I2242" s="1">
        <v>213</v>
      </c>
      <c r="J2242" s="1">
        <v>9</v>
      </c>
      <c r="K2242" s="1" t="s">
        <v>161</v>
      </c>
      <c r="L2242" s="1" t="s">
        <v>7327</v>
      </c>
    </row>
    <row r="2243" spans="1:12">
      <c r="A2243" s="1">
        <v>2298</v>
      </c>
      <c r="B2243" s="1" t="s">
        <v>7330</v>
      </c>
      <c r="C2243" s="1" t="s">
        <v>7330</v>
      </c>
      <c r="D2243" s="1" t="s">
        <v>7273</v>
      </c>
      <c r="E2243" s="1" t="s">
        <v>7331</v>
      </c>
      <c r="F2243" s="1" t="s">
        <v>7332</v>
      </c>
      <c r="G2243" s="1">
        <v>44.303913999999999</v>
      </c>
      <c r="H2243" s="1">
        <v>143.40402800000001</v>
      </c>
      <c r="I2243" s="1">
        <v>80</v>
      </c>
      <c r="J2243" s="1">
        <v>9</v>
      </c>
      <c r="K2243" s="1" t="s">
        <v>161</v>
      </c>
      <c r="L2243" s="1" t="s">
        <v>7330</v>
      </c>
    </row>
    <row r="2244" spans="1:12">
      <c r="A2244" s="1">
        <v>2299</v>
      </c>
      <c r="B2244" s="1" t="s">
        <v>7333</v>
      </c>
      <c r="C2244" s="1" t="s">
        <v>7333</v>
      </c>
      <c r="D2244" s="1" t="s">
        <v>7273</v>
      </c>
      <c r="E2244" s="1" t="s">
        <v>7334</v>
      </c>
      <c r="F2244" s="1" t="s">
        <v>7335</v>
      </c>
      <c r="G2244" s="1">
        <v>43.670833000000002</v>
      </c>
      <c r="H2244" s="1">
        <v>142.44749999999999</v>
      </c>
      <c r="I2244" s="1">
        <v>721</v>
      </c>
      <c r="J2244" s="1">
        <v>9</v>
      </c>
      <c r="K2244" s="1" t="s">
        <v>161</v>
      </c>
      <c r="L2244" s="1" t="s">
        <v>7333</v>
      </c>
    </row>
    <row r="2245" spans="1:12">
      <c r="A2245" s="1">
        <v>2300</v>
      </c>
      <c r="B2245" s="1" t="s">
        <v>7336</v>
      </c>
      <c r="C2245" s="1" t="s">
        <v>7336</v>
      </c>
      <c r="D2245" s="1" t="s">
        <v>7273</v>
      </c>
      <c r="E2245" s="1" t="s">
        <v>7337</v>
      </c>
      <c r="F2245" s="1" t="s">
        <v>7338</v>
      </c>
      <c r="G2245" s="1">
        <v>42.071666999999998</v>
      </c>
      <c r="H2245" s="1">
        <v>139.43291099999999</v>
      </c>
      <c r="I2245" s="1">
        <v>161</v>
      </c>
      <c r="J2245" s="1">
        <v>9</v>
      </c>
      <c r="K2245" s="1" t="s">
        <v>161</v>
      </c>
      <c r="L2245" s="1" t="s">
        <v>7336</v>
      </c>
    </row>
    <row r="2246" spans="1:12">
      <c r="A2246" s="1">
        <v>2301</v>
      </c>
      <c r="B2246" s="1" t="s">
        <v>7339</v>
      </c>
      <c r="C2246" s="1" t="s">
        <v>7340</v>
      </c>
      <c r="D2246" s="1" t="s">
        <v>7273</v>
      </c>
      <c r="E2246" s="1" t="s">
        <v>7341</v>
      </c>
      <c r="F2246" s="1" t="s">
        <v>7342</v>
      </c>
      <c r="G2246" s="1">
        <v>45.242006000000003</v>
      </c>
      <c r="H2246" s="1">
        <v>141.186431</v>
      </c>
      <c r="I2246" s="1">
        <v>112</v>
      </c>
      <c r="J2246" s="1">
        <v>9</v>
      </c>
      <c r="K2246" s="1" t="s">
        <v>161</v>
      </c>
      <c r="L2246" s="1" t="s">
        <v>7339</v>
      </c>
    </row>
    <row r="2247" spans="1:12">
      <c r="A2247" s="1">
        <v>2302</v>
      </c>
      <c r="B2247" s="1" t="s">
        <v>7343</v>
      </c>
      <c r="C2247" s="1" t="s">
        <v>7343</v>
      </c>
      <c r="D2247" s="1" t="s">
        <v>7273</v>
      </c>
      <c r="F2247" s="1" t="s">
        <v>7344</v>
      </c>
      <c r="G2247" s="1">
        <v>33.883082999999999</v>
      </c>
      <c r="H2247" s="1">
        <v>130.65299999999999</v>
      </c>
      <c r="I2247" s="1">
        <v>98</v>
      </c>
      <c r="J2247" s="1">
        <v>9</v>
      </c>
      <c r="K2247" s="1" t="s">
        <v>161</v>
      </c>
      <c r="L2247" s="1" t="s">
        <v>7343</v>
      </c>
    </row>
    <row r="2248" spans="1:12">
      <c r="A2248" s="1">
        <v>2303</v>
      </c>
      <c r="B2248" s="1" t="s">
        <v>7345</v>
      </c>
      <c r="C2248" s="1" t="s">
        <v>7345</v>
      </c>
      <c r="D2248" s="1" t="s">
        <v>7273</v>
      </c>
      <c r="E2248" s="1" t="s">
        <v>7346</v>
      </c>
      <c r="F2248" s="1" t="s">
        <v>7347</v>
      </c>
      <c r="G2248" s="1">
        <v>30.385569</v>
      </c>
      <c r="H2248" s="1">
        <v>130.65901700000001</v>
      </c>
      <c r="I2248" s="1">
        <v>124</v>
      </c>
      <c r="J2248" s="1">
        <v>9</v>
      </c>
      <c r="K2248" s="1" t="s">
        <v>161</v>
      </c>
      <c r="L2248" s="1" t="s">
        <v>7345</v>
      </c>
    </row>
    <row r="2249" spans="1:12">
      <c r="A2249" s="1">
        <v>2304</v>
      </c>
      <c r="B2249" s="1" t="s">
        <v>7348</v>
      </c>
      <c r="C2249" s="1" t="s">
        <v>7348</v>
      </c>
      <c r="D2249" s="1" t="s">
        <v>7273</v>
      </c>
      <c r="E2249" s="1" t="s">
        <v>7349</v>
      </c>
      <c r="F2249" s="1" t="s">
        <v>7350</v>
      </c>
      <c r="G2249" s="1">
        <v>32.666269</v>
      </c>
      <c r="H2249" s="1">
        <v>128.832808</v>
      </c>
      <c r="I2249" s="1">
        <v>273</v>
      </c>
      <c r="J2249" s="1">
        <v>9</v>
      </c>
      <c r="K2249" s="1" t="s">
        <v>161</v>
      </c>
      <c r="L2249" s="1" t="s">
        <v>7348</v>
      </c>
    </row>
    <row r="2250" spans="1:12">
      <c r="A2250" s="1">
        <v>2305</v>
      </c>
      <c r="B2250" s="1" t="s">
        <v>7351</v>
      </c>
      <c r="C2250" s="1" t="s">
        <v>7351</v>
      </c>
      <c r="D2250" s="1" t="s">
        <v>7273</v>
      </c>
      <c r="E2250" s="1" t="s">
        <v>7352</v>
      </c>
      <c r="F2250" s="1" t="s">
        <v>7353</v>
      </c>
      <c r="G2250" s="1">
        <v>33.585942000000003</v>
      </c>
      <c r="H2250" s="1">
        <v>130.45068599999999</v>
      </c>
      <c r="I2250" s="1">
        <v>32</v>
      </c>
      <c r="J2250" s="1">
        <v>9</v>
      </c>
      <c r="K2250" s="1" t="s">
        <v>161</v>
      </c>
      <c r="L2250" s="1" t="s">
        <v>7351</v>
      </c>
    </row>
    <row r="2251" spans="1:12">
      <c r="A2251" s="1">
        <v>2306</v>
      </c>
      <c r="B2251" s="1" t="s">
        <v>7354</v>
      </c>
      <c r="C2251" s="1" t="s">
        <v>7355</v>
      </c>
      <c r="D2251" s="1" t="s">
        <v>7273</v>
      </c>
      <c r="E2251" s="1" t="s">
        <v>7356</v>
      </c>
      <c r="F2251" s="1" t="s">
        <v>7357</v>
      </c>
      <c r="G2251" s="1">
        <v>30.605066999999998</v>
      </c>
      <c r="H2251" s="1">
        <v>130.991231</v>
      </c>
      <c r="I2251" s="1">
        <v>768</v>
      </c>
      <c r="J2251" s="1">
        <v>9</v>
      </c>
      <c r="K2251" s="1" t="s">
        <v>161</v>
      </c>
      <c r="L2251" s="1" t="s">
        <v>7354</v>
      </c>
    </row>
    <row r="2252" spans="1:12">
      <c r="A2252" s="1">
        <v>2307</v>
      </c>
      <c r="B2252" s="1" t="s">
        <v>7358</v>
      </c>
      <c r="C2252" s="1" t="s">
        <v>7358</v>
      </c>
      <c r="D2252" s="1" t="s">
        <v>7273</v>
      </c>
      <c r="E2252" s="1" t="s">
        <v>7359</v>
      </c>
      <c r="F2252" s="1" t="s">
        <v>7360</v>
      </c>
      <c r="G2252" s="1">
        <v>31.803397</v>
      </c>
      <c r="H2252" s="1">
        <v>130.71940799999999</v>
      </c>
      <c r="I2252" s="1">
        <v>906</v>
      </c>
      <c r="J2252" s="1">
        <v>9</v>
      </c>
      <c r="K2252" s="1" t="s">
        <v>161</v>
      </c>
      <c r="L2252" s="1" t="s">
        <v>7358</v>
      </c>
    </row>
    <row r="2253" spans="1:12">
      <c r="A2253" s="1">
        <v>2308</v>
      </c>
      <c r="B2253" s="1" t="s">
        <v>7361</v>
      </c>
      <c r="C2253" s="1" t="s">
        <v>7361</v>
      </c>
      <c r="D2253" s="1" t="s">
        <v>7273</v>
      </c>
      <c r="E2253" s="1" t="s">
        <v>7362</v>
      </c>
      <c r="F2253" s="1" t="s">
        <v>7363</v>
      </c>
      <c r="G2253" s="1">
        <v>31.877222</v>
      </c>
      <c r="H2253" s="1">
        <v>131.448611</v>
      </c>
      <c r="I2253" s="1">
        <v>20</v>
      </c>
      <c r="J2253" s="1">
        <v>9</v>
      </c>
      <c r="K2253" s="1" t="s">
        <v>161</v>
      </c>
      <c r="L2253" s="1" t="s">
        <v>7361</v>
      </c>
    </row>
    <row r="2254" spans="1:12">
      <c r="A2254" s="1">
        <v>2309</v>
      </c>
      <c r="B2254" s="1" t="s">
        <v>7364</v>
      </c>
      <c r="C2254" s="1" t="s">
        <v>7364</v>
      </c>
      <c r="D2254" s="1" t="s">
        <v>7273</v>
      </c>
      <c r="F2254" s="1" t="s">
        <v>7365</v>
      </c>
      <c r="G2254" s="1">
        <v>32.083610999999998</v>
      </c>
      <c r="H2254" s="1">
        <v>131.45138900000001</v>
      </c>
      <c r="I2254" s="1">
        <v>259</v>
      </c>
      <c r="J2254" s="1">
        <v>9</v>
      </c>
      <c r="K2254" s="1" t="s">
        <v>161</v>
      </c>
      <c r="L2254" s="1" t="s">
        <v>7364</v>
      </c>
    </row>
    <row r="2255" spans="1:12">
      <c r="A2255" s="1">
        <v>2310</v>
      </c>
      <c r="B2255" s="1" t="s">
        <v>7366</v>
      </c>
      <c r="C2255" s="1" t="s">
        <v>7366</v>
      </c>
      <c r="D2255" s="1" t="s">
        <v>7273</v>
      </c>
      <c r="E2255" s="1" t="s">
        <v>7367</v>
      </c>
      <c r="F2255" s="1" t="s">
        <v>7368</v>
      </c>
      <c r="G2255" s="1">
        <v>33.479444000000001</v>
      </c>
      <c r="H2255" s="1">
        <v>131.737222</v>
      </c>
      <c r="I2255" s="1">
        <v>19</v>
      </c>
      <c r="J2255" s="1">
        <v>9</v>
      </c>
      <c r="K2255" s="1" t="s">
        <v>161</v>
      </c>
      <c r="L2255" s="1" t="s">
        <v>7366</v>
      </c>
    </row>
    <row r="2256" spans="1:12">
      <c r="A2256" s="1">
        <v>2311</v>
      </c>
      <c r="B2256" s="1" t="s">
        <v>7369</v>
      </c>
      <c r="C2256" s="1" t="s">
        <v>7370</v>
      </c>
      <c r="D2256" s="1" t="s">
        <v>7273</v>
      </c>
      <c r="E2256" s="1" t="s">
        <v>7371</v>
      </c>
      <c r="F2256" s="1" t="s">
        <v>7372</v>
      </c>
      <c r="G2256" s="1">
        <v>33.845942000000001</v>
      </c>
      <c r="H2256" s="1">
        <v>131.03468899999999</v>
      </c>
      <c r="I2256" s="1">
        <v>21</v>
      </c>
      <c r="J2256" s="1">
        <v>9</v>
      </c>
      <c r="K2256" s="1" t="s">
        <v>161</v>
      </c>
      <c r="L2256" s="1" t="s">
        <v>7369</v>
      </c>
    </row>
    <row r="2257" spans="1:12">
      <c r="A2257" s="1">
        <v>2312</v>
      </c>
      <c r="B2257" s="1" t="s">
        <v>7373</v>
      </c>
      <c r="C2257" s="1" t="s">
        <v>7373</v>
      </c>
      <c r="D2257" s="1" t="s">
        <v>7273</v>
      </c>
      <c r="E2257" s="1" t="s">
        <v>7374</v>
      </c>
      <c r="F2257" s="1" t="s">
        <v>7375</v>
      </c>
      <c r="G2257" s="1">
        <v>32.837319000000001</v>
      </c>
      <c r="H2257" s="1">
        <v>130.85505000000001</v>
      </c>
      <c r="I2257" s="1">
        <v>642</v>
      </c>
      <c r="J2257" s="1">
        <v>9</v>
      </c>
      <c r="K2257" s="1" t="s">
        <v>161</v>
      </c>
      <c r="L2257" s="1" t="s">
        <v>7373</v>
      </c>
    </row>
    <row r="2258" spans="1:12">
      <c r="A2258" s="1">
        <v>2313</v>
      </c>
      <c r="B2258" s="1" t="s">
        <v>7376</v>
      </c>
      <c r="C2258" s="1" t="s">
        <v>7376</v>
      </c>
      <c r="D2258" s="1" t="s">
        <v>7273</v>
      </c>
      <c r="E2258" s="1" t="s">
        <v>7377</v>
      </c>
      <c r="F2258" s="1" t="s">
        <v>7378</v>
      </c>
      <c r="G2258" s="1">
        <v>32.916944000000001</v>
      </c>
      <c r="H2258" s="1">
        <v>129.913611</v>
      </c>
      <c r="I2258" s="1">
        <v>15</v>
      </c>
      <c r="J2258" s="1">
        <v>9</v>
      </c>
      <c r="K2258" s="1" t="s">
        <v>161</v>
      </c>
      <c r="L2258" s="1" t="s">
        <v>7376</v>
      </c>
    </row>
    <row r="2259" spans="1:12">
      <c r="A2259" s="1">
        <v>2314</v>
      </c>
      <c r="B2259" s="1" t="s">
        <v>7379</v>
      </c>
      <c r="C2259" s="1" t="s">
        <v>7379</v>
      </c>
      <c r="D2259" s="1" t="s">
        <v>7273</v>
      </c>
      <c r="F2259" s="1" t="s">
        <v>7380</v>
      </c>
      <c r="G2259" s="1">
        <v>31.367608000000001</v>
      </c>
      <c r="H2259" s="1">
        <v>130.84545600000001</v>
      </c>
      <c r="I2259" s="1">
        <v>214</v>
      </c>
      <c r="J2259" s="1">
        <v>9</v>
      </c>
      <c r="K2259" s="1" t="s">
        <v>161</v>
      </c>
      <c r="L2259" s="1" t="s">
        <v>7379</v>
      </c>
    </row>
    <row r="2260" spans="1:12">
      <c r="A2260" s="1">
        <v>2315</v>
      </c>
      <c r="B2260" s="1" t="s">
        <v>7381</v>
      </c>
      <c r="C2260" s="1" t="s">
        <v>7381</v>
      </c>
      <c r="D2260" s="1" t="s">
        <v>7273</v>
      </c>
      <c r="F2260" s="1" t="s">
        <v>7382</v>
      </c>
      <c r="G2260" s="1">
        <v>33.685000000000002</v>
      </c>
      <c r="H2260" s="1">
        <v>131.040278</v>
      </c>
      <c r="I2260" s="1">
        <v>55</v>
      </c>
      <c r="J2260" s="1">
        <v>9</v>
      </c>
      <c r="K2260" s="1" t="s">
        <v>161</v>
      </c>
      <c r="L2260" s="1" t="s">
        <v>7381</v>
      </c>
    </row>
    <row r="2261" spans="1:12">
      <c r="A2261" s="1">
        <v>2316</v>
      </c>
      <c r="B2261" s="1" t="s">
        <v>7383</v>
      </c>
      <c r="C2261" s="1" t="s">
        <v>7383</v>
      </c>
      <c r="D2261" s="1" t="s">
        <v>7273</v>
      </c>
      <c r="E2261" s="1" t="s">
        <v>7384</v>
      </c>
      <c r="F2261" s="1" t="s">
        <v>7385</v>
      </c>
      <c r="G2261" s="1">
        <v>28.430633</v>
      </c>
      <c r="H2261" s="1">
        <v>129.71254200000001</v>
      </c>
      <c r="I2261" s="1">
        <v>27</v>
      </c>
      <c r="J2261" s="1">
        <v>9</v>
      </c>
      <c r="K2261" s="1" t="s">
        <v>161</v>
      </c>
      <c r="L2261" s="1" t="s">
        <v>7383</v>
      </c>
    </row>
    <row r="2262" spans="1:12">
      <c r="A2262" s="1">
        <v>2317</v>
      </c>
      <c r="B2262" s="1" t="s">
        <v>7386</v>
      </c>
      <c r="C2262" s="1" t="s">
        <v>7386</v>
      </c>
      <c r="D2262" s="1" t="s">
        <v>7273</v>
      </c>
      <c r="F2262" s="1" t="s">
        <v>7387</v>
      </c>
      <c r="G2262" s="1">
        <v>27.425522000000001</v>
      </c>
      <c r="H2262" s="1">
        <v>128.70090300000001</v>
      </c>
      <c r="I2262" s="1">
        <v>101</v>
      </c>
      <c r="J2262" s="1">
        <v>9</v>
      </c>
      <c r="K2262" s="1" t="s">
        <v>161</v>
      </c>
      <c r="L2262" s="1" t="s">
        <v>7386</v>
      </c>
    </row>
    <row r="2263" spans="1:12">
      <c r="A2263" s="1">
        <v>2318</v>
      </c>
      <c r="B2263" s="1" t="s">
        <v>7388</v>
      </c>
      <c r="C2263" s="1" t="s">
        <v>7388</v>
      </c>
      <c r="D2263" s="1" t="s">
        <v>7273</v>
      </c>
      <c r="E2263" s="1" t="s">
        <v>7389</v>
      </c>
      <c r="F2263" s="1" t="s">
        <v>7390</v>
      </c>
      <c r="G2263" s="1">
        <v>27.836380999999999</v>
      </c>
      <c r="H2263" s="1">
        <v>128.88125299999999</v>
      </c>
      <c r="I2263" s="1">
        <v>17</v>
      </c>
      <c r="J2263" s="1">
        <v>9</v>
      </c>
      <c r="K2263" s="1" t="s">
        <v>161</v>
      </c>
      <c r="L2263" s="1" t="s">
        <v>7388</v>
      </c>
    </row>
    <row r="2264" spans="1:12">
      <c r="A2264" s="1">
        <v>2319</v>
      </c>
      <c r="B2264" s="1" t="s">
        <v>7391</v>
      </c>
      <c r="C2264" s="1" t="s">
        <v>7391</v>
      </c>
      <c r="D2264" s="1" t="s">
        <v>7273</v>
      </c>
      <c r="F2264" s="1" t="s">
        <v>7392</v>
      </c>
      <c r="G2264" s="1">
        <v>36.142847000000003</v>
      </c>
      <c r="H2264" s="1">
        <v>136.22392199999999</v>
      </c>
      <c r="I2264" s="1">
        <v>19</v>
      </c>
      <c r="J2264" s="1">
        <v>9</v>
      </c>
      <c r="K2264" s="1" t="s">
        <v>161</v>
      </c>
      <c r="L2264" s="1" t="s">
        <v>7391</v>
      </c>
    </row>
    <row r="2265" spans="1:12">
      <c r="A2265" s="1">
        <v>2320</v>
      </c>
      <c r="B2265" s="1" t="s">
        <v>7393</v>
      </c>
      <c r="C2265" s="1" t="s">
        <v>7393</v>
      </c>
      <c r="D2265" s="1" t="s">
        <v>7273</v>
      </c>
      <c r="F2265" s="1" t="s">
        <v>7394</v>
      </c>
      <c r="G2265" s="1">
        <v>35.394078</v>
      </c>
      <c r="H2265" s="1">
        <v>136.86966699999999</v>
      </c>
      <c r="I2265" s="1">
        <v>128</v>
      </c>
      <c r="J2265" s="1">
        <v>9</v>
      </c>
      <c r="K2265" s="1" t="s">
        <v>161</v>
      </c>
      <c r="L2265" s="1" t="s">
        <v>7393</v>
      </c>
    </row>
    <row r="2266" spans="1:12">
      <c r="A2266" s="1">
        <v>2321</v>
      </c>
      <c r="B2266" s="1" t="s">
        <v>7395</v>
      </c>
      <c r="C2266" s="1" t="s">
        <v>7395</v>
      </c>
      <c r="D2266" s="1" t="s">
        <v>7273</v>
      </c>
      <c r="F2266" s="1" t="s">
        <v>7396</v>
      </c>
      <c r="G2266" s="1">
        <v>34.750239000000001</v>
      </c>
      <c r="H2266" s="1">
        <v>137.70308299999999</v>
      </c>
      <c r="I2266" s="1">
        <v>150</v>
      </c>
      <c r="J2266" s="1">
        <v>9</v>
      </c>
      <c r="K2266" s="1" t="s">
        <v>161</v>
      </c>
      <c r="L2266" s="1" t="s">
        <v>7395</v>
      </c>
    </row>
    <row r="2267" spans="1:12">
      <c r="A2267" s="1">
        <v>2322</v>
      </c>
      <c r="B2267" s="1" t="s">
        <v>7397</v>
      </c>
      <c r="C2267" s="1" t="s">
        <v>7398</v>
      </c>
      <c r="D2267" s="1" t="s">
        <v>7273</v>
      </c>
      <c r="E2267" s="1" t="s">
        <v>7399</v>
      </c>
      <c r="F2267" s="1" t="s">
        <v>7400</v>
      </c>
      <c r="G2267" s="1">
        <v>36.394610999999998</v>
      </c>
      <c r="H2267" s="1">
        <v>136.406544</v>
      </c>
      <c r="I2267" s="1">
        <v>36</v>
      </c>
      <c r="J2267" s="1">
        <v>9</v>
      </c>
      <c r="K2267" s="1" t="s">
        <v>161</v>
      </c>
      <c r="L2267" s="1" t="s">
        <v>7397</v>
      </c>
    </row>
    <row r="2268" spans="1:12">
      <c r="A2268" s="1">
        <v>2323</v>
      </c>
      <c r="B2268" s="1" t="s">
        <v>7401</v>
      </c>
      <c r="C2268" s="1" t="s">
        <v>7402</v>
      </c>
      <c r="D2268" s="1" t="s">
        <v>7273</v>
      </c>
      <c r="E2268" s="1" t="s">
        <v>7403</v>
      </c>
      <c r="F2268" s="1" t="s">
        <v>7404</v>
      </c>
      <c r="G2268" s="1">
        <v>36.181125000000002</v>
      </c>
      <c r="H2268" s="1">
        <v>133.32484400000001</v>
      </c>
      <c r="I2268" s="1">
        <v>311</v>
      </c>
      <c r="J2268" s="1">
        <v>9</v>
      </c>
      <c r="K2268" s="1" t="s">
        <v>161</v>
      </c>
      <c r="L2268" s="1" t="s">
        <v>7401</v>
      </c>
    </row>
    <row r="2269" spans="1:12">
      <c r="A2269" s="1">
        <v>2324</v>
      </c>
      <c r="B2269" s="1" t="s">
        <v>7405</v>
      </c>
      <c r="C2269" s="1" t="s">
        <v>7405</v>
      </c>
      <c r="D2269" s="1" t="s">
        <v>7273</v>
      </c>
      <c r="E2269" s="1" t="s">
        <v>7406</v>
      </c>
      <c r="F2269" s="1" t="s">
        <v>7407</v>
      </c>
      <c r="G2269" s="1">
        <v>36.648333000000001</v>
      </c>
      <c r="H2269" s="1">
        <v>137.1875</v>
      </c>
      <c r="I2269" s="1">
        <v>95</v>
      </c>
      <c r="J2269" s="1">
        <v>9</v>
      </c>
      <c r="K2269" s="1" t="s">
        <v>161</v>
      </c>
      <c r="L2269" s="1" t="s">
        <v>7405</v>
      </c>
    </row>
    <row r="2270" spans="1:12">
      <c r="A2270" s="1">
        <v>2325</v>
      </c>
      <c r="B2270" s="1" t="s">
        <v>7408</v>
      </c>
      <c r="C2270" s="1" t="s">
        <v>7409</v>
      </c>
      <c r="D2270" s="1" t="s">
        <v>7273</v>
      </c>
      <c r="F2270" s="1" t="s">
        <v>7410</v>
      </c>
      <c r="G2270" s="1">
        <v>34.812778000000002</v>
      </c>
      <c r="H2270" s="1">
        <v>138.298056</v>
      </c>
      <c r="I2270" s="1">
        <v>23</v>
      </c>
      <c r="J2270" s="1">
        <v>9</v>
      </c>
      <c r="K2270" s="1" t="s">
        <v>161</v>
      </c>
      <c r="L2270" s="1" t="s">
        <v>7408</v>
      </c>
    </row>
    <row r="2271" spans="1:12">
      <c r="A2271" s="1">
        <v>2326</v>
      </c>
      <c r="B2271" s="1" t="s">
        <v>7411</v>
      </c>
      <c r="C2271" s="1" t="s">
        <v>7411</v>
      </c>
      <c r="D2271" s="1" t="s">
        <v>7273</v>
      </c>
      <c r="E2271" s="1" t="s">
        <v>7412</v>
      </c>
      <c r="F2271" s="1" t="s">
        <v>7413</v>
      </c>
      <c r="G2271" s="1">
        <v>34.436110999999997</v>
      </c>
      <c r="H2271" s="1">
        <v>132.919444</v>
      </c>
      <c r="I2271" s="1">
        <v>1088</v>
      </c>
      <c r="J2271" s="1">
        <v>9</v>
      </c>
      <c r="K2271" s="1" t="s">
        <v>161</v>
      </c>
      <c r="L2271" s="1" t="s">
        <v>7411</v>
      </c>
    </row>
    <row r="2272" spans="1:12">
      <c r="A2272" s="1">
        <v>2327</v>
      </c>
      <c r="B2272" s="1" t="s">
        <v>7414</v>
      </c>
      <c r="C2272" s="1" t="s">
        <v>7414</v>
      </c>
      <c r="D2272" s="1" t="s">
        <v>7273</v>
      </c>
      <c r="E2272" s="1" t="s">
        <v>7415</v>
      </c>
      <c r="F2272" s="1" t="s">
        <v>7416</v>
      </c>
      <c r="G2272" s="1">
        <v>34.756943999999997</v>
      </c>
      <c r="H2272" s="1">
        <v>133.855278</v>
      </c>
      <c r="I2272" s="1">
        <v>806</v>
      </c>
      <c r="J2272" s="1">
        <v>9</v>
      </c>
      <c r="K2272" s="1" t="s">
        <v>161</v>
      </c>
      <c r="L2272" s="1" t="s">
        <v>7414</v>
      </c>
    </row>
    <row r="2273" spans="1:12">
      <c r="A2273" s="1">
        <v>2328</v>
      </c>
      <c r="B2273" s="1" t="s">
        <v>7417</v>
      </c>
      <c r="C2273" s="1" t="s">
        <v>7417</v>
      </c>
      <c r="D2273" s="1" t="s">
        <v>7273</v>
      </c>
      <c r="E2273" s="1" t="s">
        <v>7418</v>
      </c>
      <c r="F2273" s="1" t="s">
        <v>7419</v>
      </c>
      <c r="G2273" s="1">
        <v>35.413611000000003</v>
      </c>
      <c r="H2273" s="1">
        <v>132.88999999999999</v>
      </c>
      <c r="I2273" s="1">
        <v>15</v>
      </c>
      <c r="J2273" s="1">
        <v>9</v>
      </c>
      <c r="K2273" s="1" t="s">
        <v>161</v>
      </c>
      <c r="L2273" s="1" t="s">
        <v>7417</v>
      </c>
    </row>
    <row r="2274" spans="1:12">
      <c r="A2274" s="1">
        <v>2329</v>
      </c>
      <c r="B2274" s="1" t="s">
        <v>7420</v>
      </c>
      <c r="C2274" s="1" t="s">
        <v>7420</v>
      </c>
      <c r="D2274" s="1" t="s">
        <v>7273</v>
      </c>
      <c r="F2274" s="1" t="s">
        <v>7421</v>
      </c>
      <c r="G2274" s="1">
        <v>34.034666999999999</v>
      </c>
      <c r="H2274" s="1">
        <v>131.549194</v>
      </c>
      <c r="I2274" s="1">
        <v>7</v>
      </c>
      <c r="J2274" s="1">
        <v>9</v>
      </c>
      <c r="K2274" s="1" t="s">
        <v>161</v>
      </c>
      <c r="L2274" s="1" t="s">
        <v>7420</v>
      </c>
    </row>
    <row r="2275" spans="1:12">
      <c r="A2275" s="1">
        <v>2330</v>
      </c>
      <c r="B2275" s="1" t="s">
        <v>7422</v>
      </c>
      <c r="C2275" s="1" t="s">
        <v>7423</v>
      </c>
      <c r="D2275" s="1" t="s">
        <v>7273</v>
      </c>
      <c r="E2275" s="1" t="s">
        <v>7424</v>
      </c>
      <c r="F2275" s="1" t="s">
        <v>7425</v>
      </c>
      <c r="G2275" s="1">
        <v>35.492221999999998</v>
      </c>
      <c r="H2275" s="1">
        <v>133.236389</v>
      </c>
      <c r="I2275" s="1">
        <v>20</v>
      </c>
      <c r="J2275" s="1">
        <v>9</v>
      </c>
      <c r="K2275" s="1" t="s">
        <v>161</v>
      </c>
      <c r="L2275" s="1" t="s">
        <v>7422</v>
      </c>
    </row>
    <row r="2276" spans="1:12">
      <c r="A2276" s="1">
        <v>2331</v>
      </c>
      <c r="B2276" s="1" t="s">
        <v>7426</v>
      </c>
      <c r="C2276" s="1" t="s">
        <v>7427</v>
      </c>
      <c r="D2276" s="1" t="s">
        <v>7273</v>
      </c>
      <c r="F2276" s="1" t="s">
        <v>7428</v>
      </c>
      <c r="G2276" s="1">
        <v>34.143859999999997</v>
      </c>
      <c r="H2276" s="1">
        <v>132.23575</v>
      </c>
      <c r="I2276" s="1">
        <v>7</v>
      </c>
      <c r="J2276" s="1">
        <v>9</v>
      </c>
      <c r="K2276" s="1" t="s">
        <v>161</v>
      </c>
      <c r="L2276" s="1" t="s">
        <v>7426</v>
      </c>
    </row>
    <row r="2277" spans="1:12">
      <c r="A2277" s="1">
        <v>2332</v>
      </c>
      <c r="B2277" s="1" t="s">
        <v>7429</v>
      </c>
      <c r="C2277" s="1" t="s">
        <v>7429</v>
      </c>
      <c r="D2277" s="1" t="s">
        <v>7273</v>
      </c>
      <c r="E2277" s="1" t="s">
        <v>7430</v>
      </c>
      <c r="F2277" s="1" t="s">
        <v>7431</v>
      </c>
      <c r="G2277" s="1">
        <v>33.546111000000003</v>
      </c>
      <c r="H2277" s="1">
        <v>133.669444</v>
      </c>
      <c r="I2277" s="1">
        <v>42</v>
      </c>
      <c r="J2277" s="1">
        <v>9</v>
      </c>
      <c r="K2277" s="1" t="s">
        <v>161</v>
      </c>
      <c r="L2277" s="1" t="s">
        <v>7429</v>
      </c>
    </row>
    <row r="2278" spans="1:12">
      <c r="A2278" s="1">
        <v>2333</v>
      </c>
      <c r="B2278" s="1" t="s">
        <v>7432</v>
      </c>
      <c r="C2278" s="1" t="s">
        <v>7432</v>
      </c>
      <c r="D2278" s="1" t="s">
        <v>7273</v>
      </c>
      <c r="E2278" s="1" t="s">
        <v>7433</v>
      </c>
      <c r="F2278" s="1" t="s">
        <v>7434</v>
      </c>
      <c r="G2278" s="1">
        <v>33.827221999999999</v>
      </c>
      <c r="H2278" s="1">
        <v>132.69972200000001</v>
      </c>
      <c r="I2278" s="1">
        <v>25</v>
      </c>
      <c r="J2278" s="1">
        <v>9</v>
      </c>
      <c r="K2278" s="1" t="s">
        <v>161</v>
      </c>
      <c r="L2278" s="1" t="s">
        <v>7432</v>
      </c>
    </row>
    <row r="2279" spans="1:12">
      <c r="A2279" s="1">
        <v>2334</v>
      </c>
      <c r="B2279" s="1" t="s">
        <v>7435</v>
      </c>
      <c r="C2279" s="1" t="s">
        <v>7436</v>
      </c>
      <c r="D2279" s="1" t="s">
        <v>7273</v>
      </c>
      <c r="E2279" s="1" t="s">
        <v>7437</v>
      </c>
      <c r="F2279" s="1" t="s">
        <v>7438</v>
      </c>
      <c r="G2279" s="1">
        <v>34.785527999999999</v>
      </c>
      <c r="H2279" s="1">
        <v>135.438222</v>
      </c>
      <c r="I2279" s="1">
        <v>50</v>
      </c>
      <c r="J2279" s="1">
        <v>9</v>
      </c>
      <c r="K2279" s="1" t="s">
        <v>161</v>
      </c>
      <c r="L2279" s="1" t="s">
        <v>7435</v>
      </c>
    </row>
    <row r="2280" spans="1:12">
      <c r="A2280" s="1">
        <v>2335</v>
      </c>
      <c r="B2280" s="1" t="s">
        <v>7439</v>
      </c>
      <c r="C2280" s="1" t="s">
        <v>7439</v>
      </c>
      <c r="D2280" s="1" t="s">
        <v>7273</v>
      </c>
      <c r="E2280" s="1" t="s">
        <v>7440</v>
      </c>
      <c r="F2280" s="1" t="s">
        <v>7441</v>
      </c>
      <c r="G2280" s="1">
        <v>35.530068999999997</v>
      </c>
      <c r="H2280" s="1">
        <v>134.16655299999999</v>
      </c>
      <c r="I2280" s="1">
        <v>65</v>
      </c>
      <c r="J2280" s="1">
        <v>9</v>
      </c>
      <c r="K2280" s="1" t="s">
        <v>161</v>
      </c>
      <c r="L2280" s="1" t="s">
        <v>7439</v>
      </c>
    </row>
    <row r="2281" spans="1:12">
      <c r="A2281" s="1">
        <v>2336</v>
      </c>
      <c r="B2281" s="1" t="s">
        <v>7442</v>
      </c>
      <c r="C2281" s="1" t="s">
        <v>7442</v>
      </c>
      <c r="D2281" s="1" t="s">
        <v>7273</v>
      </c>
      <c r="E2281" s="1" t="s">
        <v>7443</v>
      </c>
      <c r="F2281" s="1" t="s">
        <v>7444</v>
      </c>
      <c r="G2281" s="1">
        <v>34.132807999999997</v>
      </c>
      <c r="H2281" s="1">
        <v>134.606639</v>
      </c>
      <c r="I2281" s="1">
        <v>26</v>
      </c>
      <c r="J2281" s="1">
        <v>9</v>
      </c>
      <c r="K2281" s="1" t="s">
        <v>161</v>
      </c>
      <c r="L2281" s="1" t="s">
        <v>7442</v>
      </c>
    </row>
    <row r="2282" spans="1:12">
      <c r="A2282" s="1">
        <v>2337</v>
      </c>
      <c r="B2282" s="1" t="s">
        <v>7445</v>
      </c>
      <c r="C2282" s="1" t="s">
        <v>7445</v>
      </c>
      <c r="D2282" s="1" t="s">
        <v>7273</v>
      </c>
      <c r="E2282" s="1" t="s">
        <v>7446</v>
      </c>
      <c r="F2282" s="1" t="s">
        <v>7447</v>
      </c>
      <c r="G2282" s="1">
        <v>34.214167000000003</v>
      </c>
      <c r="H2282" s="1">
        <v>134.015556</v>
      </c>
      <c r="I2282" s="1">
        <v>607</v>
      </c>
      <c r="J2282" s="1">
        <v>9</v>
      </c>
      <c r="K2282" s="1" t="s">
        <v>161</v>
      </c>
      <c r="L2282" s="1" t="s">
        <v>7445</v>
      </c>
    </row>
    <row r="2283" spans="1:12">
      <c r="A2283" s="1">
        <v>2338</v>
      </c>
      <c r="B2283" s="1" t="s">
        <v>7448</v>
      </c>
      <c r="C2283" s="1" t="s">
        <v>7436</v>
      </c>
      <c r="D2283" s="1" t="s">
        <v>7273</v>
      </c>
      <c r="F2283" s="1" t="s">
        <v>7449</v>
      </c>
      <c r="G2283" s="1">
        <v>34.596311</v>
      </c>
      <c r="H2283" s="1">
        <v>135.60294400000001</v>
      </c>
      <c r="I2283" s="1">
        <v>39</v>
      </c>
      <c r="J2283" s="1">
        <v>9</v>
      </c>
      <c r="K2283" s="1" t="s">
        <v>161</v>
      </c>
      <c r="L2283" s="1" t="s">
        <v>7448</v>
      </c>
    </row>
    <row r="2284" spans="1:12">
      <c r="A2284" s="1">
        <v>2339</v>
      </c>
      <c r="B2284" s="1" t="s">
        <v>7450</v>
      </c>
      <c r="C2284" s="1" t="s">
        <v>7450</v>
      </c>
      <c r="D2284" s="1" t="s">
        <v>7273</v>
      </c>
      <c r="F2284" s="1" t="s">
        <v>7451</v>
      </c>
      <c r="G2284" s="1">
        <v>34.045321999999999</v>
      </c>
      <c r="H2284" s="1">
        <v>131.052144</v>
      </c>
      <c r="I2284" s="1">
        <v>13</v>
      </c>
      <c r="J2284" s="1">
        <v>9</v>
      </c>
      <c r="K2284" s="1" t="s">
        <v>161</v>
      </c>
      <c r="L2284" s="1" t="s">
        <v>7450</v>
      </c>
    </row>
    <row r="2285" spans="1:12">
      <c r="A2285" s="1">
        <v>2340</v>
      </c>
      <c r="B2285" s="1" t="s">
        <v>7452</v>
      </c>
      <c r="C2285" s="1" t="s">
        <v>7452</v>
      </c>
      <c r="D2285" s="1" t="s">
        <v>7273</v>
      </c>
      <c r="E2285" s="1" t="s">
        <v>7453</v>
      </c>
      <c r="F2285" s="1" t="s">
        <v>7454</v>
      </c>
      <c r="G2285" s="1">
        <v>40.734721999999998</v>
      </c>
      <c r="H2285" s="1">
        <v>140.690833</v>
      </c>
      <c r="I2285" s="1">
        <v>664</v>
      </c>
      <c r="J2285" s="1">
        <v>9</v>
      </c>
      <c r="K2285" s="1" t="s">
        <v>161</v>
      </c>
      <c r="L2285" s="1" t="s">
        <v>7452</v>
      </c>
    </row>
    <row r="2286" spans="1:12">
      <c r="A2286" s="1">
        <v>2341</v>
      </c>
      <c r="B2286" s="1" t="s">
        <v>7455</v>
      </c>
      <c r="C2286" s="1" t="s">
        <v>7455</v>
      </c>
      <c r="D2286" s="1" t="s">
        <v>7273</v>
      </c>
      <c r="E2286" s="1" t="s">
        <v>7456</v>
      </c>
      <c r="F2286" s="1" t="s">
        <v>7457</v>
      </c>
      <c r="G2286" s="1">
        <v>38.411893999999997</v>
      </c>
      <c r="H2286" s="1">
        <v>140.371331</v>
      </c>
      <c r="I2286" s="1">
        <v>353</v>
      </c>
      <c r="J2286" s="1">
        <v>9</v>
      </c>
      <c r="K2286" s="1" t="s">
        <v>161</v>
      </c>
      <c r="L2286" s="1" t="s">
        <v>7455</v>
      </c>
    </row>
    <row r="2287" spans="1:12">
      <c r="A2287" s="1">
        <v>2342</v>
      </c>
      <c r="B2287" s="1" t="s">
        <v>7458</v>
      </c>
      <c r="C2287" s="1" t="s">
        <v>7458</v>
      </c>
      <c r="D2287" s="1" t="s">
        <v>7273</v>
      </c>
      <c r="F2287" s="1" t="s">
        <v>7459</v>
      </c>
      <c r="G2287" s="1">
        <v>38.060181</v>
      </c>
      <c r="H2287" s="1">
        <v>138.413928</v>
      </c>
      <c r="I2287" s="1">
        <v>88</v>
      </c>
      <c r="J2287" s="1">
        <v>9</v>
      </c>
      <c r="K2287" s="1" t="s">
        <v>161</v>
      </c>
      <c r="L2287" s="1" t="s">
        <v>7458</v>
      </c>
    </row>
    <row r="2288" spans="1:12">
      <c r="A2288" s="1">
        <v>2343</v>
      </c>
      <c r="B2288" s="1" t="s">
        <v>7460</v>
      </c>
      <c r="C2288" s="1" t="s">
        <v>7461</v>
      </c>
      <c r="D2288" s="1" t="s">
        <v>7273</v>
      </c>
      <c r="F2288" s="1" t="s">
        <v>7462</v>
      </c>
      <c r="G2288" s="1">
        <v>40.556446999999999</v>
      </c>
      <c r="H2288" s="1">
        <v>141.46632500000001</v>
      </c>
      <c r="I2288" s="1">
        <v>152</v>
      </c>
      <c r="J2288" s="1">
        <v>9</v>
      </c>
      <c r="K2288" s="1" t="s">
        <v>161</v>
      </c>
      <c r="L2288" s="1" t="s">
        <v>7460</v>
      </c>
    </row>
    <row r="2289" spans="1:12">
      <c r="A2289" s="1">
        <v>2344</v>
      </c>
      <c r="B2289" s="1" t="s">
        <v>7463</v>
      </c>
      <c r="C2289" s="1" t="s">
        <v>7463</v>
      </c>
      <c r="D2289" s="1" t="s">
        <v>7273</v>
      </c>
      <c r="E2289" s="1" t="s">
        <v>7464</v>
      </c>
      <c r="F2289" s="1" t="s">
        <v>7465</v>
      </c>
      <c r="G2289" s="1">
        <v>39.428610999999997</v>
      </c>
      <c r="H2289" s="1">
        <v>141.135278</v>
      </c>
      <c r="I2289" s="1">
        <v>297</v>
      </c>
      <c r="J2289" s="1">
        <v>9</v>
      </c>
      <c r="K2289" s="1" t="s">
        <v>161</v>
      </c>
      <c r="L2289" s="1" t="s">
        <v>7463</v>
      </c>
    </row>
    <row r="2290" spans="1:12">
      <c r="A2290" s="1">
        <v>2345</v>
      </c>
      <c r="B2290" s="1" t="s">
        <v>7466</v>
      </c>
      <c r="C2290" s="1" t="s">
        <v>7466</v>
      </c>
      <c r="D2290" s="1" t="s">
        <v>7273</v>
      </c>
      <c r="E2290" s="1" t="s">
        <v>7467</v>
      </c>
      <c r="F2290" s="1" t="s">
        <v>7468</v>
      </c>
      <c r="G2290" s="1">
        <v>39.615555999999998</v>
      </c>
      <c r="H2290" s="1">
        <v>140.21861100000001</v>
      </c>
      <c r="I2290" s="1">
        <v>313</v>
      </c>
      <c r="J2290" s="1">
        <v>9</v>
      </c>
      <c r="K2290" s="1" t="s">
        <v>161</v>
      </c>
      <c r="L2290" s="1" t="s">
        <v>7466</v>
      </c>
    </row>
    <row r="2291" spans="1:12">
      <c r="A2291" s="1">
        <v>2346</v>
      </c>
      <c r="B2291" s="1" t="s">
        <v>7469</v>
      </c>
      <c r="C2291" s="1" t="s">
        <v>7470</v>
      </c>
      <c r="D2291" s="1" t="s">
        <v>7273</v>
      </c>
      <c r="E2291" s="1" t="s">
        <v>7471</v>
      </c>
      <c r="F2291" s="1" t="s">
        <v>7472</v>
      </c>
      <c r="G2291" s="1">
        <v>40.703221999999997</v>
      </c>
      <c r="H2291" s="1">
        <v>141.36836400000001</v>
      </c>
      <c r="I2291" s="1">
        <v>119</v>
      </c>
      <c r="J2291" s="1">
        <v>9</v>
      </c>
      <c r="K2291" s="1" t="s">
        <v>161</v>
      </c>
      <c r="L2291" s="1" t="s">
        <v>7469</v>
      </c>
    </row>
    <row r="2292" spans="1:12">
      <c r="A2292" s="1">
        <v>2347</v>
      </c>
      <c r="B2292" s="1" t="s">
        <v>7473</v>
      </c>
      <c r="C2292" s="1" t="s">
        <v>7473</v>
      </c>
      <c r="D2292" s="1" t="s">
        <v>7273</v>
      </c>
      <c r="E2292" s="1" t="s">
        <v>7474</v>
      </c>
      <c r="F2292" s="1" t="s">
        <v>7475</v>
      </c>
      <c r="G2292" s="1">
        <v>38.139721999999999</v>
      </c>
      <c r="H2292" s="1">
        <v>140.916944</v>
      </c>
      <c r="I2292" s="1">
        <v>15</v>
      </c>
      <c r="J2292" s="1">
        <v>9</v>
      </c>
      <c r="K2292" s="1" t="s">
        <v>161</v>
      </c>
      <c r="L2292" s="1" t="s">
        <v>7473</v>
      </c>
    </row>
    <row r="2293" spans="1:12">
      <c r="A2293" s="1">
        <v>2348</v>
      </c>
      <c r="B2293" s="1" t="s">
        <v>7476</v>
      </c>
      <c r="C2293" s="1" t="s">
        <v>7476</v>
      </c>
      <c r="D2293" s="1" t="s">
        <v>7273</v>
      </c>
      <c r="F2293" s="1" t="s">
        <v>7477</v>
      </c>
      <c r="G2293" s="1">
        <v>38.404919</v>
      </c>
      <c r="H2293" s="1">
        <v>141.219572</v>
      </c>
      <c r="I2293" s="1">
        <v>7</v>
      </c>
      <c r="J2293" s="1">
        <v>9</v>
      </c>
      <c r="K2293" s="1" t="s">
        <v>161</v>
      </c>
      <c r="L2293" s="1" t="s">
        <v>7476</v>
      </c>
    </row>
    <row r="2294" spans="1:12">
      <c r="A2294" s="1">
        <v>6862</v>
      </c>
      <c r="B2294" s="1" t="s">
        <v>7478</v>
      </c>
      <c r="C2294" s="1" t="s">
        <v>7478</v>
      </c>
      <c r="D2294" s="1" t="s">
        <v>5088</v>
      </c>
      <c r="E2294" s="1" t="s">
        <v>7479</v>
      </c>
      <c r="F2294" s="1" t="s">
        <v>7480</v>
      </c>
      <c r="G2294" s="1">
        <v>50.192900000000002</v>
      </c>
      <c r="H2294" s="1">
        <v>14.1532</v>
      </c>
      <c r="I2294" s="1">
        <v>233</v>
      </c>
      <c r="J2294" s="1">
        <v>1</v>
      </c>
      <c r="K2294" s="1" t="s">
        <v>184</v>
      </c>
      <c r="L2294" s="1" t="s">
        <v>7478</v>
      </c>
    </row>
    <row r="2295" spans="1:12">
      <c r="A2295" s="1">
        <v>2350</v>
      </c>
      <c r="B2295" s="1" t="s">
        <v>7481</v>
      </c>
      <c r="C2295" s="1" t="s">
        <v>7482</v>
      </c>
      <c r="D2295" s="1" t="s">
        <v>7273</v>
      </c>
      <c r="F2295" s="1" t="s">
        <v>7483</v>
      </c>
      <c r="G2295" s="1">
        <v>35.454611</v>
      </c>
      <c r="H2295" s="1">
        <v>139.45016699999999</v>
      </c>
      <c r="I2295" s="1">
        <v>205</v>
      </c>
      <c r="J2295" s="1">
        <v>9</v>
      </c>
      <c r="K2295" s="1" t="s">
        <v>161</v>
      </c>
      <c r="L2295" s="1" t="s">
        <v>7481</v>
      </c>
    </row>
    <row r="2296" spans="1:12">
      <c r="A2296" s="1">
        <v>2351</v>
      </c>
      <c r="B2296" s="1" t="s">
        <v>7484</v>
      </c>
      <c r="C2296" s="1" t="s">
        <v>7484</v>
      </c>
      <c r="D2296" s="1" t="s">
        <v>7273</v>
      </c>
      <c r="F2296" s="1" t="s">
        <v>7485</v>
      </c>
      <c r="G2296" s="1">
        <v>34.987053000000003</v>
      </c>
      <c r="H2296" s="1">
        <v>139.82920799999999</v>
      </c>
      <c r="I2296" s="1">
        <v>10</v>
      </c>
      <c r="J2296" s="1">
        <v>9</v>
      </c>
      <c r="K2296" s="1" t="s">
        <v>161</v>
      </c>
      <c r="L2296" s="1" t="s">
        <v>7484</v>
      </c>
    </row>
    <row r="2297" spans="1:12">
      <c r="A2297" s="1">
        <v>2352</v>
      </c>
      <c r="B2297" s="1" t="s">
        <v>7486</v>
      </c>
      <c r="C2297" s="1" t="s">
        <v>7486</v>
      </c>
      <c r="D2297" s="1" t="s">
        <v>7273</v>
      </c>
      <c r="E2297" s="1" t="s">
        <v>7487</v>
      </c>
      <c r="F2297" s="1" t="s">
        <v>7488</v>
      </c>
      <c r="G2297" s="1">
        <v>33.115000000000002</v>
      </c>
      <c r="H2297" s="1">
        <v>139.785833</v>
      </c>
      <c r="I2297" s="1">
        <v>303</v>
      </c>
      <c r="J2297" s="1">
        <v>9</v>
      </c>
      <c r="K2297" s="1" t="s">
        <v>161</v>
      </c>
      <c r="L2297" s="1" t="s">
        <v>7486</v>
      </c>
    </row>
    <row r="2298" spans="1:12">
      <c r="A2298" s="1">
        <v>2353</v>
      </c>
      <c r="B2298" s="1" t="s">
        <v>7489</v>
      </c>
      <c r="C2298" s="1" t="s">
        <v>7489</v>
      </c>
      <c r="D2298" s="1" t="s">
        <v>7273</v>
      </c>
      <c r="F2298" s="1" t="s">
        <v>7490</v>
      </c>
      <c r="G2298" s="1">
        <v>35.841943999999998</v>
      </c>
      <c r="H2298" s="1">
        <v>139.41055600000001</v>
      </c>
      <c r="I2298" s="1">
        <v>295</v>
      </c>
      <c r="J2298" s="1">
        <v>9</v>
      </c>
      <c r="K2298" s="1" t="s">
        <v>161</v>
      </c>
      <c r="L2298" s="1" t="s">
        <v>7489</v>
      </c>
    </row>
    <row r="2299" spans="1:12">
      <c r="A2299" s="1">
        <v>2354</v>
      </c>
      <c r="B2299" s="1" t="s">
        <v>7491</v>
      </c>
      <c r="C2299" s="1" t="s">
        <v>7491</v>
      </c>
      <c r="D2299" s="1" t="s">
        <v>7273</v>
      </c>
      <c r="F2299" s="1" t="s">
        <v>7492</v>
      </c>
      <c r="G2299" s="1">
        <v>35.398271999999999</v>
      </c>
      <c r="H2299" s="1">
        <v>139.90993599999999</v>
      </c>
      <c r="I2299" s="1">
        <v>10</v>
      </c>
      <c r="J2299" s="1">
        <v>9</v>
      </c>
      <c r="K2299" s="1" t="s">
        <v>161</v>
      </c>
      <c r="L2299" s="1" t="s">
        <v>7491</v>
      </c>
    </row>
    <row r="2300" spans="1:12">
      <c r="A2300" s="1">
        <v>2355</v>
      </c>
      <c r="B2300" s="1" t="s">
        <v>7493</v>
      </c>
      <c r="C2300" s="1" t="s">
        <v>7493</v>
      </c>
      <c r="D2300" s="1" t="s">
        <v>7273</v>
      </c>
      <c r="F2300" s="1" t="s">
        <v>7494</v>
      </c>
      <c r="G2300" s="1">
        <v>35.798943999999999</v>
      </c>
      <c r="H2300" s="1">
        <v>140.011111</v>
      </c>
      <c r="I2300" s="1">
        <v>98</v>
      </c>
      <c r="J2300" s="1">
        <v>9</v>
      </c>
      <c r="K2300" s="1" t="s">
        <v>161</v>
      </c>
      <c r="L2300" s="1" t="s">
        <v>7493</v>
      </c>
    </row>
    <row r="2301" spans="1:12">
      <c r="A2301" s="1">
        <v>2356</v>
      </c>
      <c r="B2301" s="1" t="s">
        <v>7495</v>
      </c>
      <c r="C2301" s="1" t="s">
        <v>7495</v>
      </c>
      <c r="D2301" s="1" t="s">
        <v>7273</v>
      </c>
      <c r="E2301" s="1" t="s">
        <v>7496</v>
      </c>
      <c r="F2301" s="1" t="s">
        <v>7497</v>
      </c>
      <c r="G2301" s="1">
        <v>34.782032999999998</v>
      </c>
      <c r="H2301" s="1">
        <v>139.36030600000001</v>
      </c>
      <c r="I2301" s="1">
        <v>130</v>
      </c>
      <c r="J2301" s="1">
        <v>9</v>
      </c>
      <c r="K2301" s="1" t="s">
        <v>161</v>
      </c>
      <c r="L2301" s="1" t="s">
        <v>7495</v>
      </c>
    </row>
    <row r="2302" spans="1:12">
      <c r="A2302" s="1">
        <v>2358</v>
      </c>
      <c r="B2302" s="1" t="s">
        <v>7498</v>
      </c>
      <c r="C2302" s="1" t="s">
        <v>7499</v>
      </c>
      <c r="D2302" s="1" t="s">
        <v>7273</v>
      </c>
      <c r="F2302" s="1" t="s">
        <v>7500</v>
      </c>
      <c r="G2302" s="1">
        <v>35.513769000000003</v>
      </c>
      <c r="H2302" s="1">
        <v>139.393675</v>
      </c>
      <c r="I2302" s="1">
        <v>360</v>
      </c>
      <c r="J2302" s="1">
        <v>9</v>
      </c>
      <c r="K2302" s="1" t="s">
        <v>161</v>
      </c>
      <c r="L2302" s="1" t="s">
        <v>7498</v>
      </c>
    </row>
    <row r="2303" spans="1:12">
      <c r="A2303" s="1">
        <v>2359</v>
      </c>
      <c r="B2303" s="1" t="s">
        <v>7501</v>
      </c>
      <c r="C2303" s="1" t="s">
        <v>7272</v>
      </c>
      <c r="D2303" s="1" t="s">
        <v>7273</v>
      </c>
      <c r="E2303" s="1" t="s">
        <v>7502</v>
      </c>
      <c r="F2303" s="1" t="s">
        <v>7503</v>
      </c>
      <c r="G2303" s="1">
        <v>35.552258000000002</v>
      </c>
      <c r="H2303" s="1">
        <v>139.77969400000001</v>
      </c>
      <c r="I2303" s="1">
        <v>35</v>
      </c>
      <c r="J2303" s="1">
        <v>9</v>
      </c>
      <c r="K2303" s="1" t="s">
        <v>161</v>
      </c>
      <c r="L2303" s="1" t="s">
        <v>7501</v>
      </c>
    </row>
    <row r="2304" spans="1:12">
      <c r="A2304" s="1">
        <v>2360</v>
      </c>
      <c r="B2304" s="1" t="s">
        <v>7504</v>
      </c>
      <c r="C2304" s="1" t="s">
        <v>7505</v>
      </c>
      <c r="D2304" s="1" t="s">
        <v>7273</v>
      </c>
      <c r="E2304" s="1" t="s">
        <v>7506</v>
      </c>
      <c r="F2304" s="1" t="s">
        <v>7507</v>
      </c>
      <c r="G2304" s="1">
        <v>35.748491999999999</v>
      </c>
      <c r="H2304" s="1">
        <v>139.34848299999999</v>
      </c>
      <c r="I2304" s="1">
        <v>463</v>
      </c>
      <c r="J2304" s="1">
        <v>9</v>
      </c>
      <c r="K2304" s="1" t="s">
        <v>161</v>
      </c>
      <c r="L2304" s="1" t="s">
        <v>7504</v>
      </c>
    </row>
    <row r="2305" spans="1:12">
      <c r="A2305" s="1">
        <v>2361</v>
      </c>
      <c r="B2305" s="1" t="s">
        <v>7508</v>
      </c>
      <c r="C2305" s="1" t="s">
        <v>7509</v>
      </c>
      <c r="D2305" s="1" t="s">
        <v>7510</v>
      </c>
      <c r="E2305" s="1" t="s">
        <v>7511</v>
      </c>
      <c r="F2305" s="1" t="s">
        <v>7512</v>
      </c>
      <c r="G2305" s="1">
        <v>35.126389000000003</v>
      </c>
      <c r="H2305" s="1">
        <v>126.80888899999999</v>
      </c>
      <c r="I2305" s="1">
        <v>39</v>
      </c>
      <c r="J2305" s="1">
        <v>9</v>
      </c>
      <c r="K2305" s="1" t="s">
        <v>161</v>
      </c>
      <c r="L2305" s="1" t="s">
        <v>7508</v>
      </c>
    </row>
    <row r="2306" spans="1:12">
      <c r="A2306" s="1">
        <v>2364</v>
      </c>
      <c r="B2306" s="1" t="s">
        <v>7513</v>
      </c>
      <c r="C2306" s="1" t="s">
        <v>7514</v>
      </c>
      <c r="D2306" s="1" t="s">
        <v>7510</v>
      </c>
      <c r="F2306" s="1" t="s">
        <v>7515</v>
      </c>
      <c r="G2306" s="1">
        <v>35.878436000000001</v>
      </c>
      <c r="H2306" s="1">
        <v>127.11955</v>
      </c>
      <c r="I2306" s="1">
        <v>96</v>
      </c>
      <c r="J2306" s="1">
        <v>9</v>
      </c>
      <c r="K2306" s="1" t="s">
        <v>161</v>
      </c>
      <c r="L2306" s="1" t="s">
        <v>7513</v>
      </c>
    </row>
    <row r="2307" spans="1:12">
      <c r="A2307" s="1">
        <v>2365</v>
      </c>
      <c r="B2307" s="1" t="s">
        <v>7516</v>
      </c>
      <c r="C2307" s="1" t="s">
        <v>7516</v>
      </c>
      <c r="D2307" s="1" t="s">
        <v>7510</v>
      </c>
      <c r="E2307" s="1" t="s">
        <v>7517</v>
      </c>
      <c r="F2307" s="1" t="s">
        <v>7518</v>
      </c>
      <c r="G2307" s="1">
        <v>34.842328000000002</v>
      </c>
      <c r="H2307" s="1">
        <v>127.61685</v>
      </c>
      <c r="I2307" s="1">
        <v>53</v>
      </c>
      <c r="J2307" s="1">
        <v>9</v>
      </c>
      <c r="K2307" s="1" t="s">
        <v>161</v>
      </c>
      <c r="L2307" s="1" t="s">
        <v>7516</v>
      </c>
    </row>
    <row r="2308" spans="1:12">
      <c r="A2308" s="1">
        <v>2366</v>
      </c>
      <c r="B2308" s="1" t="s">
        <v>7519</v>
      </c>
      <c r="C2308" s="1" t="s">
        <v>7520</v>
      </c>
      <c r="D2308" s="1" t="s">
        <v>7510</v>
      </c>
      <c r="E2308" s="1" t="s">
        <v>7521</v>
      </c>
      <c r="F2308" s="1" t="s">
        <v>7522</v>
      </c>
      <c r="G2308" s="1">
        <v>38.142614000000002</v>
      </c>
      <c r="H2308" s="1">
        <v>128.598556</v>
      </c>
      <c r="I2308" s="1">
        <v>92</v>
      </c>
      <c r="J2308" s="1">
        <v>9</v>
      </c>
      <c r="K2308" s="1" t="s">
        <v>161</v>
      </c>
      <c r="L2308" s="1" t="s">
        <v>7519</v>
      </c>
    </row>
    <row r="2309" spans="1:12">
      <c r="A2309" s="1">
        <v>2367</v>
      </c>
      <c r="B2309" s="1" t="s">
        <v>7523</v>
      </c>
      <c r="C2309" s="1" t="s">
        <v>7524</v>
      </c>
      <c r="D2309" s="1" t="s">
        <v>7510</v>
      </c>
      <c r="E2309" s="1" t="s">
        <v>7525</v>
      </c>
      <c r="F2309" s="1" t="s">
        <v>7526</v>
      </c>
      <c r="G2309" s="1">
        <v>37.753560999999998</v>
      </c>
      <c r="H2309" s="1">
        <v>128.943625</v>
      </c>
      <c r="I2309" s="1">
        <v>35</v>
      </c>
      <c r="J2309" s="1">
        <v>9</v>
      </c>
      <c r="K2309" s="1" t="s">
        <v>161</v>
      </c>
      <c r="L2309" s="1" t="s">
        <v>7523</v>
      </c>
    </row>
    <row r="2310" spans="1:12">
      <c r="A2310" s="1">
        <v>6861</v>
      </c>
      <c r="B2310" s="1" t="s">
        <v>7527</v>
      </c>
      <c r="C2310" s="1" t="s">
        <v>7528</v>
      </c>
      <c r="D2310" s="1" t="s">
        <v>1210</v>
      </c>
      <c r="E2310" s="1" t="s">
        <v>7529</v>
      </c>
      <c r="F2310" s="1" t="s">
        <v>1212</v>
      </c>
      <c r="G2310" s="1">
        <v>40.520083300000003</v>
      </c>
      <c r="H2310" s="1">
        <v>-90.652388900000005</v>
      </c>
      <c r="I2310" s="1">
        <v>707</v>
      </c>
      <c r="J2310" s="1">
        <v>-6</v>
      </c>
      <c r="K2310" s="1" t="s">
        <v>161</v>
      </c>
      <c r="L2310" s="1" t="s">
        <v>7527</v>
      </c>
    </row>
    <row r="2311" spans="1:12">
      <c r="A2311" s="1">
        <v>2370</v>
      </c>
      <c r="B2311" s="1" t="s">
        <v>7530</v>
      </c>
      <c r="C2311" s="1" t="s">
        <v>7531</v>
      </c>
      <c r="D2311" s="1" t="s">
        <v>7510</v>
      </c>
      <c r="E2311" s="1" t="s">
        <v>7532</v>
      </c>
      <c r="F2311" s="1" t="s">
        <v>7533</v>
      </c>
      <c r="G2311" s="1">
        <v>33.511305999999998</v>
      </c>
      <c r="H2311" s="1">
        <v>126.493028</v>
      </c>
      <c r="I2311" s="1">
        <v>118</v>
      </c>
      <c r="J2311" s="1">
        <v>9</v>
      </c>
      <c r="K2311" s="1" t="s">
        <v>161</v>
      </c>
      <c r="L2311" s="1" t="s">
        <v>7530</v>
      </c>
    </row>
    <row r="2312" spans="1:12">
      <c r="A2312" s="1">
        <v>2371</v>
      </c>
      <c r="B2312" s="1" t="s">
        <v>7534</v>
      </c>
      <c r="C2312" s="1" t="s">
        <v>7535</v>
      </c>
      <c r="D2312" s="1" t="s">
        <v>7510</v>
      </c>
      <c r="F2312" s="1" t="s">
        <v>7536</v>
      </c>
      <c r="G2312" s="1">
        <v>35.141174999999997</v>
      </c>
      <c r="H2312" s="1">
        <v>128.69579200000001</v>
      </c>
      <c r="I2312" s="1">
        <v>8</v>
      </c>
      <c r="J2312" s="1">
        <v>9</v>
      </c>
      <c r="K2312" s="1" t="s">
        <v>161</v>
      </c>
      <c r="L2312" s="1" t="s">
        <v>7534</v>
      </c>
    </row>
    <row r="2313" spans="1:12">
      <c r="A2313" s="1">
        <v>2372</v>
      </c>
      <c r="B2313" s="1" t="s">
        <v>7537</v>
      </c>
      <c r="C2313" s="1" t="s">
        <v>7538</v>
      </c>
      <c r="D2313" s="1" t="s">
        <v>7510</v>
      </c>
      <c r="E2313" s="1" t="s">
        <v>7539</v>
      </c>
      <c r="F2313" s="1" t="s">
        <v>7540</v>
      </c>
      <c r="G2313" s="1">
        <v>35.179527999999998</v>
      </c>
      <c r="H2313" s="1">
        <v>128.938222</v>
      </c>
      <c r="I2313" s="1">
        <v>6</v>
      </c>
      <c r="J2313" s="1">
        <v>9</v>
      </c>
      <c r="K2313" s="1" t="s">
        <v>161</v>
      </c>
      <c r="L2313" s="1" t="s">
        <v>7537</v>
      </c>
    </row>
    <row r="2314" spans="1:12">
      <c r="A2314" s="1">
        <v>6860</v>
      </c>
      <c r="B2314" s="1" t="s">
        <v>7541</v>
      </c>
      <c r="C2314" s="1" t="s">
        <v>7542</v>
      </c>
      <c r="D2314" s="1" t="s">
        <v>6330</v>
      </c>
      <c r="F2314" s="1" t="s">
        <v>7543</v>
      </c>
      <c r="G2314" s="1">
        <v>-17.545300000000001</v>
      </c>
      <c r="H2314" s="1">
        <v>128.30699999999999</v>
      </c>
      <c r="I2314" s="1">
        <v>0</v>
      </c>
      <c r="J2314" s="1">
        <v>9.5</v>
      </c>
      <c r="K2314" s="1" t="s">
        <v>161</v>
      </c>
      <c r="L2314" s="1" t="s">
        <v>7541</v>
      </c>
    </row>
    <row r="2315" spans="1:12">
      <c r="A2315" s="1">
        <v>2374</v>
      </c>
      <c r="B2315" s="1" t="s">
        <v>7544</v>
      </c>
      <c r="C2315" s="1" t="s">
        <v>7544</v>
      </c>
      <c r="D2315" s="1" t="s">
        <v>7510</v>
      </c>
      <c r="E2315" s="1" t="s">
        <v>7545</v>
      </c>
      <c r="F2315" s="1" t="s">
        <v>7546</v>
      </c>
      <c r="G2315" s="1">
        <v>35.593494</v>
      </c>
      <c r="H2315" s="1">
        <v>129.351722</v>
      </c>
      <c r="I2315" s="1">
        <v>45</v>
      </c>
      <c r="J2315" s="1">
        <v>9</v>
      </c>
      <c r="K2315" s="1" t="s">
        <v>161</v>
      </c>
      <c r="L2315" s="1" t="s">
        <v>7544</v>
      </c>
    </row>
    <row r="2316" spans="1:12">
      <c r="A2316" s="1">
        <v>2375</v>
      </c>
      <c r="B2316" s="1" t="s">
        <v>7547</v>
      </c>
      <c r="C2316" s="1" t="s">
        <v>7548</v>
      </c>
      <c r="D2316" s="1" t="s">
        <v>7510</v>
      </c>
      <c r="F2316" s="1" t="s">
        <v>7549</v>
      </c>
      <c r="G2316" s="1">
        <v>36.962214000000003</v>
      </c>
      <c r="H2316" s="1">
        <v>127.03107199999999</v>
      </c>
      <c r="I2316" s="1">
        <v>51</v>
      </c>
      <c r="J2316" s="1">
        <v>9</v>
      </c>
      <c r="K2316" s="1" t="s">
        <v>161</v>
      </c>
      <c r="L2316" s="1" t="s">
        <v>7547</v>
      </c>
    </row>
    <row r="2317" spans="1:12">
      <c r="A2317" s="1">
        <v>2376</v>
      </c>
      <c r="B2317" s="1" t="s">
        <v>7550</v>
      </c>
      <c r="C2317" s="1" t="s">
        <v>7551</v>
      </c>
      <c r="D2317" s="1" t="s">
        <v>7510</v>
      </c>
      <c r="E2317" s="1" t="s">
        <v>7552</v>
      </c>
      <c r="F2317" s="1" t="s">
        <v>7553</v>
      </c>
      <c r="G2317" s="1">
        <v>37.445833</v>
      </c>
      <c r="H2317" s="1">
        <v>127.113889</v>
      </c>
      <c r="I2317" s="1">
        <v>92</v>
      </c>
      <c r="J2317" s="1">
        <v>9</v>
      </c>
      <c r="K2317" s="1" t="s">
        <v>161</v>
      </c>
      <c r="L2317" s="1" t="s">
        <v>7550</v>
      </c>
    </row>
    <row r="2318" spans="1:12">
      <c r="A2318" s="1">
        <v>2377</v>
      </c>
      <c r="B2318" s="1" t="s">
        <v>7554</v>
      </c>
      <c r="C2318" s="1" t="s">
        <v>7555</v>
      </c>
      <c r="D2318" s="1" t="s">
        <v>7510</v>
      </c>
      <c r="E2318" s="1" t="s">
        <v>7556</v>
      </c>
      <c r="F2318" s="1" t="s">
        <v>7557</v>
      </c>
      <c r="G2318" s="1">
        <v>37.090617000000002</v>
      </c>
      <c r="H2318" s="1">
        <v>127.029594</v>
      </c>
      <c r="I2318" s="1">
        <v>40</v>
      </c>
      <c r="J2318" s="1">
        <v>9</v>
      </c>
      <c r="K2318" s="1" t="s">
        <v>161</v>
      </c>
      <c r="L2318" s="1" t="s">
        <v>7554</v>
      </c>
    </row>
    <row r="2319" spans="1:12">
      <c r="A2319" s="1">
        <v>2378</v>
      </c>
      <c r="B2319" s="1" t="s">
        <v>7558</v>
      </c>
      <c r="C2319" s="1" t="s">
        <v>7559</v>
      </c>
      <c r="D2319" s="1" t="s">
        <v>7510</v>
      </c>
      <c r="E2319" s="1" t="s">
        <v>7560</v>
      </c>
      <c r="F2319" s="1" t="s">
        <v>7561</v>
      </c>
      <c r="G2319" s="1">
        <v>37.558311000000003</v>
      </c>
      <c r="H2319" s="1">
        <v>126.790586</v>
      </c>
      <c r="I2319" s="1">
        <v>58</v>
      </c>
      <c r="J2319" s="1">
        <v>9</v>
      </c>
      <c r="K2319" s="1" t="s">
        <v>161</v>
      </c>
      <c r="L2319" s="1" t="s">
        <v>7558</v>
      </c>
    </row>
    <row r="2320" spans="1:12">
      <c r="A2320" s="1">
        <v>2379</v>
      </c>
      <c r="B2320" s="1" t="s">
        <v>7562</v>
      </c>
      <c r="C2320" s="1" t="s">
        <v>7562</v>
      </c>
      <c r="D2320" s="1" t="s">
        <v>7510</v>
      </c>
      <c r="F2320" s="1" t="s">
        <v>7563</v>
      </c>
      <c r="G2320" s="1">
        <v>37.239406000000002</v>
      </c>
      <c r="H2320" s="1">
        <v>127.007053</v>
      </c>
      <c r="I2320" s="1">
        <v>88</v>
      </c>
      <c r="J2320" s="1">
        <v>9</v>
      </c>
      <c r="K2320" s="1" t="s">
        <v>161</v>
      </c>
      <c r="L2320" s="1" t="s">
        <v>7562</v>
      </c>
    </row>
    <row r="2321" spans="1:12">
      <c r="A2321" s="1">
        <v>2380</v>
      </c>
      <c r="B2321" s="1" t="s">
        <v>7564</v>
      </c>
      <c r="C2321" s="1" t="s">
        <v>7564</v>
      </c>
      <c r="D2321" s="1" t="s">
        <v>7510</v>
      </c>
      <c r="E2321" s="1" t="s">
        <v>7565</v>
      </c>
      <c r="F2321" s="1" t="s">
        <v>7566</v>
      </c>
      <c r="G2321" s="1">
        <v>35.987858000000003</v>
      </c>
      <c r="H2321" s="1">
        <v>129.42048600000001</v>
      </c>
      <c r="I2321" s="1">
        <v>70</v>
      </c>
      <c r="J2321" s="1">
        <v>9</v>
      </c>
      <c r="K2321" s="1" t="s">
        <v>161</v>
      </c>
      <c r="L2321" s="1" t="s">
        <v>7564</v>
      </c>
    </row>
    <row r="2322" spans="1:12">
      <c r="A2322" s="1">
        <v>2381</v>
      </c>
      <c r="B2322" s="1" t="s">
        <v>7567</v>
      </c>
      <c r="C2322" s="1" t="s">
        <v>7568</v>
      </c>
      <c r="D2322" s="1" t="s">
        <v>7510</v>
      </c>
      <c r="E2322" s="1" t="s">
        <v>7569</v>
      </c>
      <c r="F2322" s="1" t="s">
        <v>7570</v>
      </c>
      <c r="G2322" s="1">
        <v>35.894108000000003</v>
      </c>
      <c r="H2322" s="1">
        <v>128.65885599999999</v>
      </c>
      <c r="I2322" s="1">
        <v>116</v>
      </c>
      <c r="J2322" s="1">
        <v>9</v>
      </c>
      <c r="K2322" s="1" t="s">
        <v>161</v>
      </c>
      <c r="L2322" s="1" t="s">
        <v>7567</v>
      </c>
    </row>
    <row r="2323" spans="1:12">
      <c r="A2323" s="1">
        <v>2383</v>
      </c>
      <c r="B2323" s="1" t="s">
        <v>7571</v>
      </c>
      <c r="C2323" s="1" t="s">
        <v>7572</v>
      </c>
      <c r="D2323" s="1" t="s">
        <v>7510</v>
      </c>
      <c r="E2323" s="1" t="s">
        <v>7573</v>
      </c>
      <c r="F2323" s="1" t="s">
        <v>7574</v>
      </c>
      <c r="G2323" s="1">
        <v>36.631932999999997</v>
      </c>
      <c r="H2323" s="1">
        <v>128.35485</v>
      </c>
      <c r="I2323" s="1">
        <v>354</v>
      </c>
      <c r="J2323" s="1">
        <v>9</v>
      </c>
      <c r="K2323" s="1" t="s">
        <v>161</v>
      </c>
      <c r="L2323" s="1" t="s">
        <v>7571</v>
      </c>
    </row>
    <row r="2324" spans="1:12">
      <c r="A2324" s="1">
        <v>2384</v>
      </c>
      <c r="B2324" s="1" t="s">
        <v>7575</v>
      </c>
      <c r="C2324" s="1" t="s">
        <v>7576</v>
      </c>
      <c r="D2324" s="1" t="s">
        <v>7273</v>
      </c>
      <c r="E2324" s="1" t="s">
        <v>7577</v>
      </c>
      <c r="F2324" s="1" t="s">
        <v>7578</v>
      </c>
      <c r="G2324" s="1">
        <v>26.195813999999999</v>
      </c>
      <c r="H2324" s="1">
        <v>127.645869</v>
      </c>
      <c r="I2324" s="1">
        <v>12</v>
      </c>
      <c r="J2324" s="1">
        <v>9</v>
      </c>
      <c r="K2324" s="1" t="s">
        <v>201</v>
      </c>
      <c r="L2324" s="1" t="s">
        <v>7575</v>
      </c>
    </row>
    <row r="2325" spans="1:12">
      <c r="A2325" s="1">
        <v>2385</v>
      </c>
      <c r="B2325" s="1" t="s">
        <v>7579</v>
      </c>
      <c r="C2325" s="1" t="s">
        <v>7580</v>
      </c>
      <c r="D2325" s="1" t="s">
        <v>7273</v>
      </c>
      <c r="F2325" s="1" t="s">
        <v>7581</v>
      </c>
      <c r="G2325" s="1">
        <v>26.728774999999999</v>
      </c>
      <c r="H2325" s="1">
        <v>127.761775</v>
      </c>
      <c r="I2325" s="1">
        <v>184</v>
      </c>
      <c r="J2325" s="1">
        <v>9</v>
      </c>
      <c r="K2325" s="1" t="s">
        <v>161</v>
      </c>
      <c r="L2325" s="1" t="s">
        <v>7579</v>
      </c>
    </row>
    <row r="2326" spans="1:12">
      <c r="A2326" s="1">
        <v>2386</v>
      </c>
      <c r="B2326" s="1" t="s">
        <v>7582</v>
      </c>
      <c r="C2326" s="1" t="s">
        <v>7583</v>
      </c>
      <c r="D2326" s="1" t="s">
        <v>7273</v>
      </c>
      <c r="E2326" s="1" t="s">
        <v>7584</v>
      </c>
      <c r="F2326" s="1" t="s">
        <v>7585</v>
      </c>
      <c r="G2326" s="1">
        <v>26.355612000000001</v>
      </c>
      <c r="H2326" s="1">
        <v>127.767633</v>
      </c>
      <c r="I2326" s="1">
        <v>143</v>
      </c>
      <c r="J2326" s="1">
        <v>9</v>
      </c>
      <c r="K2326" s="1" t="s">
        <v>161</v>
      </c>
      <c r="L2326" s="1" t="s">
        <v>7582</v>
      </c>
    </row>
    <row r="2327" spans="1:12">
      <c r="A2327" s="1">
        <v>2387</v>
      </c>
      <c r="B2327" s="1" t="s">
        <v>7586</v>
      </c>
      <c r="C2327" s="1" t="s">
        <v>7586</v>
      </c>
      <c r="D2327" s="1" t="s">
        <v>7273</v>
      </c>
      <c r="E2327" s="1" t="s">
        <v>7587</v>
      </c>
      <c r="F2327" s="1" t="s">
        <v>7588</v>
      </c>
      <c r="G2327" s="1">
        <v>24.344525000000001</v>
      </c>
      <c r="H2327" s="1">
        <v>124.186983</v>
      </c>
      <c r="I2327" s="1">
        <v>93</v>
      </c>
      <c r="J2327" s="1">
        <v>9</v>
      </c>
      <c r="K2327" s="1" t="s">
        <v>161</v>
      </c>
      <c r="L2327" s="1" t="s">
        <v>7586</v>
      </c>
    </row>
    <row r="2328" spans="1:12">
      <c r="A2328" s="1">
        <v>2388</v>
      </c>
      <c r="B2328" s="1" t="s">
        <v>7589</v>
      </c>
      <c r="C2328" s="1" t="s">
        <v>7589</v>
      </c>
      <c r="D2328" s="1" t="s">
        <v>7273</v>
      </c>
      <c r="E2328" s="1" t="s">
        <v>7590</v>
      </c>
      <c r="F2328" s="1" t="s">
        <v>7591</v>
      </c>
      <c r="G2328" s="1">
        <v>26.363506000000001</v>
      </c>
      <c r="H2328" s="1">
        <v>126.71380600000001</v>
      </c>
      <c r="I2328" s="1">
        <v>23</v>
      </c>
      <c r="J2328" s="1">
        <v>9</v>
      </c>
      <c r="K2328" s="1" t="s">
        <v>161</v>
      </c>
      <c r="L2328" s="1" t="s">
        <v>7589</v>
      </c>
    </row>
    <row r="2329" spans="1:12">
      <c r="A2329" s="1">
        <v>2389</v>
      </c>
      <c r="B2329" s="1" t="s">
        <v>7592</v>
      </c>
      <c r="C2329" s="1" t="s">
        <v>7592</v>
      </c>
      <c r="D2329" s="1" t="s">
        <v>7273</v>
      </c>
      <c r="E2329" s="1" t="s">
        <v>7593</v>
      </c>
      <c r="F2329" s="1" t="s">
        <v>7594</v>
      </c>
      <c r="G2329" s="1">
        <v>25.846533000000001</v>
      </c>
      <c r="H2329" s="1">
        <v>131.26349400000001</v>
      </c>
      <c r="I2329" s="1">
        <v>167</v>
      </c>
      <c r="J2329" s="1">
        <v>9</v>
      </c>
      <c r="K2329" s="1" t="s">
        <v>161</v>
      </c>
      <c r="L2329" s="1" t="s">
        <v>7592</v>
      </c>
    </row>
    <row r="2330" spans="1:12">
      <c r="A2330" s="1">
        <v>2390</v>
      </c>
      <c r="B2330" s="1" t="s">
        <v>7595</v>
      </c>
      <c r="C2330" s="1" t="s">
        <v>7595</v>
      </c>
      <c r="D2330" s="1" t="s">
        <v>7273</v>
      </c>
      <c r="E2330" s="1" t="s">
        <v>7596</v>
      </c>
      <c r="F2330" s="1" t="s">
        <v>7597</v>
      </c>
      <c r="G2330" s="1">
        <v>24.782833</v>
      </c>
      <c r="H2330" s="1">
        <v>125.29511100000001</v>
      </c>
      <c r="I2330" s="1">
        <v>150</v>
      </c>
      <c r="J2330" s="1">
        <v>9</v>
      </c>
      <c r="K2330" s="1" t="s">
        <v>161</v>
      </c>
      <c r="L2330" s="1" t="s">
        <v>7595</v>
      </c>
    </row>
    <row r="2331" spans="1:12">
      <c r="A2331" s="1">
        <v>2391</v>
      </c>
      <c r="B2331" s="1" t="s">
        <v>7598</v>
      </c>
      <c r="C2331" s="1" t="s">
        <v>7598</v>
      </c>
      <c r="D2331" s="1" t="s">
        <v>7273</v>
      </c>
      <c r="E2331" s="1" t="s">
        <v>7599</v>
      </c>
      <c r="F2331" s="1" t="s">
        <v>7600</v>
      </c>
      <c r="G2331" s="1">
        <v>25.944721999999999</v>
      </c>
      <c r="H2331" s="1">
        <v>131.326944</v>
      </c>
      <c r="I2331" s="1">
        <v>80</v>
      </c>
      <c r="J2331" s="1">
        <v>9</v>
      </c>
      <c r="K2331" s="1" t="s">
        <v>161</v>
      </c>
      <c r="L2331" s="1" t="s">
        <v>7598</v>
      </c>
    </row>
    <row r="2332" spans="1:12">
      <c r="A2332" s="1">
        <v>2392</v>
      </c>
      <c r="B2332" s="1" t="s">
        <v>7601</v>
      </c>
      <c r="C2332" s="1" t="s">
        <v>7601</v>
      </c>
      <c r="D2332" s="1" t="s">
        <v>7273</v>
      </c>
      <c r="E2332" s="1" t="s">
        <v>7602</v>
      </c>
      <c r="F2332" s="1" t="s">
        <v>7603</v>
      </c>
      <c r="G2332" s="1">
        <v>24.826667</v>
      </c>
      <c r="H2332" s="1">
        <v>125.144722</v>
      </c>
      <c r="I2332" s="1">
        <v>54</v>
      </c>
      <c r="J2332" s="1">
        <v>9</v>
      </c>
      <c r="K2332" s="1" t="s">
        <v>161</v>
      </c>
      <c r="L2332" s="1" t="s">
        <v>7601</v>
      </c>
    </row>
    <row r="2333" spans="1:12">
      <c r="A2333" s="1">
        <v>2393</v>
      </c>
      <c r="B2333" s="1" t="s">
        <v>7604</v>
      </c>
      <c r="C2333" s="1" t="s">
        <v>7604</v>
      </c>
      <c r="D2333" s="1" t="s">
        <v>7273</v>
      </c>
      <c r="F2333" s="1" t="s">
        <v>7605</v>
      </c>
      <c r="G2333" s="1">
        <v>24.653888999999999</v>
      </c>
      <c r="H2333" s="1">
        <v>124.67527800000001</v>
      </c>
      <c r="I2333" s="1">
        <v>36</v>
      </c>
      <c r="J2333" s="1">
        <v>9</v>
      </c>
      <c r="K2333" s="1" t="s">
        <v>161</v>
      </c>
      <c r="L2333" s="1" t="s">
        <v>7604</v>
      </c>
    </row>
    <row r="2334" spans="1:12">
      <c r="A2334" s="1">
        <v>2394</v>
      </c>
      <c r="B2334" s="1" t="s">
        <v>7606</v>
      </c>
      <c r="C2334" s="1" t="s">
        <v>7606</v>
      </c>
      <c r="D2334" s="1" t="s">
        <v>7273</v>
      </c>
      <c r="E2334" s="1" t="s">
        <v>7607</v>
      </c>
      <c r="F2334" s="1" t="s">
        <v>7608</v>
      </c>
      <c r="G2334" s="1">
        <v>27.043963999999999</v>
      </c>
      <c r="H2334" s="1">
        <v>128.40151700000001</v>
      </c>
      <c r="I2334" s="1">
        <v>52</v>
      </c>
      <c r="J2334" s="1">
        <v>9</v>
      </c>
      <c r="K2334" s="1" t="s">
        <v>161</v>
      </c>
      <c r="L2334" s="1" t="s">
        <v>7606</v>
      </c>
    </row>
    <row r="2335" spans="1:12">
      <c r="A2335" s="1">
        <v>2395</v>
      </c>
      <c r="B2335" s="1" t="s">
        <v>7609</v>
      </c>
      <c r="C2335" s="1" t="s">
        <v>7610</v>
      </c>
      <c r="D2335" s="1" t="s">
        <v>7273</v>
      </c>
      <c r="F2335" s="1" t="s">
        <v>7611</v>
      </c>
      <c r="G2335" s="1">
        <v>26.274274999999999</v>
      </c>
      <c r="H2335" s="1">
        <v>127.756494</v>
      </c>
      <c r="I2335" s="1">
        <v>247</v>
      </c>
      <c r="J2335" s="1">
        <v>9</v>
      </c>
      <c r="K2335" s="1" t="s">
        <v>161</v>
      </c>
      <c r="L2335" s="1" t="s">
        <v>7609</v>
      </c>
    </row>
    <row r="2336" spans="1:12">
      <c r="A2336" s="1">
        <v>2396</v>
      </c>
      <c r="B2336" s="1" t="s">
        <v>7612</v>
      </c>
      <c r="C2336" s="1" t="s">
        <v>7613</v>
      </c>
      <c r="D2336" s="1" t="s">
        <v>7273</v>
      </c>
      <c r="E2336" s="1" t="s">
        <v>7614</v>
      </c>
      <c r="F2336" s="1" t="s">
        <v>7615</v>
      </c>
      <c r="G2336" s="1">
        <v>24.466944000000002</v>
      </c>
      <c r="H2336" s="1">
        <v>122.977778</v>
      </c>
      <c r="I2336" s="1">
        <v>70</v>
      </c>
      <c r="J2336" s="1">
        <v>9</v>
      </c>
      <c r="K2336" s="1" t="s">
        <v>161</v>
      </c>
      <c r="L2336" s="1" t="s">
        <v>7612</v>
      </c>
    </row>
    <row r="2337" spans="1:12">
      <c r="A2337" s="1">
        <v>2397</v>
      </c>
      <c r="B2337" s="1" t="s">
        <v>7616</v>
      </c>
      <c r="C2337" s="1" t="s">
        <v>7617</v>
      </c>
      <c r="D2337" s="1" t="s">
        <v>7618</v>
      </c>
      <c r="E2337" s="1" t="s">
        <v>7619</v>
      </c>
      <c r="F2337" s="1" t="s">
        <v>7620</v>
      </c>
      <c r="G2337" s="1">
        <v>14.508647</v>
      </c>
      <c r="H2337" s="1">
        <v>121.019581</v>
      </c>
      <c r="I2337" s="1">
        <v>75</v>
      </c>
      <c r="J2337" s="1">
        <v>8</v>
      </c>
      <c r="K2337" s="1" t="s">
        <v>201</v>
      </c>
      <c r="L2337" s="1" t="s">
        <v>7616</v>
      </c>
    </row>
    <row r="2338" spans="1:12">
      <c r="A2338" s="1">
        <v>6859</v>
      </c>
      <c r="B2338" s="1" t="s">
        <v>7621</v>
      </c>
      <c r="C2338" s="1" t="s">
        <v>7622</v>
      </c>
      <c r="D2338" s="1" t="s">
        <v>7623</v>
      </c>
      <c r="E2338" s="1" t="s">
        <v>7624</v>
      </c>
      <c r="F2338" s="1" t="s">
        <v>7625</v>
      </c>
      <c r="G2338" s="1">
        <v>37.619399999999999</v>
      </c>
      <c r="H2338" s="1">
        <v>61.896700000000003</v>
      </c>
      <c r="I2338" s="1">
        <v>728</v>
      </c>
      <c r="J2338" s="1">
        <v>5</v>
      </c>
      <c r="K2338" s="1" t="s">
        <v>161</v>
      </c>
      <c r="L2338" s="1" t="s">
        <v>7621</v>
      </c>
    </row>
    <row r="2339" spans="1:12">
      <c r="A2339" s="1">
        <v>2399</v>
      </c>
      <c r="B2339" s="1" t="s">
        <v>7626</v>
      </c>
      <c r="C2339" s="1" t="s">
        <v>7626</v>
      </c>
      <c r="D2339" s="1" t="s">
        <v>7618</v>
      </c>
      <c r="E2339" s="1" t="s">
        <v>7627</v>
      </c>
      <c r="F2339" s="1" t="s">
        <v>7628</v>
      </c>
      <c r="G2339" s="1">
        <v>7.1652420000000001</v>
      </c>
      <c r="H2339" s="1">
        <v>124.209619</v>
      </c>
      <c r="I2339" s="1">
        <v>189</v>
      </c>
      <c r="J2339" s="1">
        <v>8</v>
      </c>
      <c r="K2339" s="1" t="s">
        <v>201</v>
      </c>
      <c r="L2339" s="1" t="s">
        <v>7626</v>
      </c>
    </row>
    <row r="2340" spans="1:12">
      <c r="A2340" s="1">
        <v>2400</v>
      </c>
      <c r="B2340" s="1" t="s">
        <v>7629</v>
      </c>
      <c r="C2340" s="1" t="s">
        <v>7630</v>
      </c>
      <c r="D2340" s="1" t="s">
        <v>7618</v>
      </c>
      <c r="E2340" s="1" t="s">
        <v>7631</v>
      </c>
      <c r="F2340" s="1" t="s">
        <v>7632</v>
      </c>
      <c r="G2340" s="1">
        <v>8.4156189999999995</v>
      </c>
      <c r="H2340" s="1">
        <v>124.61121900000001</v>
      </c>
      <c r="I2340" s="1">
        <v>601</v>
      </c>
      <c r="J2340" s="1">
        <v>8</v>
      </c>
      <c r="K2340" s="1" t="s">
        <v>201</v>
      </c>
      <c r="L2340" s="1" t="s">
        <v>7629</v>
      </c>
    </row>
    <row r="2341" spans="1:12">
      <c r="A2341" s="1">
        <v>2401</v>
      </c>
      <c r="B2341" s="1" t="s">
        <v>7633</v>
      </c>
      <c r="C2341" s="1" t="s">
        <v>7633</v>
      </c>
      <c r="D2341" s="1" t="s">
        <v>7618</v>
      </c>
      <c r="E2341" s="1" t="s">
        <v>7634</v>
      </c>
      <c r="F2341" s="1" t="s">
        <v>7635</v>
      </c>
      <c r="G2341" s="1">
        <v>7.827197</v>
      </c>
      <c r="H2341" s="1">
        <v>123.458294</v>
      </c>
      <c r="I2341" s="1">
        <v>5</v>
      </c>
      <c r="J2341" s="1">
        <v>8</v>
      </c>
      <c r="K2341" s="1" t="s">
        <v>201</v>
      </c>
      <c r="L2341" s="1" t="s">
        <v>7633</v>
      </c>
    </row>
    <row r="2342" spans="1:12">
      <c r="A2342" s="1">
        <v>2402</v>
      </c>
      <c r="B2342" s="1" t="s">
        <v>7636</v>
      </c>
      <c r="C2342" s="1" t="s">
        <v>7637</v>
      </c>
      <c r="D2342" s="1" t="s">
        <v>7618</v>
      </c>
      <c r="F2342" s="1" t="s">
        <v>7638</v>
      </c>
      <c r="G2342" s="1">
        <v>6.0580030000000002</v>
      </c>
      <c r="H2342" s="1">
        <v>125.09603300000001</v>
      </c>
      <c r="I2342" s="1">
        <v>505</v>
      </c>
      <c r="J2342" s="1">
        <v>8</v>
      </c>
      <c r="K2342" s="1" t="s">
        <v>201</v>
      </c>
      <c r="L2342" s="1" t="s">
        <v>7636</v>
      </c>
    </row>
    <row r="2343" spans="1:12">
      <c r="A2343" s="1">
        <v>6858</v>
      </c>
      <c r="B2343" s="1" t="s">
        <v>7639</v>
      </c>
      <c r="C2343" s="1" t="s">
        <v>7640</v>
      </c>
      <c r="D2343" s="1" t="s">
        <v>3705</v>
      </c>
      <c r="F2343" s="1" t="s">
        <v>1212</v>
      </c>
      <c r="G2343" s="1">
        <v>-3.070875</v>
      </c>
      <c r="H2343" s="1">
        <v>39.219430555555597</v>
      </c>
      <c r="I2343" s="1">
        <v>400</v>
      </c>
      <c r="J2343" s="1">
        <v>3</v>
      </c>
      <c r="K2343" s="1" t="s">
        <v>161</v>
      </c>
      <c r="L2343" s="1" t="s">
        <v>7639</v>
      </c>
    </row>
    <row r="2344" spans="1:12">
      <c r="A2344" s="1">
        <v>2404</v>
      </c>
      <c r="B2344" s="1" t="s">
        <v>7641</v>
      </c>
      <c r="C2344" s="1" t="s">
        <v>7642</v>
      </c>
      <c r="D2344" s="1" t="s">
        <v>7618</v>
      </c>
      <c r="E2344" s="1" t="s">
        <v>7643</v>
      </c>
      <c r="F2344" s="1" t="s">
        <v>7644</v>
      </c>
      <c r="G2344" s="1">
        <v>6.9224189999999997</v>
      </c>
      <c r="H2344" s="1">
        <v>122.05963300000001</v>
      </c>
      <c r="I2344" s="1">
        <v>33</v>
      </c>
      <c r="J2344" s="1">
        <v>8</v>
      </c>
      <c r="K2344" s="1" t="s">
        <v>201</v>
      </c>
      <c r="L2344" s="1" t="s">
        <v>7641</v>
      </c>
    </row>
    <row r="2345" spans="1:12">
      <c r="A2345" s="1">
        <v>2405</v>
      </c>
      <c r="B2345" s="1" t="s">
        <v>7645</v>
      </c>
      <c r="C2345" s="1" t="s">
        <v>7645</v>
      </c>
      <c r="D2345" s="1" t="s">
        <v>7618</v>
      </c>
      <c r="E2345" s="1" t="s">
        <v>7646</v>
      </c>
      <c r="F2345" s="1" t="s">
        <v>7647</v>
      </c>
      <c r="G2345" s="1">
        <v>16.375102999999999</v>
      </c>
      <c r="H2345" s="1">
        <v>120.619636</v>
      </c>
      <c r="I2345" s="1">
        <v>4251</v>
      </c>
      <c r="J2345" s="1">
        <v>8</v>
      </c>
      <c r="K2345" s="1" t="s">
        <v>201</v>
      </c>
      <c r="L2345" s="1" t="s">
        <v>7645</v>
      </c>
    </row>
    <row r="2346" spans="1:12">
      <c r="A2346" s="1">
        <v>2406</v>
      </c>
      <c r="B2346" s="1" t="s">
        <v>7648</v>
      </c>
      <c r="C2346" s="1" t="s">
        <v>7648</v>
      </c>
      <c r="D2346" s="1" t="s">
        <v>7618</v>
      </c>
      <c r="F2346" s="1" t="s">
        <v>7649</v>
      </c>
      <c r="G2346" s="1">
        <v>14.129167000000001</v>
      </c>
      <c r="H2346" s="1">
        <v>122.980181</v>
      </c>
      <c r="I2346" s="1">
        <v>10</v>
      </c>
      <c r="J2346" s="1">
        <v>8</v>
      </c>
      <c r="K2346" s="1" t="s">
        <v>201</v>
      </c>
      <c r="L2346" s="1" t="s">
        <v>7648</v>
      </c>
    </row>
    <row r="2347" spans="1:12">
      <c r="A2347" s="1">
        <v>2407</v>
      </c>
      <c r="B2347" s="1" t="s">
        <v>7650</v>
      </c>
      <c r="C2347" s="1" t="s">
        <v>7651</v>
      </c>
      <c r="D2347" s="1" t="s">
        <v>7618</v>
      </c>
      <c r="F2347" s="1" t="s">
        <v>7652</v>
      </c>
      <c r="G2347" s="1">
        <v>14.986527000000001</v>
      </c>
      <c r="H2347" s="1">
        <v>120.49250000000001</v>
      </c>
      <c r="I2347" s="1">
        <v>151</v>
      </c>
      <c r="J2347" s="1">
        <v>8</v>
      </c>
      <c r="K2347" s="1" t="s">
        <v>201</v>
      </c>
      <c r="L2347" s="1" t="s">
        <v>7650</v>
      </c>
    </row>
    <row r="2348" spans="1:12">
      <c r="A2348" s="1">
        <v>2408</v>
      </c>
      <c r="B2348" s="1" t="s">
        <v>7653</v>
      </c>
      <c r="C2348" s="1" t="s">
        <v>7653</v>
      </c>
      <c r="D2348" s="1" t="s">
        <v>7618</v>
      </c>
      <c r="F2348" s="1" t="s">
        <v>7654</v>
      </c>
      <c r="G2348" s="1">
        <v>16.034786</v>
      </c>
      <c r="H2348" s="1">
        <v>120.241106</v>
      </c>
      <c r="I2348" s="1">
        <v>7</v>
      </c>
      <c r="J2348" s="1">
        <v>8</v>
      </c>
      <c r="K2348" s="1" t="s">
        <v>201</v>
      </c>
      <c r="L2348" s="1" t="s">
        <v>7653</v>
      </c>
    </row>
    <row r="2349" spans="1:12">
      <c r="A2349" s="1">
        <v>2409</v>
      </c>
      <c r="B2349" s="1" t="s">
        <v>5659</v>
      </c>
      <c r="C2349" s="1" t="s">
        <v>5659</v>
      </c>
      <c r="D2349" s="1" t="s">
        <v>7618</v>
      </c>
      <c r="F2349" s="1" t="s">
        <v>7655</v>
      </c>
      <c r="G2349" s="1">
        <v>12.361516999999999</v>
      </c>
      <c r="H2349" s="1">
        <v>121.046639</v>
      </c>
      <c r="I2349" s="1">
        <v>14</v>
      </c>
      <c r="J2349" s="1">
        <v>8</v>
      </c>
      <c r="K2349" s="1" t="s">
        <v>201</v>
      </c>
      <c r="L2349" s="1" t="s">
        <v>5659</v>
      </c>
    </row>
    <row r="2350" spans="1:12">
      <c r="A2350" s="1">
        <v>2410</v>
      </c>
      <c r="B2350" s="1" t="s">
        <v>7656</v>
      </c>
      <c r="C2350" s="1" t="s">
        <v>7657</v>
      </c>
      <c r="D2350" s="1" t="s">
        <v>7618</v>
      </c>
      <c r="F2350" s="1" t="s">
        <v>7658</v>
      </c>
      <c r="G2350" s="1">
        <v>13.955017</v>
      </c>
      <c r="H2350" s="1">
        <v>121.124925</v>
      </c>
      <c r="I2350" s="1">
        <v>1220</v>
      </c>
      <c r="J2350" s="1">
        <v>8</v>
      </c>
      <c r="K2350" s="1" t="s">
        <v>201</v>
      </c>
      <c r="L2350" s="1" t="s">
        <v>7656</v>
      </c>
    </row>
    <row r="2351" spans="1:12">
      <c r="A2351" s="1">
        <v>2411</v>
      </c>
      <c r="B2351" s="1" t="s">
        <v>7659</v>
      </c>
      <c r="C2351" s="1" t="s">
        <v>7659</v>
      </c>
      <c r="D2351" s="1" t="s">
        <v>7618</v>
      </c>
      <c r="F2351" s="1" t="s">
        <v>7660</v>
      </c>
      <c r="G2351" s="1">
        <v>13.208092000000001</v>
      </c>
      <c r="H2351" s="1">
        <v>120.60535</v>
      </c>
      <c r="I2351" s="1">
        <v>13</v>
      </c>
      <c r="J2351" s="1">
        <v>8</v>
      </c>
      <c r="K2351" s="1" t="s">
        <v>201</v>
      </c>
      <c r="L2351" s="1" t="s">
        <v>7659</v>
      </c>
    </row>
    <row r="2352" spans="1:12">
      <c r="A2352" s="1">
        <v>2414</v>
      </c>
      <c r="B2352" s="1" t="s">
        <v>7661</v>
      </c>
      <c r="C2352" s="1" t="s">
        <v>7661</v>
      </c>
      <c r="D2352" s="1" t="s">
        <v>7618</v>
      </c>
      <c r="F2352" s="1" t="s">
        <v>7662</v>
      </c>
      <c r="G2352" s="1">
        <v>17.555330999999999</v>
      </c>
      <c r="H2352" s="1">
        <v>120.355797</v>
      </c>
      <c r="I2352" s="1">
        <v>16</v>
      </c>
      <c r="J2352" s="1">
        <v>8</v>
      </c>
      <c r="K2352" s="1" t="s">
        <v>201</v>
      </c>
      <c r="L2352" s="1" t="s">
        <v>7661</v>
      </c>
    </row>
    <row r="2353" spans="1:12">
      <c r="A2353" s="1">
        <v>2415</v>
      </c>
      <c r="B2353" s="1" t="s">
        <v>7663</v>
      </c>
      <c r="C2353" s="1" t="s">
        <v>7663</v>
      </c>
      <c r="D2353" s="1" t="s">
        <v>7618</v>
      </c>
      <c r="F2353" s="1" t="s">
        <v>7664</v>
      </c>
      <c r="G2353" s="1">
        <v>15.729836000000001</v>
      </c>
      <c r="H2353" s="1">
        <v>121.50013300000001</v>
      </c>
      <c r="I2353" s="1">
        <v>108</v>
      </c>
      <c r="J2353" s="1">
        <v>8</v>
      </c>
      <c r="K2353" s="1" t="s">
        <v>201</v>
      </c>
      <c r="L2353" s="1" t="s">
        <v>7663</v>
      </c>
    </row>
    <row r="2354" spans="1:12">
      <c r="A2354" s="1">
        <v>6857</v>
      </c>
      <c r="B2354" s="1" t="s">
        <v>7665</v>
      </c>
      <c r="C2354" s="1" t="s">
        <v>7665</v>
      </c>
      <c r="D2354" s="1" t="s">
        <v>3705</v>
      </c>
      <c r="F2354" s="1" t="s">
        <v>1212</v>
      </c>
      <c r="G2354" s="1">
        <v>-2.8</v>
      </c>
      <c r="H2354" s="1">
        <v>37.533333333333303</v>
      </c>
      <c r="I2354" s="1">
        <v>3900</v>
      </c>
      <c r="J2354" s="1">
        <v>3</v>
      </c>
      <c r="K2354" s="1" t="s">
        <v>161</v>
      </c>
      <c r="L2354" s="1" t="s">
        <v>7665</v>
      </c>
    </row>
    <row r="2355" spans="1:12">
      <c r="A2355" s="1">
        <v>6856</v>
      </c>
      <c r="B2355" s="1" t="s">
        <v>7666</v>
      </c>
      <c r="C2355" s="1" t="s">
        <v>7667</v>
      </c>
      <c r="D2355" s="1" t="s">
        <v>3705</v>
      </c>
      <c r="F2355" s="1" t="s">
        <v>1212</v>
      </c>
      <c r="G2355" s="1">
        <v>-0.245167</v>
      </c>
      <c r="H2355" s="1">
        <v>36.884900000000002</v>
      </c>
      <c r="I2355" s="1">
        <v>6300</v>
      </c>
      <c r="J2355" s="1">
        <v>3</v>
      </c>
      <c r="K2355" s="1" t="s">
        <v>161</v>
      </c>
      <c r="L2355" s="1" t="s">
        <v>7666</v>
      </c>
    </row>
    <row r="2356" spans="1:12">
      <c r="A2356" s="1">
        <v>6855</v>
      </c>
      <c r="B2356" s="1" t="s">
        <v>7668</v>
      </c>
      <c r="C2356" s="1" t="s">
        <v>7669</v>
      </c>
      <c r="D2356" s="1" t="s">
        <v>2044</v>
      </c>
      <c r="F2356" s="1" t="s">
        <v>7670</v>
      </c>
      <c r="G2356" s="1">
        <v>55.700099999999999</v>
      </c>
      <c r="H2356" s="1">
        <v>11.254899999999999</v>
      </c>
      <c r="I2356" s="1">
        <v>13</v>
      </c>
      <c r="J2356" s="1">
        <v>1</v>
      </c>
      <c r="K2356" s="1" t="s">
        <v>184</v>
      </c>
      <c r="L2356" s="1" t="s">
        <v>7668</v>
      </c>
    </row>
    <row r="2357" spans="1:12">
      <c r="A2357" s="1">
        <v>2421</v>
      </c>
      <c r="B2357" s="1" t="s">
        <v>7671</v>
      </c>
      <c r="C2357" s="1" t="s">
        <v>7671</v>
      </c>
      <c r="D2357" s="1" t="s">
        <v>7618</v>
      </c>
      <c r="F2357" s="1" t="s">
        <v>7672</v>
      </c>
      <c r="G2357" s="1">
        <v>16.619194</v>
      </c>
      <c r="H2357" s="1">
        <v>121.252319</v>
      </c>
      <c r="I2357" s="1">
        <v>820</v>
      </c>
      <c r="J2357" s="1">
        <v>8</v>
      </c>
      <c r="K2357" s="1" t="s">
        <v>201</v>
      </c>
      <c r="L2357" s="1" t="s">
        <v>7671</v>
      </c>
    </row>
    <row r="2358" spans="1:12">
      <c r="A2358" s="1">
        <v>2422</v>
      </c>
      <c r="B2358" s="1" t="s">
        <v>7673</v>
      </c>
      <c r="C2358" s="1" t="s">
        <v>7674</v>
      </c>
      <c r="D2358" s="1" t="s">
        <v>7618</v>
      </c>
      <c r="E2358" s="1" t="s">
        <v>7675</v>
      </c>
      <c r="F2358" s="1" t="s">
        <v>7676</v>
      </c>
      <c r="G2358" s="1">
        <v>11.227627999999999</v>
      </c>
      <c r="H2358" s="1">
        <v>125.02775800000001</v>
      </c>
      <c r="I2358" s="1">
        <v>10</v>
      </c>
      <c r="J2358" s="1">
        <v>8</v>
      </c>
      <c r="K2358" s="1" t="s">
        <v>201</v>
      </c>
      <c r="L2358" s="1" t="s">
        <v>7673</v>
      </c>
    </row>
    <row r="2359" spans="1:12">
      <c r="A2359" s="1">
        <v>2423</v>
      </c>
      <c r="B2359" s="1" t="s">
        <v>7677</v>
      </c>
      <c r="C2359" s="1" t="s">
        <v>7677</v>
      </c>
      <c r="D2359" s="1" t="s">
        <v>7618</v>
      </c>
      <c r="E2359" s="1" t="s">
        <v>7678</v>
      </c>
      <c r="F2359" s="1" t="s">
        <v>7679</v>
      </c>
      <c r="G2359" s="1">
        <v>10.642511000000001</v>
      </c>
      <c r="H2359" s="1">
        <v>122.92961699999999</v>
      </c>
      <c r="I2359" s="1">
        <v>25</v>
      </c>
      <c r="J2359" s="1">
        <v>8</v>
      </c>
      <c r="K2359" s="1" t="s">
        <v>201</v>
      </c>
      <c r="L2359" s="1" t="s">
        <v>7677</v>
      </c>
    </row>
    <row r="2360" spans="1:12">
      <c r="A2360" s="1">
        <v>6854</v>
      </c>
      <c r="B2360" s="1" t="s">
        <v>7680</v>
      </c>
      <c r="C2360" s="1" t="s">
        <v>2164</v>
      </c>
      <c r="D2360" s="1" t="s">
        <v>2115</v>
      </c>
      <c r="E2360" s="1" t="s">
        <v>7681</v>
      </c>
      <c r="F2360" s="1" t="s">
        <v>1212</v>
      </c>
      <c r="G2360" s="1">
        <v>60.193899999999999</v>
      </c>
      <c r="H2360" s="1">
        <v>11.1004</v>
      </c>
      <c r="I2360" s="1">
        <v>681</v>
      </c>
      <c r="J2360" s="1">
        <v>1</v>
      </c>
      <c r="K2360" s="1" t="s">
        <v>184</v>
      </c>
      <c r="L2360" s="1" t="s">
        <v>7680</v>
      </c>
    </row>
    <row r="2361" spans="1:12">
      <c r="A2361" s="1">
        <v>2425</v>
      </c>
      <c r="B2361" s="1" t="s">
        <v>7682</v>
      </c>
      <c r="C2361" s="1" t="s">
        <v>7682</v>
      </c>
      <c r="D2361" s="1" t="s">
        <v>7618</v>
      </c>
      <c r="E2361" s="1" t="s">
        <v>7683</v>
      </c>
      <c r="F2361" s="1" t="s">
        <v>7684</v>
      </c>
      <c r="G2361" s="1">
        <v>9.3337140000000005</v>
      </c>
      <c r="H2361" s="1">
        <v>123.300472</v>
      </c>
      <c r="I2361" s="1">
        <v>15</v>
      </c>
      <c r="J2361" s="1">
        <v>8</v>
      </c>
      <c r="K2361" s="1" t="s">
        <v>201</v>
      </c>
      <c r="L2361" s="1" t="s">
        <v>7682</v>
      </c>
    </row>
    <row r="2362" spans="1:12">
      <c r="A2362" s="1">
        <v>2426</v>
      </c>
      <c r="B2362" s="1" t="s">
        <v>7685</v>
      </c>
      <c r="C2362" s="1" t="s">
        <v>7685</v>
      </c>
      <c r="D2362" s="1" t="s">
        <v>7618</v>
      </c>
      <c r="F2362" s="1" t="s">
        <v>7686</v>
      </c>
      <c r="G2362" s="1">
        <v>11.924503</v>
      </c>
      <c r="H2362" s="1">
        <v>121.95405</v>
      </c>
      <c r="I2362" s="1">
        <v>7</v>
      </c>
      <c r="J2362" s="1">
        <v>8</v>
      </c>
      <c r="K2362" s="1" t="s">
        <v>201</v>
      </c>
      <c r="L2362" s="1" t="s">
        <v>7685</v>
      </c>
    </row>
    <row r="2363" spans="1:12">
      <c r="A2363" s="1">
        <v>2428</v>
      </c>
      <c r="B2363" s="1" t="s">
        <v>7687</v>
      </c>
      <c r="C2363" s="1" t="s">
        <v>7687</v>
      </c>
      <c r="D2363" s="1" t="s">
        <v>7618</v>
      </c>
      <c r="F2363" s="1" t="s">
        <v>7688</v>
      </c>
      <c r="G2363" s="1">
        <v>11.035544</v>
      </c>
      <c r="H2363" s="1">
        <v>125.74159400000001</v>
      </c>
      <c r="I2363" s="1">
        <v>7</v>
      </c>
      <c r="J2363" s="1">
        <v>8</v>
      </c>
      <c r="K2363" s="1" t="s">
        <v>201</v>
      </c>
      <c r="L2363" s="1" t="s">
        <v>7687</v>
      </c>
    </row>
    <row r="2364" spans="1:12">
      <c r="A2364" s="1">
        <v>2429</v>
      </c>
      <c r="B2364" s="1" t="s">
        <v>7689</v>
      </c>
      <c r="C2364" s="1" t="s">
        <v>7689</v>
      </c>
      <c r="D2364" s="1" t="s">
        <v>7618</v>
      </c>
      <c r="E2364" s="1" t="s">
        <v>7690</v>
      </c>
      <c r="F2364" s="1" t="s">
        <v>7691</v>
      </c>
      <c r="G2364" s="1">
        <v>10.713044</v>
      </c>
      <c r="H2364" s="1">
        <v>122.54529700000001</v>
      </c>
      <c r="I2364" s="1">
        <v>27</v>
      </c>
      <c r="J2364" s="1">
        <v>8</v>
      </c>
      <c r="K2364" s="1" t="s">
        <v>201</v>
      </c>
      <c r="L2364" s="1" t="s">
        <v>7689</v>
      </c>
    </row>
    <row r="2365" spans="1:12">
      <c r="A2365" s="1">
        <v>2430</v>
      </c>
      <c r="B2365" s="1" t="s">
        <v>7692</v>
      </c>
      <c r="C2365" s="1" t="s">
        <v>7692</v>
      </c>
      <c r="D2365" s="1" t="s">
        <v>7618</v>
      </c>
      <c r="E2365" s="1" t="s">
        <v>7693</v>
      </c>
      <c r="F2365" s="1" t="s">
        <v>7694</v>
      </c>
      <c r="G2365" s="1">
        <v>11.679430999999999</v>
      </c>
      <c r="H2365" s="1">
        <v>122.376294</v>
      </c>
      <c r="I2365" s="1">
        <v>14</v>
      </c>
      <c r="J2365" s="1">
        <v>8</v>
      </c>
      <c r="K2365" s="1" t="s">
        <v>201</v>
      </c>
      <c r="L2365" s="1" t="s">
        <v>7692</v>
      </c>
    </row>
    <row r="2366" spans="1:12">
      <c r="A2366" s="1">
        <v>2431</v>
      </c>
      <c r="B2366" s="1" t="s">
        <v>7695</v>
      </c>
      <c r="C2366" s="1" t="s">
        <v>7696</v>
      </c>
      <c r="D2366" s="1" t="s">
        <v>7618</v>
      </c>
      <c r="F2366" s="1" t="s">
        <v>7697</v>
      </c>
      <c r="G2366" s="1">
        <v>10.307542</v>
      </c>
      <c r="H2366" s="1">
        <v>123.979439</v>
      </c>
      <c r="I2366" s="1">
        <v>31</v>
      </c>
      <c r="J2366" s="1">
        <v>8</v>
      </c>
      <c r="K2366" s="1" t="s">
        <v>201</v>
      </c>
      <c r="L2366" s="1" t="s">
        <v>7695</v>
      </c>
    </row>
    <row r="2367" spans="1:12">
      <c r="A2367" s="1">
        <v>6853</v>
      </c>
      <c r="B2367" s="1" t="s">
        <v>7698</v>
      </c>
      <c r="C2367" s="1" t="s">
        <v>7699</v>
      </c>
      <c r="D2367" s="1" t="s">
        <v>1210</v>
      </c>
      <c r="E2367" s="1" t="s">
        <v>7700</v>
      </c>
      <c r="F2367" s="1" t="s">
        <v>1212</v>
      </c>
      <c r="G2367" s="1">
        <v>44.926284500000001</v>
      </c>
      <c r="H2367" s="1">
        <v>-89.627001800000002</v>
      </c>
      <c r="I2367" s="1">
        <v>1201</v>
      </c>
      <c r="J2367" s="1">
        <v>-6</v>
      </c>
      <c r="K2367" s="1" t="s">
        <v>161</v>
      </c>
      <c r="L2367" s="1" t="s">
        <v>7698</v>
      </c>
    </row>
    <row r="2368" spans="1:12">
      <c r="A2368" s="1">
        <v>2433</v>
      </c>
      <c r="B2368" s="1" t="s">
        <v>7701</v>
      </c>
      <c r="C2368" s="1" t="s">
        <v>7701</v>
      </c>
      <c r="D2368" s="1" t="s">
        <v>7618</v>
      </c>
      <c r="E2368" s="1" t="s">
        <v>7702</v>
      </c>
      <c r="F2368" s="1" t="s">
        <v>7703</v>
      </c>
      <c r="G2368" s="1">
        <v>9.7421190000000006</v>
      </c>
      <c r="H2368" s="1">
        <v>118.758731</v>
      </c>
      <c r="I2368" s="1">
        <v>71</v>
      </c>
      <c r="J2368" s="1">
        <v>8</v>
      </c>
      <c r="K2368" s="1" t="s">
        <v>201</v>
      </c>
      <c r="L2368" s="1" t="s">
        <v>7701</v>
      </c>
    </row>
    <row r="2369" spans="1:12">
      <c r="A2369" s="1">
        <v>2435</v>
      </c>
      <c r="B2369" s="1" t="s">
        <v>7704</v>
      </c>
      <c r="C2369" s="1" t="s">
        <v>5659</v>
      </c>
      <c r="D2369" s="1" t="s">
        <v>7618</v>
      </c>
      <c r="E2369" s="1" t="s">
        <v>7705</v>
      </c>
      <c r="F2369" s="1" t="s">
        <v>7706</v>
      </c>
      <c r="G2369" s="1">
        <v>10.766044000000001</v>
      </c>
      <c r="H2369" s="1">
        <v>121.93343900000001</v>
      </c>
      <c r="I2369" s="1">
        <v>23</v>
      </c>
      <c r="J2369" s="1">
        <v>8</v>
      </c>
      <c r="K2369" s="1" t="s">
        <v>201</v>
      </c>
      <c r="L2369" s="1" t="s">
        <v>7704</v>
      </c>
    </row>
    <row r="2370" spans="1:12">
      <c r="A2370" s="1">
        <v>2436</v>
      </c>
      <c r="B2370" s="1" t="s">
        <v>7707</v>
      </c>
      <c r="C2370" s="1" t="s">
        <v>7708</v>
      </c>
      <c r="D2370" s="1" t="s">
        <v>6871</v>
      </c>
      <c r="E2370" s="1" t="s">
        <v>7709</v>
      </c>
      <c r="F2370" s="1" t="s">
        <v>7710</v>
      </c>
      <c r="G2370" s="1">
        <v>-31.296944</v>
      </c>
      <c r="H2370" s="1">
        <v>-57.996631000000001</v>
      </c>
      <c r="I2370" s="1">
        <v>112</v>
      </c>
      <c r="J2370" s="1">
        <v>-3</v>
      </c>
      <c r="K2370" s="1" t="s">
        <v>201</v>
      </c>
      <c r="L2370" s="1" t="s">
        <v>7707</v>
      </c>
    </row>
    <row r="2371" spans="1:12">
      <c r="A2371" s="1">
        <v>2437</v>
      </c>
      <c r="B2371" s="1" t="s">
        <v>7711</v>
      </c>
      <c r="C2371" s="1" t="s">
        <v>7711</v>
      </c>
      <c r="D2371" s="1" t="s">
        <v>6871</v>
      </c>
      <c r="E2371" s="1" t="s">
        <v>7712</v>
      </c>
      <c r="F2371" s="1" t="s">
        <v>7713</v>
      </c>
      <c r="G2371" s="1">
        <v>-33.010278</v>
      </c>
      <c r="H2371" s="1">
        <v>-58.613056</v>
      </c>
      <c r="I2371" s="1">
        <v>75</v>
      </c>
      <c r="J2371" s="1">
        <v>-3</v>
      </c>
      <c r="K2371" s="1" t="s">
        <v>201</v>
      </c>
      <c r="L2371" s="1" t="s">
        <v>7711</v>
      </c>
    </row>
    <row r="2372" spans="1:12">
      <c r="A2372" s="1">
        <v>2438</v>
      </c>
      <c r="B2372" s="1" t="s">
        <v>7714</v>
      </c>
      <c r="C2372" s="1" t="s">
        <v>7714</v>
      </c>
      <c r="D2372" s="1" t="s">
        <v>6871</v>
      </c>
      <c r="F2372" s="1" t="s">
        <v>7715</v>
      </c>
      <c r="G2372" s="1">
        <v>-34.545889000000003</v>
      </c>
      <c r="H2372" s="1">
        <v>-60.930556000000003</v>
      </c>
      <c r="I2372" s="1">
        <v>262</v>
      </c>
      <c r="J2372" s="1">
        <v>-3</v>
      </c>
      <c r="K2372" s="1" t="s">
        <v>201</v>
      </c>
      <c r="L2372" s="1" t="s">
        <v>7714</v>
      </c>
    </row>
    <row r="2373" spans="1:12">
      <c r="A2373" s="1">
        <v>2439</v>
      </c>
      <c r="B2373" s="1" t="s">
        <v>7716</v>
      </c>
      <c r="C2373" s="1" t="s">
        <v>7717</v>
      </c>
      <c r="D2373" s="1" t="s">
        <v>6871</v>
      </c>
      <c r="E2373" s="1" t="s">
        <v>7718</v>
      </c>
      <c r="F2373" s="1" t="s">
        <v>7719</v>
      </c>
      <c r="G2373" s="1">
        <v>-31.794778000000001</v>
      </c>
      <c r="H2373" s="1">
        <v>-60.480361000000002</v>
      </c>
      <c r="I2373" s="1">
        <v>243</v>
      </c>
      <c r="J2373" s="1">
        <v>-3</v>
      </c>
      <c r="K2373" s="1" t="s">
        <v>201</v>
      </c>
      <c r="L2373" s="1" t="s">
        <v>7716</v>
      </c>
    </row>
    <row r="2374" spans="1:12">
      <c r="A2374" s="1">
        <v>2440</v>
      </c>
      <c r="B2374" s="1" t="s">
        <v>7720</v>
      </c>
      <c r="C2374" s="1" t="s">
        <v>7720</v>
      </c>
      <c r="D2374" s="1" t="s">
        <v>6871</v>
      </c>
      <c r="E2374" s="1" t="s">
        <v>7721</v>
      </c>
      <c r="F2374" s="1" t="s">
        <v>7722</v>
      </c>
      <c r="G2374" s="1">
        <v>-32.903610999999998</v>
      </c>
      <c r="H2374" s="1">
        <v>-60.784999999999997</v>
      </c>
      <c r="I2374" s="1">
        <v>85</v>
      </c>
      <c r="J2374" s="1">
        <v>-3</v>
      </c>
      <c r="K2374" s="1" t="s">
        <v>201</v>
      </c>
      <c r="L2374" s="1" t="s">
        <v>7720</v>
      </c>
    </row>
    <row r="2375" spans="1:12">
      <c r="A2375" s="1">
        <v>2441</v>
      </c>
      <c r="B2375" s="1" t="s">
        <v>7723</v>
      </c>
      <c r="C2375" s="1" t="s">
        <v>7724</v>
      </c>
      <c r="D2375" s="1" t="s">
        <v>6871</v>
      </c>
      <c r="E2375" s="1" t="s">
        <v>7725</v>
      </c>
      <c r="F2375" s="1" t="s">
        <v>7726</v>
      </c>
      <c r="G2375" s="1">
        <v>-31.711666000000001</v>
      </c>
      <c r="H2375" s="1">
        <v>-60.811667999999997</v>
      </c>
      <c r="I2375" s="1">
        <v>56</v>
      </c>
      <c r="J2375" s="1">
        <v>-3</v>
      </c>
      <c r="K2375" s="1" t="s">
        <v>201</v>
      </c>
      <c r="L2375" s="1" t="s">
        <v>7723</v>
      </c>
    </row>
    <row r="2376" spans="1:12">
      <c r="A2376" s="1">
        <v>2442</v>
      </c>
      <c r="B2376" s="1" t="s">
        <v>7727</v>
      </c>
      <c r="C2376" s="1" t="s">
        <v>6029</v>
      </c>
      <c r="D2376" s="1" t="s">
        <v>6871</v>
      </c>
      <c r="E2376" s="1" t="s">
        <v>7728</v>
      </c>
      <c r="F2376" s="1" t="s">
        <v>7729</v>
      </c>
      <c r="G2376" s="1">
        <v>-34.559175000000003</v>
      </c>
      <c r="H2376" s="1">
        <v>-58.415605999999997</v>
      </c>
      <c r="I2376" s="1">
        <v>18</v>
      </c>
      <c r="J2376" s="1">
        <v>-3</v>
      </c>
      <c r="K2376" s="1" t="s">
        <v>201</v>
      </c>
      <c r="L2376" s="1" t="s">
        <v>7727</v>
      </c>
    </row>
    <row r="2377" spans="1:12">
      <c r="A2377" s="1">
        <v>2443</v>
      </c>
      <c r="B2377" s="1" t="s">
        <v>7730</v>
      </c>
      <c r="C2377" s="1" t="s">
        <v>3941</v>
      </c>
      <c r="D2377" s="1" t="s">
        <v>6871</v>
      </c>
      <c r="E2377" s="1" t="s">
        <v>7731</v>
      </c>
      <c r="F2377" s="1" t="s">
        <v>7732</v>
      </c>
      <c r="G2377" s="1">
        <v>-31.323619000000001</v>
      </c>
      <c r="H2377" s="1">
        <v>-64.207953000000003</v>
      </c>
      <c r="I2377" s="1">
        <v>1604</v>
      </c>
      <c r="J2377" s="1">
        <v>-3</v>
      </c>
      <c r="K2377" s="1" t="s">
        <v>201</v>
      </c>
      <c r="L2377" s="1" t="s">
        <v>7730</v>
      </c>
    </row>
    <row r="2378" spans="1:12">
      <c r="A2378" s="1">
        <v>2444</v>
      </c>
      <c r="B2378" s="1" t="s">
        <v>7733</v>
      </c>
      <c r="C2378" s="1" t="s">
        <v>7734</v>
      </c>
      <c r="D2378" s="1" t="s">
        <v>6871</v>
      </c>
      <c r="F2378" s="1" t="s">
        <v>7735</v>
      </c>
      <c r="G2378" s="1">
        <v>-30.345278</v>
      </c>
      <c r="H2378" s="1">
        <v>-66.293610000000001</v>
      </c>
      <c r="I2378" s="1">
        <v>1503</v>
      </c>
      <c r="J2378" s="1">
        <v>-3</v>
      </c>
      <c r="K2378" s="1" t="s">
        <v>201</v>
      </c>
      <c r="L2378" s="1" t="s">
        <v>7733</v>
      </c>
    </row>
    <row r="2379" spans="1:12">
      <c r="A2379" s="1">
        <v>2445</v>
      </c>
      <c r="B2379" s="1" t="s">
        <v>7736</v>
      </c>
      <c r="C2379" s="1" t="s">
        <v>7736</v>
      </c>
      <c r="D2379" s="1" t="s">
        <v>6871</v>
      </c>
      <c r="F2379" s="1" t="s">
        <v>7737</v>
      </c>
      <c r="G2379" s="1">
        <v>-34.453189000000002</v>
      </c>
      <c r="H2379" s="1">
        <v>-58.589644</v>
      </c>
      <c r="I2379" s="1">
        <v>10</v>
      </c>
      <c r="J2379" s="1">
        <v>-3</v>
      </c>
      <c r="K2379" s="1" t="s">
        <v>201</v>
      </c>
      <c r="L2379" s="1" t="s">
        <v>7736</v>
      </c>
    </row>
    <row r="2380" spans="1:12">
      <c r="A2380" s="1">
        <v>2446</v>
      </c>
      <c r="B2380" s="1" t="s">
        <v>7738</v>
      </c>
      <c r="C2380" s="1" t="s">
        <v>7739</v>
      </c>
      <c r="D2380" s="1" t="s">
        <v>6871</v>
      </c>
      <c r="F2380" s="1" t="s">
        <v>7740</v>
      </c>
      <c r="G2380" s="1">
        <v>-34.560650000000003</v>
      </c>
      <c r="H2380" s="1">
        <v>-58.789563999999999</v>
      </c>
      <c r="I2380" s="1">
        <v>105</v>
      </c>
      <c r="J2380" s="1">
        <v>-3</v>
      </c>
      <c r="K2380" s="1" t="s">
        <v>201</v>
      </c>
      <c r="L2380" s="1" t="s">
        <v>7738</v>
      </c>
    </row>
    <row r="2381" spans="1:12">
      <c r="A2381" s="1">
        <v>2447</v>
      </c>
      <c r="B2381" s="1" t="s">
        <v>7741</v>
      </c>
      <c r="C2381" s="1" t="s">
        <v>7741</v>
      </c>
      <c r="D2381" s="1" t="s">
        <v>6871</v>
      </c>
      <c r="E2381" s="1" t="s">
        <v>7742</v>
      </c>
      <c r="F2381" s="1" t="s">
        <v>7743</v>
      </c>
      <c r="G2381" s="1">
        <v>-34.972222000000002</v>
      </c>
      <c r="H2381" s="1">
        <v>-57.894694000000001</v>
      </c>
      <c r="I2381" s="1">
        <v>72</v>
      </c>
      <c r="J2381" s="1">
        <v>-3</v>
      </c>
      <c r="K2381" s="1" t="s">
        <v>201</v>
      </c>
      <c r="L2381" s="1" t="s">
        <v>7741</v>
      </c>
    </row>
    <row r="2382" spans="1:12">
      <c r="A2382" s="1">
        <v>2448</v>
      </c>
      <c r="B2382" s="1" t="s">
        <v>7744</v>
      </c>
      <c r="C2382" s="1" t="s">
        <v>7744</v>
      </c>
      <c r="D2382" s="1" t="s">
        <v>6871</v>
      </c>
      <c r="F2382" s="1" t="s">
        <v>7745</v>
      </c>
      <c r="G2382" s="1">
        <v>-34.676316999999997</v>
      </c>
      <c r="H2382" s="1">
        <v>-58.642755999999999</v>
      </c>
      <c r="I2382" s="1">
        <v>95</v>
      </c>
      <c r="J2382" s="1">
        <v>-3</v>
      </c>
      <c r="K2382" s="1" t="s">
        <v>201</v>
      </c>
      <c r="L2382" s="1" t="s">
        <v>7744</v>
      </c>
    </row>
    <row r="2383" spans="1:12">
      <c r="A2383" s="1">
        <v>2449</v>
      </c>
      <c r="B2383" s="1" t="s">
        <v>7746</v>
      </c>
      <c r="C2383" s="1" t="s">
        <v>7746</v>
      </c>
      <c r="D2383" s="1" t="s">
        <v>6871</v>
      </c>
      <c r="F2383" s="1" t="s">
        <v>7747</v>
      </c>
      <c r="G2383" s="1">
        <v>-34.609938999999997</v>
      </c>
      <c r="H2383" s="1">
        <v>-58.612591999999999</v>
      </c>
      <c r="I2383" s="1">
        <v>59</v>
      </c>
      <c r="J2383" s="1">
        <v>-3</v>
      </c>
      <c r="K2383" s="1" t="s">
        <v>201</v>
      </c>
      <c r="L2383" s="1" t="s">
        <v>7746</v>
      </c>
    </row>
    <row r="2384" spans="1:12">
      <c r="A2384" s="1">
        <v>2450</v>
      </c>
      <c r="B2384" s="1" t="s">
        <v>7748</v>
      </c>
      <c r="C2384" s="1" t="s">
        <v>7749</v>
      </c>
      <c r="D2384" s="1" t="s">
        <v>6871</v>
      </c>
      <c r="F2384" s="1" t="s">
        <v>7750</v>
      </c>
      <c r="G2384" s="1">
        <v>-37.444692000000003</v>
      </c>
      <c r="H2384" s="1">
        <v>-70.222469000000004</v>
      </c>
      <c r="I2384" s="1">
        <v>2788</v>
      </c>
      <c r="J2384" s="1">
        <v>-3</v>
      </c>
      <c r="K2384" s="1" t="s">
        <v>201</v>
      </c>
      <c r="L2384" s="1" t="s">
        <v>7748</v>
      </c>
    </row>
    <row r="2385" spans="1:12">
      <c r="A2385" s="1">
        <v>2451</v>
      </c>
      <c r="B2385" s="1" t="s">
        <v>7751</v>
      </c>
      <c r="C2385" s="1" t="s">
        <v>7752</v>
      </c>
      <c r="D2385" s="1" t="s">
        <v>6871</v>
      </c>
      <c r="F2385" s="1" t="s">
        <v>7753</v>
      </c>
      <c r="G2385" s="1">
        <v>-39.000672000000002</v>
      </c>
      <c r="H2385" s="1">
        <v>-67.620514</v>
      </c>
      <c r="I2385" s="1">
        <v>853</v>
      </c>
      <c r="J2385" s="1">
        <v>-3</v>
      </c>
      <c r="K2385" s="1" t="s">
        <v>201</v>
      </c>
      <c r="L2385" s="1" t="s">
        <v>7751</v>
      </c>
    </row>
    <row r="2386" spans="1:12">
      <c r="A2386" s="1">
        <v>2452</v>
      </c>
      <c r="B2386" s="1" t="s">
        <v>7754</v>
      </c>
      <c r="C2386" s="1" t="s">
        <v>7755</v>
      </c>
      <c r="D2386" s="1" t="s">
        <v>6871</v>
      </c>
      <c r="E2386" s="1" t="s">
        <v>7756</v>
      </c>
      <c r="F2386" s="1" t="s">
        <v>7757</v>
      </c>
      <c r="G2386" s="1">
        <v>-32.831716999999998</v>
      </c>
      <c r="H2386" s="1">
        <v>-68.792856</v>
      </c>
      <c r="I2386" s="1">
        <v>2310</v>
      </c>
      <c r="J2386" s="1">
        <v>-3</v>
      </c>
      <c r="K2386" s="1" t="s">
        <v>201</v>
      </c>
      <c r="L2386" s="1" t="s">
        <v>7754</v>
      </c>
    </row>
    <row r="2387" spans="1:12">
      <c r="A2387" s="1">
        <v>2453</v>
      </c>
      <c r="B2387" s="1" t="s">
        <v>7758</v>
      </c>
      <c r="C2387" s="1" t="s">
        <v>7758</v>
      </c>
      <c r="D2387" s="1" t="s">
        <v>6871</v>
      </c>
      <c r="E2387" s="1" t="s">
        <v>7759</v>
      </c>
      <c r="F2387" s="1" t="s">
        <v>7760</v>
      </c>
      <c r="G2387" s="1">
        <v>-35.493597000000001</v>
      </c>
      <c r="H2387" s="1">
        <v>-69.574267000000006</v>
      </c>
      <c r="I2387" s="1">
        <v>4683</v>
      </c>
      <c r="J2387" s="1">
        <v>-3</v>
      </c>
      <c r="K2387" s="1" t="s">
        <v>201</v>
      </c>
      <c r="L2387" s="1" t="s">
        <v>7758</v>
      </c>
    </row>
    <row r="2388" spans="1:12">
      <c r="A2388" s="1">
        <v>2454</v>
      </c>
      <c r="B2388" s="1" t="s">
        <v>7761</v>
      </c>
      <c r="C2388" s="1" t="s">
        <v>7761</v>
      </c>
      <c r="D2388" s="1" t="s">
        <v>6871</v>
      </c>
      <c r="E2388" s="1" t="s">
        <v>7762</v>
      </c>
      <c r="F2388" s="1" t="s">
        <v>7763</v>
      </c>
      <c r="G2388" s="1">
        <v>-34.588313999999997</v>
      </c>
      <c r="H2388" s="1">
        <v>-68.403853999999995</v>
      </c>
      <c r="I2388" s="1">
        <v>2470</v>
      </c>
      <c r="J2388" s="1">
        <v>-3</v>
      </c>
      <c r="K2388" s="1" t="s">
        <v>201</v>
      </c>
      <c r="L2388" s="1" t="s">
        <v>7761</v>
      </c>
    </row>
    <row r="2389" spans="1:12">
      <c r="A2389" s="1">
        <v>2455</v>
      </c>
      <c r="B2389" s="1" t="s">
        <v>7764</v>
      </c>
      <c r="C2389" s="1" t="s">
        <v>7764</v>
      </c>
      <c r="D2389" s="1" t="s">
        <v>6871</v>
      </c>
      <c r="E2389" s="1" t="s">
        <v>7765</v>
      </c>
      <c r="F2389" s="1" t="s">
        <v>7766</v>
      </c>
      <c r="G2389" s="1">
        <v>-28.593214</v>
      </c>
      <c r="H2389" s="1">
        <v>-65.750924999999995</v>
      </c>
      <c r="I2389" s="1">
        <v>1522</v>
      </c>
      <c r="J2389" s="1">
        <v>-3</v>
      </c>
      <c r="K2389" s="1" t="s">
        <v>201</v>
      </c>
      <c r="L2389" s="1" t="s">
        <v>7764</v>
      </c>
    </row>
    <row r="2390" spans="1:12">
      <c r="A2390" s="1">
        <v>2456</v>
      </c>
      <c r="B2390" s="1" t="s">
        <v>7767</v>
      </c>
      <c r="C2390" s="1" t="s">
        <v>7767</v>
      </c>
      <c r="D2390" s="1" t="s">
        <v>6871</v>
      </c>
      <c r="E2390" s="1" t="s">
        <v>7768</v>
      </c>
      <c r="F2390" s="1" t="s">
        <v>7769</v>
      </c>
      <c r="G2390" s="1">
        <v>-27.765616999999999</v>
      </c>
      <c r="H2390" s="1">
        <v>-64.310122000000007</v>
      </c>
      <c r="I2390" s="1">
        <v>656</v>
      </c>
      <c r="J2390" s="1">
        <v>-3</v>
      </c>
      <c r="K2390" s="1" t="s">
        <v>201</v>
      </c>
      <c r="L2390" s="1" t="s">
        <v>7767</v>
      </c>
    </row>
    <row r="2391" spans="1:12">
      <c r="A2391" s="1">
        <v>2457</v>
      </c>
      <c r="B2391" s="1" t="s">
        <v>7770</v>
      </c>
      <c r="C2391" s="1" t="s">
        <v>7770</v>
      </c>
      <c r="D2391" s="1" t="s">
        <v>6871</v>
      </c>
      <c r="F2391" s="1" t="s">
        <v>7771</v>
      </c>
      <c r="G2391" s="1">
        <v>-28.037749999999999</v>
      </c>
      <c r="H2391" s="1">
        <v>-67.580314000000001</v>
      </c>
      <c r="I2391" s="1">
        <v>3968</v>
      </c>
      <c r="J2391" s="1">
        <v>-3</v>
      </c>
      <c r="K2391" s="1" t="s">
        <v>201</v>
      </c>
      <c r="L2391" s="1" t="s">
        <v>7770</v>
      </c>
    </row>
    <row r="2392" spans="1:12">
      <c r="A2392" s="1">
        <v>2458</v>
      </c>
      <c r="B2392" s="1" t="s">
        <v>7772</v>
      </c>
      <c r="C2392" s="1" t="s">
        <v>7772</v>
      </c>
      <c r="D2392" s="1" t="s">
        <v>6871</v>
      </c>
      <c r="E2392" s="1" t="s">
        <v>7773</v>
      </c>
      <c r="F2392" s="1" t="s">
        <v>7774</v>
      </c>
      <c r="G2392" s="1">
        <v>-29.381636</v>
      </c>
      <c r="H2392" s="1">
        <v>-66.795839000000001</v>
      </c>
      <c r="I2392" s="1">
        <v>1436</v>
      </c>
      <c r="J2392" s="1">
        <v>-3</v>
      </c>
      <c r="K2392" s="1" t="s">
        <v>201</v>
      </c>
      <c r="L2392" s="1" t="s">
        <v>7772</v>
      </c>
    </row>
    <row r="2393" spans="1:12">
      <c r="A2393" s="1">
        <v>2459</v>
      </c>
      <c r="B2393" s="1" t="s">
        <v>7775</v>
      </c>
      <c r="C2393" s="1" t="s">
        <v>7775</v>
      </c>
      <c r="D2393" s="1" t="s">
        <v>6871</v>
      </c>
      <c r="F2393" s="1" t="s">
        <v>7776</v>
      </c>
      <c r="G2393" s="1">
        <v>-29.223887999999999</v>
      </c>
      <c r="H2393" s="1">
        <v>-67.438889000000003</v>
      </c>
      <c r="I2393" s="1">
        <v>3099</v>
      </c>
      <c r="J2393" s="1">
        <v>-3</v>
      </c>
      <c r="K2393" s="1" t="s">
        <v>201</v>
      </c>
      <c r="L2393" s="1" t="s">
        <v>7775</v>
      </c>
    </row>
    <row r="2394" spans="1:12">
      <c r="A2394" s="1">
        <v>2460</v>
      </c>
      <c r="B2394" s="1" t="s">
        <v>7777</v>
      </c>
      <c r="C2394" s="1" t="s">
        <v>7778</v>
      </c>
      <c r="D2394" s="1" t="s">
        <v>6871</v>
      </c>
      <c r="E2394" s="1" t="s">
        <v>7779</v>
      </c>
      <c r="F2394" s="1" t="s">
        <v>7780</v>
      </c>
      <c r="G2394" s="1">
        <v>-26.840861</v>
      </c>
      <c r="H2394" s="1">
        <v>-65.104944000000003</v>
      </c>
      <c r="I2394" s="1">
        <v>1495</v>
      </c>
      <c r="J2394" s="1">
        <v>-3</v>
      </c>
      <c r="K2394" s="1" t="s">
        <v>201</v>
      </c>
      <c r="L2394" s="1" t="s">
        <v>7777</v>
      </c>
    </row>
    <row r="2395" spans="1:12">
      <c r="A2395" s="1">
        <v>2461</v>
      </c>
      <c r="B2395" s="1" t="s">
        <v>7781</v>
      </c>
      <c r="C2395" s="1" t="s">
        <v>7782</v>
      </c>
      <c r="D2395" s="1" t="s">
        <v>6871</v>
      </c>
      <c r="E2395" s="1" t="s">
        <v>7783</v>
      </c>
      <c r="F2395" s="1" t="s">
        <v>7784</v>
      </c>
      <c r="G2395" s="1">
        <v>-31.571472</v>
      </c>
      <c r="H2395" s="1">
        <v>-68.418194</v>
      </c>
      <c r="I2395" s="1">
        <v>1959</v>
      </c>
      <c r="J2395" s="1">
        <v>-3</v>
      </c>
      <c r="K2395" s="1" t="s">
        <v>201</v>
      </c>
      <c r="L2395" s="1" t="s">
        <v>7781</v>
      </c>
    </row>
    <row r="2396" spans="1:12">
      <c r="A2396" s="1">
        <v>2462</v>
      </c>
      <c r="B2396" s="1" t="s">
        <v>7785</v>
      </c>
      <c r="C2396" s="1" t="s">
        <v>7786</v>
      </c>
      <c r="D2396" s="1" t="s">
        <v>6871</v>
      </c>
      <c r="E2396" s="1" t="s">
        <v>7787</v>
      </c>
      <c r="F2396" s="1" t="s">
        <v>7788</v>
      </c>
      <c r="G2396" s="1">
        <v>-33.085127999999997</v>
      </c>
      <c r="H2396" s="1">
        <v>-64.261313999999999</v>
      </c>
      <c r="I2396" s="1">
        <v>1381</v>
      </c>
      <c r="J2396" s="1">
        <v>-3</v>
      </c>
      <c r="K2396" s="1" t="s">
        <v>201</v>
      </c>
      <c r="L2396" s="1" t="s">
        <v>7785</v>
      </c>
    </row>
    <row r="2397" spans="1:12">
      <c r="A2397" s="1">
        <v>2463</v>
      </c>
      <c r="B2397" s="1" t="s">
        <v>7789</v>
      </c>
      <c r="C2397" s="1" t="s">
        <v>7789</v>
      </c>
      <c r="D2397" s="1" t="s">
        <v>6871</v>
      </c>
      <c r="E2397" s="1" t="s">
        <v>7790</v>
      </c>
      <c r="F2397" s="1" t="s">
        <v>7791</v>
      </c>
      <c r="G2397" s="1">
        <v>-31.945183</v>
      </c>
      <c r="H2397" s="1">
        <v>-65.146282999999997</v>
      </c>
      <c r="I2397" s="1">
        <v>1915</v>
      </c>
      <c r="J2397" s="1">
        <v>-3</v>
      </c>
      <c r="K2397" s="1" t="s">
        <v>201</v>
      </c>
      <c r="L2397" s="1" t="s">
        <v>7789</v>
      </c>
    </row>
    <row r="2398" spans="1:12">
      <c r="A2398" s="1">
        <v>2464</v>
      </c>
      <c r="B2398" s="1" t="s">
        <v>7792</v>
      </c>
      <c r="C2398" s="1" t="s">
        <v>7792</v>
      </c>
      <c r="D2398" s="1" t="s">
        <v>6871</v>
      </c>
      <c r="F2398" s="1" t="s">
        <v>7793</v>
      </c>
      <c r="G2398" s="1">
        <v>-34.135444</v>
      </c>
      <c r="H2398" s="1">
        <v>-63.362250000000003</v>
      </c>
      <c r="I2398" s="1">
        <v>449</v>
      </c>
      <c r="J2398" s="1">
        <v>-3</v>
      </c>
      <c r="K2398" s="1" t="s">
        <v>201</v>
      </c>
      <c r="L2398" s="1" t="s">
        <v>7792</v>
      </c>
    </row>
    <row r="2399" spans="1:12">
      <c r="A2399" s="1">
        <v>2465</v>
      </c>
      <c r="B2399" s="1" t="s">
        <v>7794</v>
      </c>
      <c r="C2399" s="1" t="s">
        <v>7794</v>
      </c>
      <c r="D2399" s="1" t="s">
        <v>6871</v>
      </c>
      <c r="F2399" s="1" t="s">
        <v>7795</v>
      </c>
      <c r="G2399" s="1">
        <v>-32.683638999999999</v>
      </c>
      <c r="H2399" s="1">
        <v>-62.157792000000001</v>
      </c>
      <c r="I2399" s="1">
        <v>361</v>
      </c>
      <c r="J2399" s="1">
        <v>-3</v>
      </c>
      <c r="K2399" s="1" t="s">
        <v>201</v>
      </c>
      <c r="L2399" s="1" t="s">
        <v>7794</v>
      </c>
    </row>
    <row r="2400" spans="1:12">
      <c r="A2400" s="1">
        <v>2466</v>
      </c>
      <c r="B2400" s="1" t="s">
        <v>7796</v>
      </c>
      <c r="C2400" s="1" t="s">
        <v>7796</v>
      </c>
      <c r="D2400" s="1" t="s">
        <v>6871</v>
      </c>
      <c r="F2400" s="1" t="s">
        <v>7797</v>
      </c>
      <c r="G2400" s="1">
        <v>-33.725144</v>
      </c>
      <c r="H2400" s="1">
        <v>-65.378085999999996</v>
      </c>
      <c r="I2400" s="1">
        <v>1591</v>
      </c>
      <c r="J2400" s="1">
        <v>-3</v>
      </c>
      <c r="K2400" s="1" t="s">
        <v>201</v>
      </c>
      <c r="L2400" s="1" t="s">
        <v>7796</v>
      </c>
    </row>
    <row r="2401" spans="1:12">
      <c r="A2401" s="1">
        <v>2467</v>
      </c>
      <c r="B2401" s="1" t="s">
        <v>4018</v>
      </c>
      <c r="C2401" s="1" t="s">
        <v>4018</v>
      </c>
      <c r="D2401" s="1" t="s">
        <v>6871</v>
      </c>
      <c r="E2401" s="1" t="s">
        <v>7798</v>
      </c>
      <c r="F2401" s="1" t="s">
        <v>7799</v>
      </c>
      <c r="G2401" s="1">
        <v>-33.273192000000002</v>
      </c>
      <c r="H2401" s="1">
        <v>-66.356421999999995</v>
      </c>
      <c r="I2401" s="1">
        <v>2329</v>
      </c>
      <c r="J2401" s="1">
        <v>-3</v>
      </c>
      <c r="K2401" s="1" t="s">
        <v>201</v>
      </c>
      <c r="L2401" s="1" t="s">
        <v>4018</v>
      </c>
    </row>
    <row r="2402" spans="1:12">
      <c r="A2402" s="1">
        <v>2468</v>
      </c>
      <c r="B2402" s="1" t="s">
        <v>7800</v>
      </c>
      <c r="C2402" s="1" t="s">
        <v>7800</v>
      </c>
      <c r="D2402" s="1" t="s">
        <v>6871</v>
      </c>
      <c r="E2402" s="1" t="s">
        <v>7801</v>
      </c>
      <c r="F2402" s="1" t="s">
        <v>7802</v>
      </c>
      <c r="G2402" s="1">
        <v>-27.445502999999999</v>
      </c>
      <c r="H2402" s="1">
        <v>-58.761864000000003</v>
      </c>
      <c r="I2402" s="1">
        <v>203</v>
      </c>
      <c r="J2402" s="1">
        <v>-3</v>
      </c>
      <c r="K2402" s="1" t="s">
        <v>201</v>
      </c>
      <c r="L2402" s="1" t="s">
        <v>7800</v>
      </c>
    </row>
    <row r="2403" spans="1:12">
      <c r="A2403" s="1">
        <v>2469</v>
      </c>
      <c r="B2403" s="1" t="s">
        <v>7803</v>
      </c>
      <c r="C2403" s="1" t="s">
        <v>7803</v>
      </c>
      <c r="D2403" s="1" t="s">
        <v>6871</v>
      </c>
      <c r="E2403" s="1" t="s">
        <v>7804</v>
      </c>
      <c r="F2403" s="1" t="s">
        <v>7805</v>
      </c>
      <c r="G2403" s="1">
        <v>-27.449985999999999</v>
      </c>
      <c r="H2403" s="1">
        <v>-59.056125000000002</v>
      </c>
      <c r="I2403" s="1">
        <v>173</v>
      </c>
      <c r="J2403" s="1">
        <v>-3</v>
      </c>
      <c r="K2403" s="1" t="s">
        <v>201</v>
      </c>
      <c r="L2403" s="1" t="s">
        <v>7803</v>
      </c>
    </row>
    <row r="2404" spans="1:12">
      <c r="A2404" s="1">
        <v>2470</v>
      </c>
      <c r="B2404" s="1" t="s">
        <v>7806</v>
      </c>
      <c r="C2404" s="1" t="s">
        <v>7806</v>
      </c>
      <c r="D2404" s="1" t="s">
        <v>6871</v>
      </c>
      <c r="E2404" s="1" t="s">
        <v>7807</v>
      </c>
      <c r="F2404" s="1" t="s">
        <v>7808</v>
      </c>
      <c r="G2404" s="1">
        <v>-26.212721999999999</v>
      </c>
      <c r="H2404" s="1">
        <v>-58.228110999999998</v>
      </c>
      <c r="I2404" s="1">
        <v>194</v>
      </c>
      <c r="J2404" s="1">
        <v>-3</v>
      </c>
      <c r="K2404" s="1" t="s">
        <v>201</v>
      </c>
      <c r="L2404" s="1" t="s">
        <v>7806</v>
      </c>
    </row>
    <row r="2405" spans="1:12">
      <c r="A2405" s="1">
        <v>2471</v>
      </c>
      <c r="B2405" s="1" t="s">
        <v>7809</v>
      </c>
      <c r="C2405" s="1" t="s">
        <v>7810</v>
      </c>
      <c r="D2405" s="1" t="s">
        <v>6871</v>
      </c>
      <c r="E2405" s="1" t="s">
        <v>7811</v>
      </c>
      <c r="F2405" s="1" t="s">
        <v>7812</v>
      </c>
      <c r="G2405" s="1">
        <v>-25.737280999999999</v>
      </c>
      <c r="H2405" s="1">
        <v>-54.473444000000001</v>
      </c>
      <c r="I2405" s="1">
        <v>916</v>
      </c>
      <c r="J2405" s="1">
        <v>-3</v>
      </c>
      <c r="K2405" s="1" t="s">
        <v>201</v>
      </c>
      <c r="L2405" s="1" t="s">
        <v>7809</v>
      </c>
    </row>
    <row r="2406" spans="1:12">
      <c r="A2406" s="1">
        <v>2472</v>
      </c>
      <c r="B2406" s="1" t="s">
        <v>7813</v>
      </c>
      <c r="C2406" s="1" t="s">
        <v>7813</v>
      </c>
      <c r="D2406" s="1" t="s">
        <v>6871</v>
      </c>
      <c r="E2406" s="1" t="s">
        <v>7814</v>
      </c>
      <c r="F2406" s="1" t="s">
        <v>7815</v>
      </c>
      <c r="G2406" s="1">
        <v>-29.689425</v>
      </c>
      <c r="H2406" s="1">
        <v>-57.152078000000003</v>
      </c>
      <c r="I2406" s="1">
        <v>230</v>
      </c>
      <c r="J2406" s="1">
        <v>-3</v>
      </c>
      <c r="K2406" s="1" t="s">
        <v>201</v>
      </c>
      <c r="L2406" s="1" t="s">
        <v>7813</v>
      </c>
    </row>
    <row r="2407" spans="1:12">
      <c r="A2407" s="1">
        <v>2473</v>
      </c>
      <c r="B2407" s="1" t="s">
        <v>7816</v>
      </c>
      <c r="C2407" s="1" t="s">
        <v>7816</v>
      </c>
      <c r="D2407" s="1" t="s">
        <v>6871</v>
      </c>
      <c r="F2407" s="1" t="s">
        <v>7817</v>
      </c>
      <c r="G2407" s="1">
        <v>-30.271922</v>
      </c>
      <c r="H2407" s="1">
        <v>-57.640231</v>
      </c>
      <c r="I2407" s="1">
        <v>174</v>
      </c>
      <c r="J2407" s="1">
        <v>-3</v>
      </c>
      <c r="K2407" s="1" t="s">
        <v>201</v>
      </c>
      <c r="L2407" s="1" t="s">
        <v>7816</v>
      </c>
    </row>
    <row r="2408" spans="1:12">
      <c r="A2408" s="1">
        <v>2474</v>
      </c>
      <c r="B2408" s="1" t="s">
        <v>7818</v>
      </c>
      <c r="C2408" s="1" t="s">
        <v>7818</v>
      </c>
      <c r="D2408" s="1" t="s">
        <v>6871</v>
      </c>
      <c r="E2408" s="1" t="s">
        <v>7819</v>
      </c>
      <c r="F2408" s="1" t="s">
        <v>7820</v>
      </c>
      <c r="G2408" s="1">
        <v>-27.385839000000001</v>
      </c>
      <c r="H2408" s="1">
        <v>-55.970728000000001</v>
      </c>
      <c r="I2408" s="1">
        <v>430</v>
      </c>
      <c r="J2408" s="1">
        <v>-3</v>
      </c>
      <c r="K2408" s="1" t="s">
        <v>201</v>
      </c>
      <c r="L2408" s="1" t="s">
        <v>7818</v>
      </c>
    </row>
    <row r="2409" spans="1:12">
      <c r="A2409" s="1">
        <v>2475</v>
      </c>
      <c r="B2409" s="1" t="s">
        <v>7821</v>
      </c>
      <c r="C2409" s="1" t="s">
        <v>7822</v>
      </c>
      <c r="D2409" s="1" t="s">
        <v>6871</v>
      </c>
      <c r="F2409" s="1" t="s">
        <v>7823</v>
      </c>
      <c r="G2409" s="1">
        <v>-26.756519000000001</v>
      </c>
      <c r="H2409" s="1">
        <v>-60.493102999999998</v>
      </c>
      <c r="I2409" s="1">
        <v>307</v>
      </c>
      <c r="J2409" s="1">
        <v>-3</v>
      </c>
      <c r="K2409" s="1" t="s">
        <v>201</v>
      </c>
      <c r="L2409" s="1" t="s">
        <v>7821</v>
      </c>
    </row>
    <row r="2410" spans="1:12">
      <c r="A2410" s="1">
        <v>2476</v>
      </c>
      <c r="B2410" s="1" t="s">
        <v>7824</v>
      </c>
      <c r="C2410" s="1" t="s">
        <v>7824</v>
      </c>
      <c r="D2410" s="1" t="s">
        <v>6871</v>
      </c>
      <c r="E2410" s="1" t="s">
        <v>7825</v>
      </c>
      <c r="F2410" s="1" t="s">
        <v>7826</v>
      </c>
      <c r="G2410" s="1">
        <v>-24.855978</v>
      </c>
      <c r="H2410" s="1">
        <v>-65.486169000000004</v>
      </c>
      <c r="I2410" s="1">
        <v>4088</v>
      </c>
      <c r="J2410" s="1">
        <v>-3</v>
      </c>
      <c r="K2410" s="1" t="s">
        <v>201</v>
      </c>
      <c r="L2410" s="1" t="s">
        <v>7824</v>
      </c>
    </row>
    <row r="2411" spans="1:12">
      <c r="A2411" s="1">
        <v>2477</v>
      </c>
      <c r="B2411" s="1" t="s">
        <v>7827</v>
      </c>
      <c r="C2411" s="1" t="s">
        <v>7827</v>
      </c>
      <c r="D2411" s="1" t="s">
        <v>6871</v>
      </c>
      <c r="E2411" s="1" t="s">
        <v>7828</v>
      </c>
      <c r="F2411" s="1" t="s">
        <v>7829</v>
      </c>
      <c r="G2411" s="1">
        <v>-24.392778</v>
      </c>
      <c r="H2411" s="1">
        <v>-65.097778000000005</v>
      </c>
      <c r="I2411" s="1">
        <v>3019</v>
      </c>
      <c r="J2411" s="1">
        <v>-3</v>
      </c>
      <c r="K2411" s="1" t="s">
        <v>201</v>
      </c>
      <c r="L2411" s="1" t="s">
        <v>7827</v>
      </c>
    </row>
    <row r="2412" spans="1:12">
      <c r="A2412" s="1">
        <v>2478</v>
      </c>
      <c r="B2412" s="1" t="s">
        <v>906</v>
      </c>
      <c r="C2412" s="1" t="s">
        <v>906</v>
      </c>
      <c r="D2412" s="1" t="s">
        <v>6871</v>
      </c>
      <c r="E2412" s="1" t="s">
        <v>7830</v>
      </c>
      <c r="F2412" s="1" t="s">
        <v>7831</v>
      </c>
      <c r="G2412" s="1">
        <v>-23.152778999999999</v>
      </c>
      <c r="H2412" s="1">
        <v>-64.329170000000005</v>
      </c>
      <c r="I2412" s="1">
        <v>1168</v>
      </c>
      <c r="J2412" s="1">
        <v>-3</v>
      </c>
      <c r="K2412" s="1" t="s">
        <v>201</v>
      </c>
      <c r="L2412" s="1" t="s">
        <v>906</v>
      </c>
    </row>
    <row r="2413" spans="1:12">
      <c r="A2413" s="1">
        <v>2479</v>
      </c>
      <c r="B2413" s="1" t="s">
        <v>7832</v>
      </c>
      <c r="C2413" s="1" t="s">
        <v>7832</v>
      </c>
      <c r="D2413" s="1" t="s">
        <v>6871</v>
      </c>
      <c r="F2413" s="1" t="s">
        <v>7833</v>
      </c>
      <c r="G2413" s="1">
        <v>-22.150556000000002</v>
      </c>
      <c r="H2413" s="1">
        <v>-65.577500000000001</v>
      </c>
      <c r="I2413" s="1">
        <v>11414</v>
      </c>
      <c r="J2413" s="1">
        <v>-3</v>
      </c>
      <c r="K2413" s="1" t="s">
        <v>201</v>
      </c>
      <c r="L2413" s="1" t="s">
        <v>7832</v>
      </c>
    </row>
    <row r="2414" spans="1:12">
      <c r="A2414" s="1">
        <v>6852</v>
      </c>
      <c r="B2414" s="1" t="s">
        <v>7834</v>
      </c>
      <c r="C2414" s="1" t="s">
        <v>7835</v>
      </c>
      <c r="D2414" s="1" t="s">
        <v>1210</v>
      </c>
      <c r="E2414" s="1" t="s">
        <v>7836</v>
      </c>
      <c r="F2414" s="1" t="s">
        <v>1212</v>
      </c>
      <c r="G2414" s="1">
        <v>43.560313600000001</v>
      </c>
      <c r="H2414" s="1">
        <v>-89.482860700000003</v>
      </c>
      <c r="I2414" s="1">
        <v>825</v>
      </c>
      <c r="J2414" s="1">
        <v>-6</v>
      </c>
      <c r="K2414" s="1" t="s">
        <v>161</v>
      </c>
      <c r="L2414" s="1" t="s">
        <v>7834</v>
      </c>
    </row>
    <row r="2415" spans="1:12">
      <c r="A2415" s="1">
        <v>2481</v>
      </c>
      <c r="B2415" s="1" t="s">
        <v>7837</v>
      </c>
      <c r="C2415" s="1" t="s">
        <v>7838</v>
      </c>
      <c r="D2415" s="1" t="s">
        <v>6871</v>
      </c>
      <c r="F2415" s="1" t="s">
        <v>7839</v>
      </c>
      <c r="G2415" s="1">
        <v>-26.397499</v>
      </c>
      <c r="H2415" s="1">
        <v>-54.574722000000001</v>
      </c>
      <c r="I2415" s="1">
        <v>685</v>
      </c>
      <c r="J2415" s="1">
        <v>-3</v>
      </c>
      <c r="K2415" s="1" t="s">
        <v>201</v>
      </c>
      <c r="L2415" s="1" t="s">
        <v>7837</v>
      </c>
    </row>
    <row r="2416" spans="1:12">
      <c r="A2416" s="1">
        <v>2482</v>
      </c>
      <c r="B2416" s="1" t="s">
        <v>7840</v>
      </c>
      <c r="C2416" s="1" t="s">
        <v>7840</v>
      </c>
      <c r="D2416" s="1" t="s">
        <v>6871</v>
      </c>
      <c r="F2416" s="1" t="s">
        <v>7841</v>
      </c>
      <c r="G2416" s="1">
        <v>-29.099471999999999</v>
      </c>
      <c r="H2416" s="1">
        <v>-59.250582999999999</v>
      </c>
      <c r="I2416" s="1">
        <v>125</v>
      </c>
      <c r="J2416" s="1">
        <v>-3</v>
      </c>
      <c r="K2416" s="1" t="s">
        <v>201</v>
      </c>
      <c r="L2416" s="1" t="s">
        <v>7840</v>
      </c>
    </row>
    <row r="2417" spans="1:12">
      <c r="A2417" s="1">
        <v>2483</v>
      </c>
      <c r="B2417" s="1" t="s">
        <v>7842</v>
      </c>
      <c r="C2417" s="1" t="s">
        <v>7842</v>
      </c>
      <c r="D2417" s="1" t="s">
        <v>6871</v>
      </c>
      <c r="F2417" s="1" t="s">
        <v>7843</v>
      </c>
      <c r="G2417" s="1">
        <v>-27.518156000000001</v>
      </c>
      <c r="H2417" s="1">
        <v>-55.124155999999999</v>
      </c>
      <c r="I2417" s="1">
        <v>1125</v>
      </c>
      <c r="J2417" s="1">
        <v>-3</v>
      </c>
      <c r="K2417" s="1" t="s">
        <v>201</v>
      </c>
      <c r="L2417" s="1" t="s">
        <v>7842</v>
      </c>
    </row>
    <row r="2418" spans="1:12">
      <c r="A2418" s="1">
        <v>2484</v>
      </c>
      <c r="B2418" s="1" t="s">
        <v>7844</v>
      </c>
      <c r="C2418" s="1" t="s">
        <v>7844</v>
      </c>
      <c r="D2418" s="1" t="s">
        <v>6871</v>
      </c>
      <c r="F2418" s="1" t="s">
        <v>7845</v>
      </c>
      <c r="G2418" s="1">
        <v>-29.210277999999999</v>
      </c>
      <c r="H2418" s="1">
        <v>-59.68</v>
      </c>
      <c r="I2418" s="1">
        <v>161</v>
      </c>
      <c r="J2418" s="1">
        <v>-3</v>
      </c>
      <c r="K2418" s="1" t="s">
        <v>201</v>
      </c>
      <c r="L2418" s="1" t="s">
        <v>7844</v>
      </c>
    </row>
    <row r="2419" spans="1:12">
      <c r="A2419" s="1">
        <v>2485</v>
      </c>
      <c r="B2419" s="1" t="s">
        <v>7846</v>
      </c>
      <c r="C2419" s="1" t="s">
        <v>7846</v>
      </c>
      <c r="D2419" s="1" t="s">
        <v>6871</v>
      </c>
      <c r="F2419" s="1" t="s">
        <v>7847</v>
      </c>
      <c r="G2419" s="1">
        <v>-29.770555000000002</v>
      </c>
      <c r="H2419" s="1">
        <v>-57.978889000000002</v>
      </c>
      <c r="I2419" s="1">
        <v>229</v>
      </c>
      <c r="J2419" s="1">
        <v>-3</v>
      </c>
      <c r="K2419" s="1" t="s">
        <v>201</v>
      </c>
      <c r="L2419" s="1" t="s">
        <v>7846</v>
      </c>
    </row>
    <row r="2420" spans="1:12">
      <c r="A2420" s="1">
        <v>2486</v>
      </c>
      <c r="B2420" s="1" t="s">
        <v>7848</v>
      </c>
      <c r="C2420" s="1" t="s">
        <v>7848</v>
      </c>
      <c r="D2420" s="1" t="s">
        <v>6871</v>
      </c>
      <c r="E2420" s="1" t="s">
        <v>7849</v>
      </c>
      <c r="F2420" s="1" t="s">
        <v>7850</v>
      </c>
      <c r="G2420" s="1">
        <v>-41.943188999999997</v>
      </c>
      <c r="H2420" s="1">
        <v>-71.532289000000006</v>
      </c>
      <c r="I2420" s="1">
        <v>1131</v>
      </c>
      <c r="J2420" s="1">
        <v>-3</v>
      </c>
      <c r="K2420" s="1" t="s">
        <v>201</v>
      </c>
      <c r="L2420" s="1" t="s">
        <v>7848</v>
      </c>
    </row>
    <row r="2421" spans="1:12">
      <c r="A2421" s="1">
        <v>2487</v>
      </c>
      <c r="B2421" s="1" t="s">
        <v>7851</v>
      </c>
      <c r="C2421" s="1" t="s">
        <v>7851</v>
      </c>
      <c r="D2421" s="1" t="s">
        <v>6871</v>
      </c>
      <c r="E2421" s="1" t="s">
        <v>7852</v>
      </c>
      <c r="F2421" s="1" t="s">
        <v>7853</v>
      </c>
      <c r="G2421" s="1">
        <v>-45.785347000000002</v>
      </c>
      <c r="H2421" s="1">
        <v>-67.465508</v>
      </c>
      <c r="I2421" s="1">
        <v>190</v>
      </c>
      <c r="J2421" s="1">
        <v>-3</v>
      </c>
      <c r="K2421" s="1" t="s">
        <v>201</v>
      </c>
      <c r="L2421" s="1" t="s">
        <v>7851</v>
      </c>
    </row>
    <row r="2422" spans="1:12">
      <c r="A2422" s="1">
        <v>2488</v>
      </c>
      <c r="B2422" s="1" t="s">
        <v>7854</v>
      </c>
      <c r="C2422" s="1" t="s">
        <v>7854</v>
      </c>
      <c r="D2422" s="1" t="s">
        <v>6871</v>
      </c>
      <c r="E2422" s="1" t="s">
        <v>7855</v>
      </c>
      <c r="F2422" s="1" t="s">
        <v>7856</v>
      </c>
      <c r="G2422" s="1">
        <v>-42.90795</v>
      </c>
      <c r="H2422" s="1">
        <v>-71.139471999999998</v>
      </c>
      <c r="I2422" s="1">
        <v>2621</v>
      </c>
      <c r="J2422" s="1">
        <v>-3</v>
      </c>
      <c r="K2422" s="1" t="s">
        <v>201</v>
      </c>
      <c r="L2422" s="1" t="s">
        <v>7854</v>
      </c>
    </row>
    <row r="2423" spans="1:12">
      <c r="A2423" s="1">
        <v>2490</v>
      </c>
      <c r="B2423" s="1" t="s">
        <v>7857</v>
      </c>
      <c r="C2423" s="1" t="s">
        <v>7858</v>
      </c>
      <c r="D2423" s="1" t="s">
        <v>6871</v>
      </c>
      <c r="E2423" s="1" t="s">
        <v>7859</v>
      </c>
      <c r="F2423" s="1" t="s">
        <v>7860</v>
      </c>
      <c r="G2423" s="1">
        <v>-43.210500000000003</v>
      </c>
      <c r="H2423" s="1">
        <v>-65.270319000000001</v>
      </c>
      <c r="I2423" s="1">
        <v>141</v>
      </c>
      <c r="J2423" s="1">
        <v>-3</v>
      </c>
      <c r="K2423" s="1" t="s">
        <v>201</v>
      </c>
      <c r="L2423" s="1" t="s">
        <v>7857</v>
      </c>
    </row>
    <row r="2424" spans="1:12">
      <c r="A2424" s="1">
        <v>2491</v>
      </c>
      <c r="B2424" s="1" t="s">
        <v>7861</v>
      </c>
      <c r="C2424" s="1" t="s">
        <v>7862</v>
      </c>
      <c r="D2424" s="1" t="s">
        <v>6871</v>
      </c>
      <c r="E2424" s="1" t="s">
        <v>7863</v>
      </c>
      <c r="F2424" s="1" t="s">
        <v>7864</v>
      </c>
      <c r="G2424" s="1">
        <v>-40.869222000000001</v>
      </c>
      <c r="H2424" s="1">
        <v>-63.000388999999998</v>
      </c>
      <c r="I2424" s="1">
        <v>20</v>
      </c>
      <c r="J2424" s="1">
        <v>-3</v>
      </c>
      <c r="K2424" s="1" t="s">
        <v>201</v>
      </c>
      <c r="L2424" s="1" t="s">
        <v>7861</v>
      </c>
    </row>
    <row r="2425" spans="1:12">
      <c r="A2425" s="1">
        <v>2492</v>
      </c>
      <c r="B2425" s="1" t="s">
        <v>7865</v>
      </c>
      <c r="C2425" s="1" t="s">
        <v>7866</v>
      </c>
      <c r="D2425" s="1" t="s">
        <v>6871</v>
      </c>
      <c r="E2425" s="1" t="s">
        <v>7867</v>
      </c>
      <c r="F2425" s="1" t="s">
        <v>7868</v>
      </c>
      <c r="G2425" s="1">
        <v>-42.759160999999999</v>
      </c>
      <c r="H2425" s="1">
        <v>-65.102725000000007</v>
      </c>
      <c r="I2425" s="1">
        <v>426</v>
      </c>
      <c r="J2425" s="1">
        <v>-3</v>
      </c>
      <c r="K2425" s="1" t="s">
        <v>201</v>
      </c>
      <c r="L2425" s="1" t="s">
        <v>7865</v>
      </c>
    </row>
    <row r="2426" spans="1:12">
      <c r="A2426" s="1">
        <v>2493</v>
      </c>
      <c r="B2426" s="1" t="s">
        <v>7869</v>
      </c>
      <c r="C2426" s="1" t="s">
        <v>7870</v>
      </c>
      <c r="D2426" s="1" t="s">
        <v>6542</v>
      </c>
      <c r="F2426" s="1" t="s">
        <v>7871</v>
      </c>
      <c r="G2426" s="1">
        <v>-64.238335000000006</v>
      </c>
      <c r="H2426" s="1">
        <v>-56.630833000000003</v>
      </c>
      <c r="I2426" s="1">
        <v>760</v>
      </c>
      <c r="J2426" s="1">
        <v>-4</v>
      </c>
      <c r="K2426" s="1" t="s">
        <v>161</v>
      </c>
      <c r="L2426" s="1" t="s">
        <v>7869</v>
      </c>
    </row>
    <row r="2427" spans="1:12">
      <c r="A2427" s="1">
        <v>2494</v>
      </c>
      <c r="B2427" s="1" t="s">
        <v>7872</v>
      </c>
      <c r="C2427" s="1" t="s">
        <v>7872</v>
      </c>
      <c r="D2427" s="1" t="s">
        <v>6871</v>
      </c>
      <c r="E2427" s="1" t="s">
        <v>7873</v>
      </c>
      <c r="F2427" s="1" t="s">
        <v>7874</v>
      </c>
      <c r="G2427" s="1">
        <v>-47.735292000000001</v>
      </c>
      <c r="H2427" s="1">
        <v>-65.904096999999993</v>
      </c>
      <c r="I2427" s="1">
        <v>266</v>
      </c>
      <c r="J2427" s="1">
        <v>-3</v>
      </c>
      <c r="K2427" s="1" t="s">
        <v>201</v>
      </c>
      <c r="L2427" s="1" t="s">
        <v>7872</v>
      </c>
    </row>
    <row r="2428" spans="1:12">
      <c r="A2428" s="1">
        <v>2495</v>
      </c>
      <c r="B2428" s="1" t="s">
        <v>7875</v>
      </c>
      <c r="C2428" s="1" t="s">
        <v>7875</v>
      </c>
      <c r="D2428" s="1" t="s">
        <v>6871</v>
      </c>
      <c r="E2428" s="1" t="s">
        <v>7876</v>
      </c>
      <c r="F2428" s="1" t="s">
        <v>7877</v>
      </c>
      <c r="G2428" s="1">
        <v>-53.777667000000001</v>
      </c>
      <c r="H2428" s="1">
        <v>-67.749388999999994</v>
      </c>
      <c r="I2428" s="1">
        <v>65</v>
      </c>
      <c r="J2428" s="1">
        <v>-3</v>
      </c>
      <c r="K2428" s="1" t="s">
        <v>201</v>
      </c>
      <c r="L2428" s="1" t="s">
        <v>7875</v>
      </c>
    </row>
    <row r="2429" spans="1:12">
      <c r="A2429" s="1">
        <v>2496</v>
      </c>
      <c r="B2429" s="1" t="s">
        <v>7878</v>
      </c>
      <c r="C2429" s="1" t="s">
        <v>7878</v>
      </c>
      <c r="D2429" s="1" t="s">
        <v>6871</v>
      </c>
      <c r="E2429" s="1" t="s">
        <v>7879</v>
      </c>
      <c r="F2429" s="1" t="s">
        <v>7880</v>
      </c>
      <c r="G2429" s="1">
        <v>-51.608874999999998</v>
      </c>
      <c r="H2429" s="1">
        <v>-69.312635999999998</v>
      </c>
      <c r="I2429" s="1">
        <v>61</v>
      </c>
      <c r="J2429" s="1">
        <v>-3</v>
      </c>
      <c r="K2429" s="1" t="s">
        <v>201</v>
      </c>
      <c r="L2429" s="1" t="s">
        <v>7878</v>
      </c>
    </row>
    <row r="2430" spans="1:12">
      <c r="A2430" s="1">
        <v>2497</v>
      </c>
      <c r="B2430" s="1" t="s">
        <v>7881</v>
      </c>
      <c r="C2430" s="1" t="s">
        <v>7882</v>
      </c>
      <c r="D2430" s="1" t="s">
        <v>6871</v>
      </c>
      <c r="E2430" s="1" t="s">
        <v>7883</v>
      </c>
      <c r="F2430" s="1" t="s">
        <v>7884</v>
      </c>
      <c r="G2430" s="1">
        <v>-54.843277999999998</v>
      </c>
      <c r="H2430" s="1">
        <v>-68.295749999999998</v>
      </c>
      <c r="I2430" s="1">
        <v>71</v>
      </c>
      <c r="J2430" s="1">
        <v>-3</v>
      </c>
      <c r="K2430" s="1" t="s">
        <v>201</v>
      </c>
      <c r="L2430" s="1" t="s">
        <v>7881</v>
      </c>
    </row>
    <row r="2431" spans="1:12">
      <c r="A2431" s="1">
        <v>2498</v>
      </c>
      <c r="B2431" s="1" t="s">
        <v>7782</v>
      </c>
      <c r="C2431" s="1" t="s">
        <v>7782</v>
      </c>
      <c r="D2431" s="1" t="s">
        <v>6871</v>
      </c>
      <c r="E2431" s="1" t="s">
        <v>7885</v>
      </c>
      <c r="F2431" s="1" t="s">
        <v>7886</v>
      </c>
      <c r="G2431" s="1">
        <v>-49.306775000000002</v>
      </c>
      <c r="H2431" s="1">
        <v>-67.802588999999998</v>
      </c>
      <c r="I2431" s="1">
        <v>190</v>
      </c>
      <c r="J2431" s="1">
        <v>-3</v>
      </c>
      <c r="K2431" s="1" t="s">
        <v>201</v>
      </c>
      <c r="L2431" s="1" t="s">
        <v>7782</v>
      </c>
    </row>
    <row r="2432" spans="1:12">
      <c r="A2432" s="1">
        <v>2499</v>
      </c>
      <c r="B2432" s="1" t="s">
        <v>7887</v>
      </c>
      <c r="C2432" s="1" t="s">
        <v>7887</v>
      </c>
      <c r="D2432" s="1" t="s">
        <v>6871</v>
      </c>
      <c r="E2432" s="1" t="s">
        <v>7888</v>
      </c>
      <c r="F2432" s="1" t="s">
        <v>7889</v>
      </c>
      <c r="G2432" s="1">
        <v>-46.537911000000001</v>
      </c>
      <c r="H2432" s="1">
        <v>-70.978689000000003</v>
      </c>
      <c r="I2432" s="1">
        <v>1410</v>
      </c>
      <c r="J2432" s="1">
        <v>-3</v>
      </c>
      <c r="K2432" s="1" t="s">
        <v>201</v>
      </c>
      <c r="L2432" s="1" t="s">
        <v>7887</v>
      </c>
    </row>
    <row r="2433" spans="1:12">
      <c r="A2433" s="1">
        <v>2500</v>
      </c>
      <c r="B2433" s="1" t="s">
        <v>7890</v>
      </c>
      <c r="C2433" s="1" t="s">
        <v>7890</v>
      </c>
      <c r="D2433" s="1" t="s">
        <v>6871</v>
      </c>
      <c r="E2433" s="1" t="s">
        <v>7891</v>
      </c>
      <c r="F2433" s="1" t="s">
        <v>7892</v>
      </c>
      <c r="G2433" s="1">
        <v>-50.016550000000002</v>
      </c>
      <c r="H2433" s="1">
        <v>-68.579196999999994</v>
      </c>
      <c r="I2433" s="1">
        <v>364</v>
      </c>
      <c r="J2433" s="1">
        <v>-3</v>
      </c>
      <c r="K2433" s="1" t="s">
        <v>201</v>
      </c>
      <c r="L2433" s="1" t="s">
        <v>7890</v>
      </c>
    </row>
    <row r="2434" spans="1:12">
      <c r="A2434" s="1">
        <v>2501</v>
      </c>
      <c r="B2434" s="1" t="s">
        <v>7893</v>
      </c>
      <c r="C2434" s="1" t="s">
        <v>7894</v>
      </c>
      <c r="D2434" s="1" t="s">
        <v>6871</v>
      </c>
      <c r="E2434" s="1" t="s">
        <v>7895</v>
      </c>
      <c r="F2434" s="1" t="s">
        <v>7896</v>
      </c>
      <c r="G2434" s="1">
        <v>-38.724966999999999</v>
      </c>
      <c r="H2434" s="1">
        <v>-62.169316999999999</v>
      </c>
      <c r="I2434" s="1">
        <v>246</v>
      </c>
      <c r="J2434" s="1">
        <v>-3</v>
      </c>
      <c r="K2434" s="1" t="s">
        <v>201</v>
      </c>
      <c r="L2434" s="1" t="s">
        <v>7893</v>
      </c>
    </row>
    <row r="2435" spans="1:12">
      <c r="A2435" s="1">
        <v>2502</v>
      </c>
      <c r="B2435" s="1" t="s">
        <v>7897</v>
      </c>
      <c r="C2435" s="1" t="s">
        <v>7898</v>
      </c>
      <c r="D2435" s="1" t="s">
        <v>6871</v>
      </c>
      <c r="F2435" s="1" t="s">
        <v>7899</v>
      </c>
      <c r="G2435" s="1">
        <v>-37.446111000000002</v>
      </c>
      <c r="H2435" s="1">
        <v>-61.889296999999999</v>
      </c>
      <c r="I2435" s="1">
        <v>768</v>
      </c>
      <c r="J2435" s="1">
        <v>-3</v>
      </c>
      <c r="K2435" s="1" t="s">
        <v>201</v>
      </c>
      <c r="L2435" s="1" t="s">
        <v>7897</v>
      </c>
    </row>
    <row r="2436" spans="1:12">
      <c r="A2436" s="1">
        <v>2503</v>
      </c>
      <c r="B2436" s="1" t="s">
        <v>7900</v>
      </c>
      <c r="C2436" s="1" t="s">
        <v>7900</v>
      </c>
      <c r="D2436" s="1" t="s">
        <v>6871</v>
      </c>
      <c r="F2436" s="1" t="s">
        <v>7901</v>
      </c>
      <c r="G2436" s="1">
        <v>-36.890039000000002</v>
      </c>
      <c r="H2436" s="1">
        <v>-60.216619000000001</v>
      </c>
      <c r="I2436" s="1">
        <v>551</v>
      </c>
      <c r="J2436" s="1">
        <v>-3</v>
      </c>
      <c r="K2436" s="1" t="s">
        <v>201</v>
      </c>
      <c r="L2436" s="1" t="s">
        <v>7900</v>
      </c>
    </row>
    <row r="2437" spans="1:12">
      <c r="A2437" s="1">
        <v>2504</v>
      </c>
      <c r="B2437" s="1" t="s">
        <v>7902</v>
      </c>
      <c r="C2437" s="1" t="s">
        <v>7902</v>
      </c>
      <c r="D2437" s="1" t="s">
        <v>6871</v>
      </c>
      <c r="F2437" s="1" t="s">
        <v>7903</v>
      </c>
      <c r="G2437" s="1">
        <v>-35.696182999999998</v>
      </c>
      <c r="H2437" s="1">
        <v>-63.758285999999998</v>
      </c>
      <c r="I2437" s="1">
        <v>459</v>
      </c>
      <c r="J2437" s="1">
        <v>-3</v>
      </c>
      <c r="K2437" s="1" t="s">
        <v>201</v>
      </c>
      <c r="L2437" s="1" t="s">
        <v>7902</v>
      </c>
    </row>
    <row r="2438" spans="1:12">
      <c r="A2438" s="1">
        <v>2505</v>
      </c>
      <c r="B2438" s="1" t="s">
        <v>7904</v>
      </c>
      <c r="C2438" s="1" t="s">
        <v>7904</v>
      </c>
      <c r="D2438" s="1" t="s">
        <v>6871</v>
      </c>
      <c r="F2438" s="1" t="s">
        <v>7905</v>
      </c>
      <c r="G2438" s="1">
        <v>-38.386910999999998</v>
      </c>
      <c r="H2438" s="1">
        <v>-60.329711000000003</v>
      </c>
      <c r="I2438" s="1">
        <v>400</v>
      </c>
      <c r="J2438" s="1">
        <v>-3</v>
      </c>
      <c r="K2438" s="1" t="s">
        <v>201</v>
      </c>
      <c r="L2438" s="1" t="s">
        <v>7904</v>
      </c>
    </row>
    <row r="2439" spans="1:12">
      <c r="A2439" s="1">
        <v>2506</v>
      </c>
      <c r="B2439" s="1" t="s">
        <v>7906</v>
      </c>
      <c r="C2439" s="1" t="s">
        <v>7906</v>
      </c>
      <c r="D2439" s="1" t="s">
        <v>6871</v>
      </c>
      <c r="F2439" s="1" t="s">
        <v>7907</v>
      </c>
      <c r="G2439" s="1">
        <v>-36.186593999999999</v>
      </c>
      <c r="H2439" s="1">
        <v>-61.076366999999998</v>
      </c>
      <c r="I2439" s="1">
        <v>308</v>
      </c>
      <c r="J2439" s="1">
        <v>-3</v>
      </c>
      <c r="K2439" s="1" t="s">
        <v>201</v>
      </c>
      <c r="L2439" s="1" t="s">
        <v>7906</v>
      </c>
    </row>
    <row r="2440" spans="1:12">
      <c r="A2440" s="1">
        <v>6851</v>
      </c>
      <c r="B2440" s="1" t="s">
        <v>7908</v>
      </c>
      <c r="C2440" s="1" t="s">
        <v>7909</v>
      </c>
      <c r="D2440" s="1" t="s">
        <v>1210</v>
      </c>
      <c r="E2440" s="1" t="s">
        <v>7910</v>
      </c>
      <c r="F2440" s="1" t="s">
        <v>1212</v>
      </c>
      <c r="G2440" s="1">
        <v>46.527474699999999</v>
      </c>
      <c r="H2440" s="1">
        <v>-90.131396699999996</v>
      </c>
      <c r="I2440" s="1">
        <v>1230</v>
      </c>
      <c r="J2440" s="1">
        <v>-6</v>
      </c>
      <c r="K2440" s="1" t="s">
        <v>161</v>
      </c>
      <c r="L2440" s="1" t="s">
        <v>7908</v>
      </c>
    </row>
    <row r="2441" spans="1:12">
      <c r="A2441" s="1">
        <v>2508</v>
      </c>
      <c r="B2441" s="1" t="s">
        <v>7911</v>
      </c>
      <c r="C2441" s="1" t="s">
        <v>7911</v>
      </c>
      <c r="D2441" s="1" t="s">
        <v>6871</v>
      </c>
      <c r="E2441" s="1" t="s">
        <v>7912</v>
      </c>
      <c r="F2441" s="1" t="s">
        <v>7913</v>
      </c>
      <c r="G2441" s="1">
        <v>-37.934167000000002</v>
      </c>
      <c r="H2441" s="1">
        <v>-57.573332999999998</v>
      </c>
      <c r="I2441" s="1">
        <v>71</v>
      </c>
      <c r="J2441" s="1">
        <v>-3</v>
      </c>
      <c r="K2441" s="1" t="s">
        <v>201</v>
      </c>
      <c r="L2441" s="1" t="s">
        <v>7911</v>
      </c>
    </row>
    <row r="2442" spans="1:12">
      <c r="A2442" s="1">
        <v>2509</v>
      </c>
      <c r="B2442" s="1" t="s">
        <v>7914</v>
      </c>
      <c r="C2442" s="1" t="s">
        <v>7915</v>
      </c>
      <c r="D2442" s="1" t="s">
        <v>6871</v>
      </c>
      <c r="E2442" s="1" t="s">
        <v>7916</v>
      </c>
      <c r="F2442" s="1" t="s">
        <v>7917</v>
      </c>
      <c r="G2442" s="1">
        <v>-38.948999999999998</v>
      </c>
      <c r="H2442" s="1">
        <v>-68.155710999999997</v>
      </c>
      <c r="I2442" s="1">
        <v>895</v>
      </c>
      <c r="J2442" s="1">
        <v>-3</v>
      </c>
      <c r="K2442" s="1" t="s">
        <v>201</v>
      </c>
      <c r="L2442" s="1" t="s">
        <v>7914</v>
      </c>
    </row>
    <row r="2443" spans="1:12">
      <c r="A2443" s="1">
        <v>6850</v>
      </c>
      <c r="B2443" s="1" t="s">
        <v>7918</v>
      </c>
      <c r="C2443" s="1" t="s">
        <v>7919</v>
      </c>
      <c r="D2443" s="1" t="s">
        <v>1210</v>
      </c>
      <c r="E2443" s="1" t="s">
        <v>7920</v>
      </c>
      <c r="F2443" s="1" t="s">
        <v>1212</v>
      </c>
      <c r="G2443" s="1">
        <v>45.864934400000003</v>
      </c>
      <c r="H2443" s="1">
        <v>-84.637343999999999</v>
      </c>
      <c r="I2443" s="1">
        <v>740</v>
      </c>
      <c r="J2443" s="1">
        <v>-5</v>
      </c>
      <c r="K2443" s="1" t="s">
        <v>161</v>
      </c>
      <c r="L2443" s="1" t="s">
        <v>7918</v>
      </c>
    </row>
    <row r="2444" spans="1:12">
      <c r="A2444" s="1">
        <v>2511</v>
      </c>
      <c r="B2444" s="1" t="s">
        <v>7921</v>
      </c>
      <c r="C2444" s="1" t="s">
        <v>7922</v>
      </c>
      <c r="D2444" s="1" t="s">
        <v>6871</v>
      </c>
      <c r="F2444" s="1" t="s">
        <v>7923</v>
      </c>
      <c r="G2444" s="1">
        <v>-35.844591999999999</v>
      </c>
      <c r="H2444" s="1">
        <v>-61.857553000000003</v>
      </c>
      <c r="I2444" s="1">
        <v>278</v>
      </c>
      <c r="J2444" s="1">
        <v>-3</v>
      </c>
      <c r="K2444" s="1" t="s">
        <v>201</v>
      </c>
      <c r="L2444" s="1" t="s">
        <v>7921</v>
      </c>
    </row>
    <row r="2445" spans="1:12">
      <c r="A2445" s="1">
        <v>2512</v>
      </c>
      <c r="B2445" s="1" t="s">
        <v>7924</v>
      </c>
      <c r="C2445" s="1" t="s">
        <v>7924</v>
      </c>
      <c r="D2445" s="1" t="s">
        <v>6871</v>
      </c>
      <c r="E2445" s="1" t="s">
        <v>7925</v>
      </c>
      <c r="F2445" s="1" t="s">
        <v>7926</v>
      </c>
      <c r="G2445" s="1">
        <v>-36.588321999999998</v>
      </c>
      <c r="H2445" s="1">
        <v>-64.275694000000001</v>
      </c>
      <c r="I2445" s="1">
        <v>630</v>
      </c>
      <c r="J2445" s="1">
        <v>-3</v>
      </c>
      <c r="K2445" s="1" t="s">
        <v>201</v>
      </c>
      <c r="L2445" s="1" t="s">
        <v>7924</v>
      </c>
    </row>
    <row r="2446" spans="1:12">
      <c r="A2446" s="1">
        <v>2513</v>
      </c>
      <c r="B2446" s="1" t="s">
        <v>7927</v>
      </c>
      <c r="C2446" s="1" t="s">
        <v>7927</v>
      </c>
      <c r="D2446" s="1" t="s">
        <v>6871</v>
      </c>
      <c r="E2446" s="1" t="s">
        <v>7928</v>
      </c>
      <c r="F2446" s="1" t="s">
        <v>7929</v>
      </c>
      <c r="G2446" s="1">
        <v>-41.151172000000003</v>
      </c>
      <c r="H2446" s="1">
        <v>-71.157542000000007</v>
      </c>
      <c r="I2446" s="1">
        <v>2776</v>
      </c>
      <c r="J2446" s="1">
        <v>-3</v>
      </c>
      <c r="K2446" s="1" t="s">
        <v>201</v>
      </c>
      <c r="L2446" s="1" t="s">
        <v>7927</v>
      </c>
    </row>
    <row r="2447" spans="1:12">
      <c r="A2447" s="1">
        <v>2514</v>
      </c>
      <c r="B2447" s="1" t="s">
        <v>7930</v>
      </c>
      <c r="C2447" s="1" t="s">
        <v>7930</v>
      </c>
      <c r="D2447" s="1" t="s">
        <v>6871</v>
      </c>
      <c r="E2447" s="1" t="s">
        <v>7931</v>
      </c>
      <c r="F2447" s="1" t="s">
        <v>7932</v>
      </c>
      <c r="G2447" s="1">
        <v>-37.237392</v>
      </c>
      <c r="H2447" s="1">
        <v>-59.227922</v>
      </c>
      <c r="I2447" s="1">
        <v>574</v>
      </c>
      <c r="J2447" s="1">
        <v>-3</v>
      </c>
      <c r="K2447" s="1" t="s">
        <v>201</v>
      </c>
      <c r="L2447" s="1" t="s">
        <v>7930</v>
      </c>
    </row>
    <row r="2448" spans="1:12">
      <c r="A2448" s="1">
        <v>2515</v>
      </c>
      <c r="B2448" s="1" t="s">
        <v>7933</v>
      </c>
      <c r="C2448" s="1" t="s">
        <v>7933</v>
      </c>
      <c r="D2448" s="1" t="s">
        <v>6871</v>
      </c>
      <c r="E2448" s="1" t="s">
        <v>7934</v>
      </c>
      <c r="F2448" s="1" t="s">
        <v>7935</v>
      </c>
      <c r="G2448" s="1">
        <v>-37.235408</v>
      </c>
      <c r="H2448" s="1">
        <v>-57.029238999999997</v>
      </c>
      <c r="I2448" s="1">
        <v>32</v>
      </c>
      <c r="J2448" s="1">
        <v>-3</v>
      </c>
      <c r="K2448" s="1" t="s">
        <v>201</v>
      </c>
      <c r="L2448" s="1" t="s">
        <v>7933</v>
      </c>
    </row>
    <row r="2449" spans="1:12">
      <c r="A2449" s="1">
        <v>2516</v>
      </c>
      <c r="B2449" s="1" t="s">
        <v>7936</v>
      </c>
      <c r="C2449" s="1" t="s">
        <v>7936</v>
      </c>
      <c r="D2449" s="1" t="s">
        <v>6871</v>
      </c>
      <c r="F2449" s="1" t="s">
        <v>7937</v>
      </c>
      <c r="G2449" s="1">
        <v>-38.939683000000002</v>
      </c>
      <c r="H2449" s="1">
        <v>-69.264641999999995</v>
      </c>
      <c r="I2449" s="1">
        <v>2133</v>
      </c>
      <c r="J2449" s="1">
        <v>-3</v>
      </c>
      <c r="K2449" s="1" t="s">
        <v>201</v>
      </c>
      <c r="L2449" s="1" t="s">
        <v>7936</v>
      </c>
    </row>
    <row r="2450" spans="1:12">
      <c r="A2450" s="1">
        <v>2517</v>
      </c>
      <c r="B2450" s="1" t="s">
        <v>7938</v>
      </c>
      <c r="C2450" s="1" t="s">
        <v>7939</v>
      </c>
      <c r="D2450" s="1" t="s">
        <v>6871</v>
      </c>
      <c r="E2450" s="1" t="s">
        <v>7940</v>
      </c>
      <c r="F2450" s="1" t="s">
        <v>7941</v>
      </c>
      <c r="G2450" s="1">
        <v>-40.075383000000002</v>
      </c>
      <c r="H2450" s="1">
        <v>-71.137293999999997</v>
      </c>
      <c r="I2450" s="1">
        <v>2569</v>
      </c>
      <c r="J2450" s="1">
        <v>-3</v>
      </c>
      <c r="K2450" s="1" t="s">
        <v>201</v>
      </c>
      <c r="L2450" s="1" t="s">
        <v>7938</v>
      </c>
    </row>
    <row r="2451" spans="1:12">
      <c r="A2451" s="1">
        <v>2518</v>
      </c>
      <c r="B2451" s="1" t="s">
        <v>7942</v>
      </c>
      <c r="C2451" s="1" t="s">
        <v>7942</v>
      </c>
      <c r="D2451" s="1" t="s">
        <v>7943</v>
      </c>
      <c r="E2451" s="1" t="s">
        <v>7944</v>
      </c>
      <c r="F2451" s="1" t="s">
        <v>7945</v>
      </c>
      <c r="G2451" s="1">
        <v>-8.3483470000000004</v>
      </c>
      <c r="H2451" s="1">
        <v>-49.301527999999998</v>
      </c>
      <c r="I2451" s="1">
        <v>653</v>
      </c>
      <c r="J2451" s="1">
        <v>-3</v>
      </c>
      <c r="K2451" s="1" t="s">
        <v>5710</v>
      </c>
      <c r="L2451" s="1" t="s">
        <v>7942</v>
      </c>
    </row>
    <row r="2452" spans="1:12">
      <c r="A2452" s="1">
        <v>2519</v>
      </c>
      <c r="B2452" s="1" t="s">
        <v>7946</v>
      </c>
      <c r="C2452" s="1" t="s">
        <v>7947</v>
      </c>
      <c r="D2452" s="1" t="s">
        <v>7943</v>
      </c>
      <c r="F2452" s="1" t="s">
        <v>7948</v>
      </c>
      <c r="G2452" s="1">
        <v>-22.875083</v>
      </c>
      <c r="H2452" s="1">
        <v>-43.384708000000003</v>
      </c>
      <c r="I2452" s="1">
        <v>110</v>
      </c>
      <c r="J2452" s="1">
        <v>-3</v>
      </c>
      <c r="K2452" s="1" t="s">
        <v>5710</v>
      </c>
      <c r="L2452" s="1" t="s">
        <v>7946</v>
      </c>
    </row>
    <row r="2453" spans="1:12">
      <c r="A2453" s="1">
        <v>2520</v>
      </c>
      <c r="B2453" s="1" t="s">
        <v>7949</v>
      </c>
      <c r="C2453" s="1" t="s">
        <v>7949</v>
      </c>
      <c r="D2453" s="1" t="s">
        <v>7943</v>
      </c>
      <c r="F2453" s="1" t="s">
        <v>7950</v>
      </c>
      <c r="G2453" s="1">
        <v>2.0775109999999999</v>
      </c>
      <c r="H2453" s="1">
        <v>-50.858235999999998</v>
      </c>
      <c r="I2453" s="1">
        <v>45</v>
      </c>
      <c r="J2453" s="1">
        <v>-3</v>
      </c>
      <c r="K2453" s="1" t="s">
        <v>5710</v>
      </c>
      <c r="L2453" s="1" t="s">
        <v>7949</v>
      </c>
    </row>
    <row r="2454" spans="1:12">
      <c r="A2454" s="1">
        <v>2521</v>
      </c>
      <c r="B2454" s="1" t="s">
        <v>7951</v>
      </c>
      <c r="C2454" s="1" t="s">
        <v>7952</v>
      </c>
      <c r="D2454" s="1" t="s">
        <v>7943</v>
      </c>
      <c r="E2454" s="1" t="s">
        <v>7953</v>
      </c>
      <c r="F2454" s="1" t="s">
        <v>7954</v>
      </c>
      <c r="G2454" s="1">
        <v>-21.812000000000001</v>
      </c>
      <c r="H2454" s="1">
        <v>-48.133028000000003</v>
      </c>
      <c r="I2454" s="1">
        <v>2334</v>
      </c>
      <c r="J2454" s="1">
        <v>-3</v>
      </c>
      <c r="K2454" s="1" t="s">
        <v>5710</v>
      </c>
      <c r="L2454" s="1" t="s">
        <v>7951</v>
      </c>
    </row>
    <row r="2455" spans="1:12">
      <c r="A2455" s="1">
        <v>2522</v>
      </c>
      <c r="B2455" s="1" t="s">
        <v>5217</v>
      </c>
      <c r="C2455" s="1" t="s">
        <v>7955</v>
      </c>
      <c r="D2455" s="1" t="s">
        <v>7943</v>
      </c>
      <c r="E2455" s="1" t="s">
        <v>7956</v>
      </c>
      <c r="F2455" s="1" t="s">
        <v>7957</v>
      </c>
      <c r="G2455" s="1">
        <v>-10.984</v>
      </c>
      <c r="H2455" s="1">
        <v>-37.070332999999998</v>
      </c>
      <c r="I2455" s="1">
        <v>23</v>
      </c>
      <c r="J2455" s="1">
        <v>-3</v>
      </c>
      <c r="K2455" s="1" t="s">
        <v>5710</v>
      </c>
      <c r="L2455" s="1" t="s">
        <v>5217</v>
      </c>
    </row>
    <row r="2456" spans="1:12">
      <c r="A2456" s="1">
        <v>2523</v>
      </c>
      <c r="B2456" s="1" t="s">
        <v>7958</v>
      </c>
      <c r="C2456" s="1" t="s">
        <v>7958</v>
      </c>
      <c r="D2456" s="1" t="s">
        <v>7943</v>
      </c>
      <c r="F2456" s="1" t="s">
        <v>7959</v>
      </c>
      <c r="G2456" s="1">
        <v>-22.638563999999999</v>
      </c>
      <c r="H2456" s="1">
        <v>-50.455914</v>
      </c>
      <c r="I2456" s="1">
        <v>1850</v>
      </c>
      <c r="J2456" s="1">
        <v>-3</v>
      </c>
      <c r="K2456" s="1" t="s">
        <v>5710</v>
      </c>
      <c r="L2456" s="1" t="s">
        <v>7958</v>
      </c>
    </row>
    <row r="2457" spans="1:12">
      <c r="A2457" s="1">
        <v>2524</v>
      </c>
      <c r="B2457" s="1" t="s">
        <v>7960</v>
      </c>
      <c r="C2457" s="1" t="s">
        <v>7960</v>
      </c>
      <c r="D2457" s="1" t="s">
        <v>7943</v>
      </c>
      <c r="E2457" s="1" t="s">
        <v>7961</v>
      </c>
      <c r="F2457" s="1" t="s">
        <v>7962</v>
      </c>
      <c r="G2457" s="1">
        <v>-9.8660920000000001</v>
      </c>
      <c r="H2457" s="1">
        <v>-56.106206</v>
      </c>
      <c r="I2457" s="1">
        <v>947</v>
      </c>
      <c r="J2457" s="1">
        <v>-4</v>
      </c>
      <c r="K2457" s="1" t="s">
        <v>5710</v>
      </c>
      <c r="L2457" s="1" t="s">
        <v>7960</v>
      </c>
    </row>
    <row r="2458" spans="1:12">
      <c r="A2458" s="1">
        <v>2525</v>
      </c>
      <c r="B2458" s="1" t="s">
        <v>7963</v>
      </c>
      <c r="C2458" s="1" t="s">
        <v>7963</v>
      </c>
      <c r="D2458" s="1" t="s">
        <v>7943</v>
      </c>
      <c r="E2458" s="1" t="s">
        <v>7964</v>
      </c>
      <c r="F2458" s="1" t="s">
        <v>7965</v>
      </c>
      <c r="G2458" s="1">
        <v>-21.141342000000002</v>
      </c>
      <c r="H2458" s="1">
        <v>-50.424722000000003</v>
      </c>
      <c r="I2458" s="1">
        <v>1361</v>
      </c>
      <c r="J2458" s="1">
        <v>-3</v>
      </c>
      <c r="K2458" s="1" t="s">
        <v>5710</v>
      </c>
      <c r="L2458" s="1" t="s">
        <v>7963</v>
      </c>
    </row>
    <row r="2459" spans="1:12">
      <c r="A2459" s="1">
        <v>2526</v>
      </c>
      <c r="B2459" s="1" t="s">
        <v>7966</v>
      </c>
      <c r="C2459" s="1" t="s">
        <v>7967</v>
      </c>
      <c r="D2459" s="1" t="s">
        <v>7943</v>
      </c>
      <c r="E2459" s="1" t="s">
        <v>7968</v>
      </c>
      <c r="F2459" s="1" t="s">
        <v>7969</v>
      </c>
      <c r="G2459" s="1">
        <v>-1.3792500000000001</v>
      </c>
      <c r="H2459" s="1">
        <v>-48.476292000000001</v>
      </c>
      <c r="I2459" s="1">
        <v>54</v>
      </c>
      <c r="J2459" s="1">
        <v>-3</v>
      </c>
      <c r="K2459" s="1" t="s">
        <v>5710</v>
      </c>
      <c r="L2459" s="1" t="s">
        <v>7966</v>
      </c>
    </row>
    <row r="2460" spans="1:12">
      <c r="A2460" s="1">
        <v>2527</v>
      </c>
      <c r="B2460" s="1" t="s">
        <v>7970</v>
      </c>
      <c r="C2460" s="1" t="s">
        <v>7971</v>
      </c>
      <c r="D2460" s="1" t="s">
        <v>7943</v>
      </c>
      <c r="E2460" s="1" t="s">
        <v>7972</v>
      </c>
      <c r="F2460" s="1" t="s">
        <v>7973</v>
      </c>
      <c r="G2460" s="1">
        <v>-31.390528</v>
      </c>
      <c r="H2460" s="1">
        <v>-54.112243999999997</v>
      </c>
      <c r="I2460" s="1">
        <v>600</v>
      </c>
      <c r="J2460" s="1">
        <v>-3</v>
      </c>
      <c r="K2460" s="1" t="s">
        <v>5710</v>
      </c>
      <c r="L2460" s="1" t="s">
        <v>7970</v>
      </c>
    </row>
    <row r="2461" spans="1:12">
      <c r="A2461" s="1">
        <v>2528</v>
      </c>
      <c r="B2461" s="1" t="s">
        <v>7974</v>
      </c>
      <c r="C2461" s="1" t="s">
        <v>7975</v>
      </c>
      <c r="D2461" s="1" t="s">
        <v>7943</v>
      </c>
      <c r="E2461" s="1" t="s">
        <v>7976</v>
      </c>
      <c r="F2461" s="1" t="s">
        <v>7977</v>
      </c>
      <c r="G2461" s="1">
        <v>-19.851181</v>
      </c>
      <c r="H2461" s="1">
        <v>-43.950628000000002</v>
      </c>
      <c r="I2461" s="1">
        <v>2589</v>
      </c>
      <c r="J2461" s="1">
        <v>-3</v>
      </c>
      <c r="K2461" s="1" t="s">
        <v>5710</v>
      </c>
      <c r="L2461" s="1" t="s">
        <v>7974</v>
      </c>
    </row>
    <row r="2462" spans="1:12">
      <c r="A2462" s="1">
        <v>2529</v>
      </c>
      <c r="B2462" s="1" t="s">
        <v>7978</v>
      </c>
      <c r="C2462" s="1" t="s">
        <v>7979</v>
      </c>
      <c r="D2462" s="1" t="s">
        <v>7943</v>
      </c>
      <c r="E2462" s="1" t="s">
        <v>7980</v>
      </c>
      <c r="F2462" s="1" t="s">
        <v>7981</v>
      </c>
      <c r="G2462" s="1">
        <v>-25.405078</v>
      </c>
      <c r="H2462" s="1">
        <v>-49.232036000000001</v>
      </c>
      <c r="I2462" s="1">
        <v>3057</v>
      </c>
      <c r="J2462" s="1">
        <v>-3</v>
      </c>
      <c r="K2462" s="1" t="s">
        <v>5710</v>
      </c>
      <c r="L2462" s="1" t="s">
        <v>7978</v>
      </c>
    </row>
    <row r="2463" spans="1:12">
      <c r="A2463" s="1">
        <v>2530</v>
      </c>
      <c r="B2463" s="1" t="s">
        <v>7982</v>
      </c>
      <c r="C2463" s="1" t="s">
        <v>7983</v>
      </c>
      <c r="D2463" s="1" t="s">
        <v>7943</v>
      </c>
      <c r="F2463" s="1" t="s">
        <v>7984</v>
      </c>
      <c r="G2463" s="1">
        <v>-21.267167000000001</v>
      </c>
      <c r="H2463" s="1">
        <v>-43.761056000000004</v>
      </c>
      <c r="I2463" s="1">
        <v>3657</v>
      </c>
      <c r="J2463" s="1">
        <v>-3</v>
      </c>
      <c r="K2463" s="1" t="s">
        <v>5710</v>
      </c>
      <c r="L2463" s="1" t="s">
        <v>7982</v>
      </c>
    </row>
    <row r="2464" spans="1:12">
      <c r="A2464" s="1">
        <v>2531</v>
      </c>
      <c r="B2464" s="1" t="s">
        <v>7985</v>
      </c>
      <c r="C2464" s="1" t="s">
        <v>7986</v>
      </c>
      <c r="D2464" s="1" t="s">
        <v>7943</v>
      </c>
      <c r="E2464" s="1" t="s">
        <v>7987</v>
      </c>
      <c r="F2464" s="1" t="s">
        <v>7988</v>
      </c>
      <c r="G2464" s="1">
        <v>-15.8711</v>
      </c>
      <c r="H2464" s="1">
        <v>-47.918624999999999</v>
      </c>
      <c r="I2464" s="1">
        <v>3479</v>
      </c>
      <c r="J2464" s="1">
        <v>-3</v>
      </c>
      <c r="K2464" s="1" t="s">
        <v>5710</v>
      </c>
      <c r="L2464" s="1" t="s">
        <v>7985</v>
      </c>
    </row>
    <row r="2465" spans="1:12">
      <c r="A2465" s="1">
        <v>2532</v>
      </c>
      <c r="B2465" s="1" t="s">
        <v>7989</v>
      </c>
      <c r="C2465" s="1" t="s">
        <v>7989</v>
      </c>
      <c r="D2465" s="1" t="s">
        <v>7943</v>
      </c>
      <c r="E2465" s="1" t="s">
        <v>7990</v>
      </c>
      <c r="F2465" s="1" t="s">
        <v>7991</v>
      </c>
      <c r="G2465" s="1">
        <v>-22.345041999999999</v>
      </c>
      <c r="H2465" s="1">
        <v>-49.053800000000003</v>
      </c>
      <c r="I2465" s="1">
        <v>2025</v>
      </c>
      <c r="J2465" s="1">
        <v>-3</v>
      </c>
      <c r="K2465" s="1" t="s">
        <v>5710</v>
      </c>
      <c r="L2465" s="1" t="s">
        <v>7989</v>
      </c>
    </row>
    <row r="2466" spans="1:12">
      <c r="A2466" s="1">
        <v>2533</v>
      </c>
      <c r="B2466" s="1" t="s">
        <v>3581</v>
      </c>
      <c r="C2466" s="1" t="s">
        <v>3581</v>
      </c>
      <c r="D2466" s="1" t="s">
        <v>7943</v>
      </c>
      <c r="E2466" s="1" t="s">
        <v>7992</v>
      </c>
      <c r="F2466" s="1" t="s">
        <v>7993</v>
      </c>
      <c r="G2466" s="1">
        <v>2.846311</v>
      </c>
      <c r="H2466" s="1">
        <v>-60.690069000000001</v>
      </c>
      <c r="I2466" s="1">
        <v>276</v>
      </c>
      <c r="J2466" s="1">
        <v>-4</v>
      </c>
      <c r="K2466" s="1" t="s">
        <v>5710</v>
      </c>
      <c r="L2466" s="1" t="s">
        <v>3581</v>
      </c>
    </row>
    <row r="2467" spans="1:12">
      <c r="A2467" s="1">
        <v>2534</v>
      </c>
      <c r="B2467" s="1" t="s">
        <v>7994</v>
      </c>
      <c r="C2467" s="1" t="s">
        <v>7994</v>
      </c>
      <c r="D2467" s="1" t="s">
        <v>7943</v>
      </c>
      <c r="F2467" s="1" t="s">
        <v>7995</v>
      </c>
      <c r="G2467" s="1">
        <v>-15.861344000000001</v>
      </c>
      <c r="H2467" s="1">
        <v>-52.388894000000001</v>
      </c>
      <c r="I2467" s="1">
        <v>1147</v>
      </c>
      <c r="J2467" s="1">
        <v>-3</v>
      </c>
      <c r="K2467" s="1" t="s">
        <v>5710</v>
      </c>
      <c r="L2467" s="1" t="s">
        <v>7994</v>
      </c>
    </row>
    <row r="2468" spans="1:12">
      <c r="A2468" s="1">
        <v>2535</v>
      </c>
      <c r="B2468" s="1" t="s">
        <v>7996</v>
      </c>
      <c r="C2468" s="1" t="s">
        <v>7996</v>
      </c>
      <c r="D2468" s="1" t="s">
        <v>7943</v>
      </c>
      <c r="E2468" s="1" t="s">
        <v>7997</v>
      </c>
      <c r="F2468" s="1" t="s">
        <v>7998</v>
      </c>
      <c r="G2468" s="1">
        <v>-25.000339</v>
      </c>
      <c r="H2468" s="1">
        <v>-53.500763999999997</v>
      </c>
      <c r="I2468" s="1">
        <v>2473</v>
      </c>
      <c r="J2468" s="1">
        <v>-3</v>
      </c>
      <c r="K2468" s="1" t="s">
        <v>5710</v>
      </c>
      <c r="L2468" s="1" t="s">
        <v>7996</v>
      </c>
    </row>
    <row r="2469" spans="1:12">
      <c r="A2469" s="1">
        <v>2536</v>
      </c>
      <c r="B2469" s="1" t="s">
        <v>7999</v>
      </c>
      <c r="C2469" s="1" t="s">
        <v>8000</v>
      </c>
      <c r="D2469" s="1" t="s">
        <v>7943</v>
      </c>
      <c r="F2469" s="1" t="s">
        <v>8001</v>
      </c>
      <c r="G2469" s="1">
        <v>-9.3339359999999996</v>
      </c>
      <c r="H2469" s="1">
        <v>-54.965421999999997</v>
      </c>
      <c r="I2469" s="1">
        <v>1762</v>
      </c>
      <c r="J2469" s="1">
        <v>-4</v>
      </c>
      <c r="K2469" s="1" t="s">
        <v>5710</v>
      </c>
      <c r="L2469" s="1" t="s">
        <v>7999</v>
      </c>
    </row>
    <row r="2470" spans="1:12">
      <c r="A2470" s="1">
        <v>2537</v>
      </c>
      <c r="B2470" s="1" t="s">
        <v>8002</v>
      </c>
      <c r="C2470" s="1" t="s">
        <v>7975</v>
      </c>
      <c r="D2470" s="1" t="s">
        <v>7943</v>
      </c>
      <c r="E2470" s="1" t="s">
        <v>8003</v>
      </c>
      <c r="F2470" s="1" t="s">
        <v>8004</v>
      </c>
      <c r="G2470" s="1">
        <v>-19.633749999999999</v>
      </c>
      <c r="H2470" s="1">
        <v>-43.968856000000002</v>
      </c>
      <c r="I2470" s="1">
        <v>2715</v>
      </c>
      <c r="J2470" s="1">
        <v>-3</v>
      </c>
      <c r="K2470" s="1" t="s">
        <v>5710</v>
      </c>
      <c r="L2470" s="1" t="s">
        <v>8002</v>
      </c>
    </row>
    <row r="2471" spans="1:12">
      <c r="A2471" s="1">
        <v>2538</v>
      </c>
      <c r="B2471" s="1" t="s">
        <v>8005</v>
      </c>
      <c r="C2471" s="1" t="s">
        <v>8005</v>
      </c>
      <c r="D2471" s="1" t="s">
        <v>7943</v>
      </c>
      <c r="E2471" s="1" t="s">
        <v>8006</v>
      </c>
      <c r="F2471" s="1" t="s">
        <v>8007</v>
      </c>
      <c r="G2471" s="1">
        <v>-20.468667</v>
      </c>
      <c r="H2471" s="1">
        <v>-54.672499999999999</v>
      </c>
      <c r="I2471" s="1">
        <v>1833</v>
      </c>
      <c r="J2471" s="1">
        <v>-4</v>
      </c>
      <c r="K2471" s="1" t="s">
        <v>5710</v>
      </c>
      <c r="L2471" s="1" t="s">
        <v>8005</v>
      </c>
    </row>
    <row r="2472" spans="1:12">
      <c r="A2472" s="1">
        <v>2539</v>
      </c>
      <c r="B2472" s="1" t="s">
        <v>8008</v>
      </c>
      <c r="C2472" s="1" t="s">
        <v>8008</v>
      </c>
      <c r="D2472" s="1" t="s">
        <v>7943</v>
      </c>
      <c r="E2472" s="1" t="s">
        <v>8009</v>
      </c>
      <c r="F2472" s="1" t="s">
        <v>8010</v>
      </c>
      <c r="G2472" s="1">
        <v>-27.134219000000002</v>
      </c>
      <c r="H2472" s="1">
        <v>-52.656553000000002</v>
      </c>
      <c r="I2472" s="1">
        <v>2146</v>
      </c>
      <c r="J2472" s="1">
        <v>-3</v>
      </c>
      <c r="K2472" s="1" t="s">
        <v>5710</v>
      </c>
      <c r="L2472" s="1" t="s">
        <v>8008</v>
      </c>
    </row>
    <row r="2473" spans="1:12">
      <c r="A2473" s="1">
        <v>2540</v>
      </c>
      <c r="B2473" s="1" t="s">
        <v>8011</v>
      </c>
      <c r="C2473" s="1" t="s">
        <v>8011</v>
      </c>
      <c r="D2473" s="1" t="s">
        <v>7943</v>
      </c>
      <c r="E2473" s="1" t="s">
        <v>8012</v>
      </c>
      <c r="F2473" s="1" t="s">
        <v>8013</v>
      </c>
      <c r="G2473" s="1">
        <v>-7.3204440000000002</v>
      </c>
      <c r="H2473" s="1">
        <v>-47.458666999999998</v>
      </c>
      <c r="I2473" s="1">
        <v>565</v>
      </c>
      <c r="J2473" s="1">
        <v>-3</v>
      </c>
      <c r="K2473" s="1" t="s">
        <v>5710</v>
      </c>
      <c r="L2473" s="1" t="s">
        <v>8011</v>
      </c>
    </row>
    <row r="2474" spans="1:12">
      <c r="A2474" s="1">
        <v>2541</v>
      </c>
      <c r="B2474" s="1" t="s">
        <v>8014</v>
      </c>
      <c r="C2474" s="1" t="s">
        <v>8015</v>
      </c>
      <c r="D2474" s="1" t="s">
        <v>7943</v>
      </c>
      <c r="E2474" s="1" t="s">
        <v>8016</v>
      </c>
      <c r="F2474" s="1" t="s">
        <v>8017</v>
      </c>
      <c r="G2474" s="1">
        <v>-28.725816999999999</v>
      </c>
      <c r="H2474" s="1">
        <v>-49.424739000000002</v>
      </c>
      <c r="I2474" s="1">
        <v>93</v>
      </c>
      <c r="J2474" s="1">
        <v>-3</v>
      </c>
      <c r="K2474" s="1" t="s">
        <v>5710</v>
      </c>
      <c r="L2474" s="1" t="s">
        <v>8014</v>
      </c>
    </row>
    <row r="2475" spans="1:12">
      <c r="A2475" s="1">
        <v>2542</v>
      </c>
      <c r="B2475" s="1" t="s">
        <v>8018</v>
      </c>
      <c r="C2475" s="1" t="s">
        <v>8019</v>
      </c>
      <c r="D2475" s="1" t="s">
        <v>7943</v>
      </c>
      <c r="F2475" s="1" t="s">
        <v>8020</v>
      </c>
      <c r="G2475" s="1">
        <v>-29.945944000000001</v>
      </c>
      <c r="H2475" s="1">
        <v>-51.144367000000003</v>
      </c>
      <c r="I2475" s="1">
        <v>26</v>
      </c>
      <c r="J2475" s="1">
        <v>-3</v>
      </c>
      <c r="K2475" s="1" t="s">
        <v>5710</v>
      </c>
      <c r="L2475" s="1" t="s">
        <v>8018</v>
      </c>
    </row>
    <row r="2476" spans="1:12">
      <c r="A2476" s="1">
        <v>2543</v>
      </c>
      <c r="B2476" s="1" t="s">
        <v>8021</v>
      </c>
      <c r="C2476" s="1" t="s">
        <v>8022</v>
      </c>
      <c r="D2476" s="1" t="s">
        <v>7943</v>
      </c>
      <c r="E2476" s="1" t="s">
        <v>8023</v>
      </c>
      <c r="F2476" s="1" t="s">
        <v>8024</v>
      </c>
      <c r="G2476" s="1">
        <v>-21.698333000000002</v>
      </c>
      <c r="H2476" s="1">
        <v>-41.301668999999997</v>
      </c>
      <c r="I2476" s="1">
        <v>57</v>
      </c>
      <c r="J2476" s="1">
        <v>-3</v>
      </c>
      <c r="K2476" s="1" t="s">
        <v>5710</v>
      </c>
      <c r="L2476" s="1" t="s">
        <v>8021</v>
      </c>
    </row>
    <row r="2477" spans="1:12">
      <c r="A2477" s="1">
        <v>2544</v>
      </c>
      <c r="B2477" s="1" t="s">
        <v>8025</v>
      </c>
      <c r="C2477" s="1" t="s">
        <v>8026</v>
      </c>
      <c r="D2477" s="1" t="s">
        <v>7943</v>
      </c>
      <c r="E2477" s="1" t="s">
        <v>8027</v>
      </c>
      <c r="F2477" s="1" t="s">
        <v>8028</v>
      </c>
      <c r="G2477" s="1">
        <v>-19.011931000000001</v>
      </c>
      <c r="H2477" s="1">
        <v>-57.673053000000003</v>
      </c>
      <c r="I2477" s="1">
        <v>461</v>
      </c>
      <c r="J2477" s="1">
        <v>-4</v>
      </c>
      <c r="K2477" s="1" t="s">
        <v>5710</v>
      </c>
      <c r="L2477" s="1" t="s">
        <v>8025</v>
      </c>
    </row>
    <row r="2478" spans="1:12">
      <c r="A2478" s="1">
        <v>2545</v>
      </c>
      <c r="B2478" s="1" t="s">
        <v>8029</v>
      </c>
      <c r="C2478" s="1" t="s">
        <v>7979</v>
      </c>
      <c r="D2478" s="1" t="s">
        <v>7943</v>
      </c>
      <c r="E2478" s="1" t="s">
        <v>8030</v>
      </c>
      <c r="F2478" s="1" t="s">
        <v>8031</v>
      </c>
      <c r="G2478" s="1">
        <v>-25.528475</v>
      </c>
      <c r="H2478" s="1">
        <v>-49.175775000000002</v>
      </c>
      <c r="I2478" s="1">
        <v>2988</v>
      </c>
      <c r="J2478" s="1">
        <v>-3</v>
      </c>
      <c r="K2478" s="1" t="s">
        <v>5710</v>
      </c>
      <c r="L2478" s="1" t="s">
        <v>8029</v>
      </c>
    </row>
    <row r="2479" spans="1:12">
      <c r="A2479" s="1">
        <v>2546</v>
      </c>
      <c r="B2479" s="1" t="s">
        <v>8032</v>
      </c>
      <c r="C2479" s="1" t="s">
        <v>8032</v>
      </c>
      <c r="D2479" s="1" t="s">
        <v>7943</v>
      </c>
      <c r="E2479" s="1" t="s">
        <v>8033</v>
      </c>
      <c r="F2479" s="1" t="s">
        <v>8034</v>
      </c>
      <c r="G2479" s="1">
        <v>-17.652283000000001</v>
      </c>
      <c r="H2479" s="1">
        <v>-39.253069000000004</v>
      </c>
      <c r="I2479" s="1">
        <v>36</v>
      </c>
      <c r="J2479" s="1">
        <v>-3</v>
      </c>
      <c r="K2479" s="1" t="s">
        <v>5710</v>
      </c>
      <c r="L2479" s="1" t="s">
        <v>8032</v>
      </c>
    </row>
    <row r="2480" spans="1:12">
      <c r="A2480" s="1">
        <v>2547</v>
      </c>
      <c r="B2480" s="1" t="s">
        <v>8035</v>
      </c>
      <c r="C2480" s="1" t="s">
        <v>8036</v>
      </c>
      <c r="D2480" s="1" t="s">
        <v>7943</v>
      </c>
      <c r="E2480" s="1" t="s">
        <v>8037</v>
      </c>
      <c r="F2480" s="1" t="s">
        <v>8038</v>
      </c>
      <c r="G2480" s="1">
        <v>-29.197064000000001</v>
      </c>
      <c r="H2480" s="1">
        <v>-51.187536000000001</v>
      </c>
      <c r="I2480" s="1">
        <v>2472</v>
      </c>
      <c r="J2480" s="1">
        <v>-3</v>
      </c>
      <c r="K2480" s="1" t="s">
        <v>5710</v>
      </c>
      <c r="L2480" s="1" t="s">
        <v>8035</v>
      </c>
    </row>
    <row r="2481" spans="1:12">
      <c r="A2481" s="1">
        <v>2548</v>
      </c>
      <c r="B2481" s="1" t="s">
        <v>8039</v>
      </c>
      <c r="C2481" s="1" t="s">
        <v>8040</v>
      </c>
      <c r="D2481" s="1" t="s">
        <v>7943</v>
      </c>
      <c r="E2481" s="1" t="s">
        <v>8041</v>
      </c>
      <c r="F2481" s="1" t="s">
        <v>8042</v>
      </c>
      <c r="G2481" s="1">
        <v>-15.652931000000001</v>
      </c>
      <c r="H2481" s="1">
        <v>-56.116719000000003</v>
      </c>
      <c r="I2481" s="1">
        <v>617</v>
      </c>
      <c r="J2481" s="1">
        <v>-4</v>
      </c>
      <c r="K2481" s="1" t="s">
        <v>5710</v>
      </c>
      <c r="L2481" s="1" t="s">
        <v>8039</v>
      </c>
    </row>
    <row r="2482" spans="1:12">
      <c r="A2482" s="1">
        <v>2549</v>
      </c>
      <c r="B2482" s="1" t="s">
        <v>8043</v>
      </c>
      <c r="C2482" s="1" t="s">
        <v>8043</v>
      </c>
      <c r="D2482" s="1" t="s">
        <v>7943</v>
      </c>
      <c r="E2482" s="1" t="s">
        <v>8044</v>
      </c>
      <c r="F2482" s="1" t="s">
        <v>8045</v>
      </c>
      <c r="G2482" s="1">
        <v>-7.5999059999999998</v>
      </c>
      <c r="H2482" s="1">
        <v>-72.769488999999993</v>
      </c>
      <c r="I2482" s="1">
        <v>637</v>
      </c>
      <c r="J2482" s="1">
        <v>-5</v>
      </c>
      <c r="K2482" s="1" t="s">
        <v>5710</v>
      </c>
      <c r="L2482" s="1" t="s">
        <v>8043</v>
      </c>
    </row>
    <row r="2483" spans="1:12">
      <c r="A2483" s="1">
        <v>2550</v>
      </c>
      <c r="B2483" s="1" t="s">
        <v>8046</v>
      </c>
      <c r="C2483" s="1" t="s">
        <v>8047</v>
      </c>
      <c r="D2483" s="1" t="s">
        <v>7943</v>
      </c>
      <c r="E2483" s="1" t="s">
        <v>8048</v>
      </c>
      <c r="F2483" s="1" t="s">
        <v>8049</v>
      </c>
      <c r="G2483" s="1">
        <v>-22.175056000000001</v>
      </c>
      <c r="H2483" s="1">
        <v>-51.424638999999999</v>
      </c>
      <c r="I2483" s="1">
        <v>1477</v>
      </c>
      <c r="J2483" s="1">
        <v>-3</v>
      </c>
      <c r="K2483" s="1" t="s">
        <v>5710</v>
      </c>
      <c r="L2483" s="1" t="s">
        <v>8046</v>
      </c>
    </row>
    <row r="2484" spans="1:12">
      <c r="A2484" s="1">
        <v>2551</v>
      </c>
      <c r="B2484" s="1" t="s">
        <v>8050</v>
      </c>
      <c r="C2484" s="1" t="s">
        <v>8051</v>
      </c>
      <c r="D2484" s="1" t="s">
        <v>7943</v>
      </c>
      <c r="E2484" s="1" t="s">
        <v>8052</v>
      </c>
      <c r="F2484" s="1" t="s">
        <v>8053</v>
      </c>
      <c r="G2484" s="1">
        <v>-3.038611</v>
      </c>
      <c r="H2484" s="1">
        <v>-60.049720999999998</v>
      </c>
      <c r="I2484" s="1">
        <v>264</v>
      </c>
      <c r="J2484" s="1">
        <v>-4</v>
      </c>
      <c r="K2484" s="1" t="s">
        <v>5710</v>
      </c>
      <c r="L2484" s="1" t="s">
        <v>8050</v>
      </c>
    </row>
    <row r="2485" spans="1:12">
      <c r="A2485" s="1">
        <v>2552</v>
      </c>
      <c r="B2485" s="1" t="s">
        <v>8054</v>
      </c>
      <c r="C2485" s="1" t="s">
        <v>8055</v>
      </c>
      <c r="D2485" s="1" t="s">
        <v>7943</v>
      </c>
      <c r="F2485" s="1" t="s">
        <v>8056</v>
      </c>
      <c r="G2485" s="1">
        <v>-6.2331560000000001</v>
      </c>
      <c r="H2485" s="1">
        <v>-57.776868999999998</v>
      </c>
      <c r="I2485" s="1">
        <v>324</v>
      </c>
      <c r="J2485" s="1">
        <v>-4</v>
      </c>
      <c r="K2485" s="1" t="s">
        <v>5710</v>
      </c>
      <c r="L2485" s="1" t="s">
        <v>8054</v>
      </c>
    </row>
    <row r="2486" spans="1:12">
      <c r="A2486" s="1">
        <v>2553</v>
      </c>
      <c r="B2486" s="1" t="s">
        <v>8057</v>
      </c>
      <c r="C2486" s="1" t="s">
        <v>8057</v>
      </c>
      <c r="D2486" s="1" t="s">
        <v>7943</v>
      </c>
      <c r="F2486" s="1" t="s">
        <v>8058</v>
      </c>
      <c r="G2486" s="1">
        <v>-22.812871999999999</v>
      </c>
      <c r="H2486" s="1">
        <v>-42.092632999999999</v>
      </c>
      <c r="I2486" s="1">
        <v>61</v>
      </c>
      <c r="J2486" s="1">
        <v>-3</v>
      </c>
      <c r="K2486" s="1" t="s">
        <v>5710</v>
      </c>
      <c r="L2486" s="1" t="s">
        <v>8057</v>
      </c>
    </row>
    <row r="2487" spans="1:12">
      <c r="A2487" s="1">
        <v>2554</v>
      </c>
      <c r="B2487" s="1" t="s">
        <v>8059</v>
      </c>
      <c r="C2487" s="1" t="s">
        <v>8060</v>
      </c>
      <c r="D2487" s="1" t="s">
        <v>7943</v>
      </c>
      <c r="E2487" s="1" t="s">
        <v>8061</v>
      </c>
      <c r="F2487" s="1" t="s">
        <v>8062</v>
      </c>
      <c r="G2487" s="1">
        <v>-25.596150000000002</v>
      </c>
      <c r="H2487" s="1">
        <v>-54.487206</v>
      </c>
      <c r="I2487" s="1">
        <v>787</v>
      </c>
      <c r="J2487" s="1">
        <v>-3</v>
      </c>
      <c r="K2487" s="1" t="s">
        <v>5710</v>
      </c>
      <c r="L2487" s="1" t="s">
        <v>8059</v>
      </c>
    </row>
    <row r="2488" spans="1:12">
      <c r="A2488" s="1">
        <v>2555</v>
      </c>
      <c r="B2488" s="1" t="s">
        <v>8063</v>
      </c>
      <c r="C2488" s="1" t="s">
        <v>8064</v>
      </c>
      <c r="D2488" s="1" t="s">
        <v>7943</v>
      </c>
      <c r="E2488" s="1" t="s">
        <v>8065</v>
      </c>
      <c r="F2488" s="1" t="s">
        <v>8066</v>
      </c>
      <c r="G2488" s="1">
        <v>-27.670489</v>
      </c>
      <c r="H2488" s="1">
        <v>-48.547181000000002</v>
      </c>
      <c r="I2488" s="1">
        <v>20</v>
      </c>
      <c r="J2488" s="1">
        <v>-3</v>
      </c>
      <c r="K2488" s="1" t="s">
        <v>5710</v>
      </c>
      <c r="L2488" s="1" t="s">
        <v>8063</v>
      </c>
    </row>
    <row r="2489" spans="1:12">
      <c r="A2489" s="1">
        <v>2556</v>
      </c>
      <c r="B2489" s="1" t="s">
        <v>8067</v>
      </c>
      <c r="C2489" s="1" t="s">
        <v>8068</v>
      </c>
      <c r="D2489" s="1" t="s">
        <v>7943</v>
      </c>
      <c r="E2489" s="1" t="s">
        <v>8069</v>
      </c>
      <c r="F2489" s="1" t="s">
        <v>8070</v>
      </c>
      <c r="G2489" s="1">
        <v>-3.8549280000000001</v>
      </c>
      <c r="H2489" s="1">
        <v>-32.423335999999999</v>
      </c>
      <c r="I2489" s="1">
        <v>193</v>
      </c>
      <c r="J2489" s="1">
        <v>-2</v>
      </c>
      <c r="K2489" s="1" t="s">
        <v>5710</v>
      </c>
      <c r="L2489" s="1" t="s">
        <v>8067</v>
      </c>
    </row>
    <row r="2490" spans="1:12">
      <c r="A2490" s="1">
        <v>2557</v>
      </c>
      <c r="B2490" s="1" t="s">
        <v>8071</v>
      </c>
      <c r="C2490" s="1" t="s">
        <v>8071</v>
      </c>
      <c r="D2490" s="1" t="s">
        <v>7943</v>
      </c>
      <c r="F2490" s="1" t="s">
        <v>8072</v>
      </c>
      <c r="G2490" s="1">
        <v>-20.278483000000001</v>
      </c>
      <c r="H2490" s="1">
        <v>-49.187472</v>
      </c>
      <c r="I2490" s="1">
        <v>1599</v>
      </c>
      <c r="J2490" s="1">
        <v>-3</v>
      </c>
      <c r="K2490" s="1" t="s">
        <v>5710</v>
      </c>
      <c r="L2490" s="1" t="s">
        <v>8071</v>
      </c>
    </row>
    <row r="2491" spans="1:12">
      <c r="A2491" s="1">
        <v>2558</v>
      </c>
      <c r="B2491" s="1" t="s">
        <v>8073</v>
      </c>
      <c r="C2491" s="1" t="s">
        <v>8074</v>
      </c>
      <c r="D2491" s="1" t="s">
        <v>7943</v>
      </c>
      <c r="F2491" s="1" t="s">
        <v>8075</v>
      </c>
      <c r="G2491" s="1">
        <v>-20.702817</v>
      </c>
      <c r="H2491" s="1">
        <v>-46.335264000000002</v>
      </c>
      <c r="I2491" s="1">
        <v>2413</v>
      </c>
      <c r="J2491" s="1">
        <v>-3</v>
      </c>
      <c r="K2491" s="1" t="s">
        <v>5710</v>
      </c>
      <c r="L2491" s="1" t="s">
        <v>8073</v>
      </c>
    </row>
    <row r="2492" spans="1:12">
      <c r="A2492" s="1">
        <v>2559</v>
      </c>
      <c r="B2492" s="1" t="s">
        <v>8076</v>
      </c>
      <c r="C2492" s="1" t="s">
        <v>8077</v>
      </c>
      <c r="D2492" s="1" t="s">
        <v>7943</v>
      </c>
      <c r="E2492" s="1" t="s">
        <v>8078</v>
      </c>
      <c r="F2492" s="1" t="s">
        <v>8079</v>
      </c>
      <c r="G2492" s="1">
        <v>-3.7762829999999998</v>
      </c>
      <c r="H2492" s="1">
        <v>-38.532556</v>
      </c>
      <c r="I2492" s="1">
        <v>82</v>
      </c>
      <c r="J2492" s="1">
        <v>-3</v>
      </c>
      <c r="K2492" s="1" t="s">
        <v>5710</v>
      </c>
      <c r="L2492" s="1" t="s">
        <v>8076</v>
      </c>
    </row>
    <row r="2493" spans="1:12">
      <c r="A2493" s="1">
        <v>2560</v>
      </c>
      <c r="B2493" s="1" t="s">
        <v>8080</v>
      </c>
      <c r="C2493" s="1" t="s">
        <v>7947</v>
      </c>
      <c r="D2493" s="1" t="s">
        <v>7943</v>
      </c>
      <c r="E2493" s="1" t="s">
        <v>8081</v>
      </c>
      <c r="F2493" s="1" t="s">
        <v>8082</v>
      </c>
      <c r="G2493" s="1">
        <v>-22.808903000000001</v>
      </c>
      <c r="H2493" s="1">
        <v>-43.243647000000003</v>
      </c>
      <c r="I2493" s="1">
        <v>28</v>
      </c>
      <c r="J2493" s="1">
        <v>-3</v>
      </c>
      <c r="K2493" s="1" t="s">
        <v>5710</v>
      </c>
      <c r="L2493" s="1" t="s">
        <v>8080</v>
      </c>
    </row>
    <row r="2494" spans="1:12">
      <c r="A2494" s="1">
        <v>2561</v>
      </c>
      <c r="B2494" s="1" t="s">
        <v>8083</v>
      </c>
      <c r="C2494" s="1" t="s">
        <v>8084</v>
      </c>
      <c r="D2494" s="1" t="s">
        <v>7943</v>
      </c>
      <c r="F2494" s="1" t="s">
        <v>8085</v>
      </c>
      <c r="G2494" s="1">
        <v>-10.786375</v>
      </c>
      <c r="H2494" s="1">
        <v>-65.284791999999996</v>
      </c>
      <c r="I2494" s="1">
        <v>478</v>
      </c>
      <c r="J2494" s="1">
        <v>-4</v>
      </c>
      <c r="K2494" s="1" t="s">
        <v>5710</v>
      </c>
      <c r="L2494" s="1" t="s">
        <v>8083</v>
      </c>
    </row>
    <row r="2495" spans="1:12">
      <c r="A2495" s="1">
        <v>2562</v>
      </c>
      <c r="B2495" s="1" t="s">
        <v>8086</v>
      </c>
      <c r="C2495" s="1" t="s">
        <v>8087</v>
      </c>
      <c r="D2495" s="1" t="s">
        <v>7943</v>
      </c>
      <c r="E2495" s="1" t="s">
        <v>8088</v>
      </c>
      <c r="F2495" s="1" t="s">
        <v>8089</v>
      </c>
      <c r="G2495" s="1">
        <v>-16.632033</v>
      </c>
      <c r="H2495" s="1">
        <v>-49.220686000000001</v>
      </c>
      <c r="I2495" s="1">
        <v>2450</v>
      </c>
      <c r="J2495" s="1">
        <v>-3</v>
      </c>
      <c r="K2495" s="1" t="s">
        <v>5710</v>
      </c>
      <c r="L2495" s="1" t="s">
        <v>8086</v>
      </c>
    </row>
    <row r="2496" spans="1:12">
      <c r="A2496" s="1">
        <v>2563</v>
      </c>
      <c r="B2496" s="1" t="s">
        <v>8090</v>
      </c>
      <c r="C2496" s="1" t="s">
        <v>8091</v>
      </c>
      <c r="D2496" s="1" t="s">
        <v>7943</v>
      </c>
      <c r="F2496" s="1" t="s">
        <v>8092</v>
      </c>
      <c r="G2496" s="1">
        <v>-21.773682999999998</v>
      </c>
      <c r="H2496" s="1">
        <v>-48.405078000000003</v>
      </c>
      <c r="I2496" s="1">
        <v>1998</v>
      </c>
      <c r="J2496" s="1">
        <v>-3</v>
      </c>
      <c r="K2496" s="1" t="s">
        <v>5710</v>
      </c>
      <c r="L2496" s="1" t="s">
        <v>8090</v>
      </c>
    </row>
    <row r="2497" spans="1:12">
      <c r="A2497" s="1">
        <v>2564</v>
      </c>
      <c r="B2497" s="1" t="s">
        <v>8093</v>
      </c>
      <c r="C2497" s="1" t="s">
        <v>8094</v>
      </c>
      <c r="D2497" s="1" t="s">
        <v>7943</v>
      </c>
      <c r="E2497" s="1" t="s">
        <v>8095</v>
      </c>
      <c r="F2497" s="1" t="s">
        <v>8096</v>
      </c>
      <c r="G2497" s="1">
        <v>-23.432075000000001</v>
      </c>
      <c r="H2497" s="1">
        <v>-46.469510999999997</v>
      </c>
      <c r="I2497" s="1">
        <v>2459</v>
      </c>
      <c r="J2497" s="1">
        <v>-3</v>
      </c>
      <c r="K2497" s="1" t="s">
        <v>5710</v>
      </c>
      <c r="L2497" s="1" t="s">
        <v>8093</v>
      </c>
    </row>
    <row r="2498" spans="1:12">
      <c r="A2498" s="1">
        <v>2565</v>
      </c>
      <c r="B2498" s="1" t="s">
        <v>8097</v>
      </c>
      <c r="C2498" s="1" t="s">
        <v>8097</v>
      </c>
      <c r="D2498" s="1" t="s">
        <v>7943</v>
      </c>
      <c r="F2498" s="1" t="s">
        <v>8098</v>
      </c>
      <c r="G2498" s="1">
        <v>-22.791608</v>
      </c>
      <c r="H2498" s="1">
        <v>-45.204777999999997</v>
      </c>
      <c r="I2498" s="1">
        <v>1761</v>
      </c>
      <c r="J2498" s="1">
        <v>-3</v>
      </c>
      <c r="K2498" s="1" t="s">
        <v>5710</v>
      </c>
      <c r="L2498" s="1" t="s">
        <v>8097</v>
      </c>
    </row>
    <row r="2499" spans="1:12">
      <c r="A2499" s="1">
        <v>2566</v>
      </c>
      <c r="B2499" s="1" t="s">
        <v>8099</v>
      </c>
      <c r="C2499" s="1" t="s">
        <v>8099</v>
      </c>
      <c r="D2499" s="1" t="s">
        <v>7943</v>
      </c>
      <c r="E2499" s="1" t="s">
        <v>8100</v>
      </c>
      <c r="F2499" s="1" t="s">
        <v>8101</v>
      </c>
      <c r="G2499" s="1">
        <v>-3.2539060000000002</v>
      </c>
      <c r="H2499" s="1">
        <v>-52.253977999999996</v>
      </c>
      <c r="I2499" s="1">
        <v>368</v>
      </c>
      <c r="J2499" s="1">
        <v>-3</v>
      </c>
      <c r="K2499" s="1" t="s">
        <v>5710</v>
      </c>
      <c r="L2499" s="1" t="s">
        <v>8099</v>
      </c>
    </row>
    <row r="2500" spans="1:12">
      <c r="A2500" s="1">
        <v>2567</v>
      </c>
      <c r="B2500" s="1" t="s">
        <v>8102</v>
      </c>
      <c r="C2500" s="1" t="s">
        <v>8000</v>
      </c>
      <c r="D2500" s="1" t="s">
        <v>7943</v>
      </c>
      <c r="F2500" s="1" t="s">
        <v>8103</v>
      </c>
      <c r="G2500" s="1">
        <v>-3.127256</v>
      </c>
      <c r="H2500" s="1">
        <v>-58.481186000000001</v>
      </c>
      <c r="I2500" s="1">
        <v>142</v>
      </c>
      <c r="J2500" s="1">
        <v>-4</v>
      </c>
      <c r="K2500" s="1" t="s">
        <v>5710</v>
      </c>
      <c r="L2500" s="1" t="s">
        <v>8102</v>
      </c>
    </row>
    <row r="2501" spans="1:12">
      <c r="A2501" s="1">
        <v>2568</v>
      </c>
      <c r="B2501" s="1" t="s">
        <v>8000</v>
      </c>
      <c r="C2501" s="1" t="s">
        <v>8000</v>
      </c>
      <c r="D2501" s="1" t="s">
        <v>7943</v>
      </c>
      <c r="F2501" s="1" t="s">
        <v>8104</v>
      </c>
      <c r="G2501" s="1">
        <v>-4.2423419999999998</v>
      </c>
      <c r="H2501" s="1">
        <v>-56.000669000000002</v>
      </c>
      <c r="I2501" s="1">
        <v>110</v>
      </c>
      <c r="J2501" s="1">
        <v>-4</v>
      </c>
      <c r="K2501" s="1" t="s">
        <v>5710</v>
      </c>
      <c r="L2501" s="1" t="s">
        <v>8000</v>
      </c>
    </row>
    <row r="2502" spans="1:12">
      <c r="A2502" s="1">
        <v>2569</v>
      </c>
      <c r="B2502" s="1" t="s">
        <v>8105</v>
      </c>
      <c r="C2502" s="1" t="s">
        <v>8105</v>
      </c>
      <c r="D2502" s="1" t="s">
        <v>7943</v>
      </c>
      <c r="E2502" s="1" t="s">
        <v>8106</v>
      </c>
      <c r="F2502" s="1" t="s">
        <v>8107</v>
      </c>
      <c r="G2502" s="1">
        <v>-14.815963999999999</v>
      </c>
      <c r="H2502" s="1">
        <v>-39.033197000000001</v>
      </c>
      <c r="I2502" s="1">
        <v>15</v>
      </c>
      <c r="J2502" s="1">
        <v>-3</v>
      </c>
      <c r="K2502" s="1" t="s">
        <v>5710</v>
      </c>
      <c r="L2502" s="1" t="s">
        <v>8105</v>
      </c>
    </row>
    <row r="2503" spans="1:12">
      <c r="A2503" s="1">
        <v>2570</v>
      </c>
      <c r="B2503" s="1" t="s">
        <v>8108</v>
      </c>
      <c r="C2503" s="1" t="s">
        <v>8109</v>
      </c>
      <c r="D2503" s="1" t="s">
        <v>7943</v>
      </c>
      <c r="E2503" s="1" t="s">
        <v>8110</v>
      </c>
      <c r="F2503" s="1" t="s">
        <v>8111</v>
      </c>
      <c r="G2503" s="1">
        <v>-19.470721999999999</v>
      </c>
      <c r="H2503" s="1">
        <v>-42.487583000000001</v>
      </c>
      <c r="I2503" s="1">
        <v>784</v>
      </c>
      <c r="J2503" s="1">
        <v>-3</v>
      </c>
      <c r="K2503" s="1" t="s">
        <v>5710</v>
      </c>
      <c r="L2503" s="1" t="s">
        <v>8108</v>
      </c>
    </row>
    <row r="2504" spans="1:12">
      <c r="A2504" s="1">
        <v>2571</v>
      </c>
      <c r="B2504" s="1" t="s">
        <v>8112</v>
      </c>
      <c r="C2504" s="1" t="s">
        <v>8113</v>
      </c>
      <c r="D2504" s="1" t="s">
        <v>7943</v>
      </c>
      <c r="F2504" s="1" t="s">
        <v>8114</v>
      </c>
      <c r="G2504" s="1">
        <v>-18.444661</v>
      </c>
      <c r="H2504" s="1">
        <v>-49.213360999999999</v>
      </c>
      <c r="I2504" s="1">
        <v>1630</v>
      </c>
      <c r="J2504" s="1">
        <v>-3</v>
      </c>
      <c r="K2504" s="1" t="s">
        <v>5710</v>
      </c>
      <c r="L2504" s="1" t="s">
        <v>8112</v>
      </c>
    </row>
    <row r="2505" spans="1:12">
      <c r="A2505" s="1">
        <v>2572</v>
      </c>
      <c r="B2505" s="1" t="s">
        <v>8115</v>
      </c>
      <c r="C2505" s="1" t="s">
        <v>8116</v>
      </c>
      <c r="D2505" s="1" t="s">
        <v>7943</v>
      </c>
      <c r="E2505" s="1" t="s">
        <v>8117</v>
      </c>
      <c r="F2505" s="1" t="s">
        <v>8118</v>
      </c>
      <c r="G2505" s="1">
        <v>-5.5312919999999997</v>
      </c>
      <c r="H2505" s="1">
        <v>-47.460050000000003</v>
      </c>
      <c r="I2505" s="1">
        <v>431</v>
      </c>
      <c r="J2505" s="1">
        <v>-3</v>
      </c>
      <c r="K2505" s="1" t="s">
        <v>5710</v>
      </c>
      <c r="L2505" s="1" t="s">
        <v>8115</v>
      </c>
    </row>
    <row r="2506" spans="1:12">
      <c r="A2506" s="1">
        <v>2573</v>
      </c>
      <c r="B2506" s="1" t="s">
        <v>8119</v>
      </c>
      <c r="C2506" s="1" t="s">
        <v>7967</v>
      </c>
      <c r="D2506" s="1" t="s">
        <v>7943</v>
      </c>
      <c r="F2506" s="1" t="s">
        <v>8120</v>
      </c>
      <c r="G2506" s="1">
        <v>-1.414158</v>
      </c>
      <c r="H2506" s="1">
        <v>-48.460738999999997</v>
      </c>
      <c r="I2506" s="1">
        <v>52</v>
      </c>
      <c r="J2506" s="1">
        <v>-3</v>
      </c>
      <c r="K2506" s="1" t="s">
        <v>5710</v>
      </c>
      <c r="L2506" s="1" t="s">
        <v>8119</v>
      </c>
    </row>
    <row r="2507" spans="1:12">
      <c r="A2507" s="1">
        <v>2574</v>
      </c>
      <c r="B2507" s="1" t="s">
        <v>8121</v>
      </c>
      <c r="C2507" s="1" t="s">
        <v>8122</v>
      </c>
      <c r="D2507" s="1" t="s">
        <v>7943</v>
      </c>
      <c r="E2507" s="1" t="s">
        <v>8123</v>
      </c>
      <c r="F2507" s="1" t="s">
        <v>8124</v>
      </c>
      <c r="G2507" s="1">
        <v>-21.791499999999999</v>
      </c>
      <c r="H2507" s="1">
        <v>-43.386778</v>
      </c>
      <c r="I2507" s="1">
        <v>2989</v>
      </c>
      <c r="J2507" s="1">
        <v>-3</v>
      </c>
      <c r="K2507" s="1" t="s">
        <v>5710</v>
      </c>
      <c r="L2507" s="1" t="s">
        <v>8121</v>
      </c>
    </row>
    <row r="2508" spans="1:12">
      <c r="A2508" s="1">
        <v>2575</v>
      </c>
      <c r="B2508" s="1" t="s">
        <v>8125</v>
      </c>
      <c r="C2508" s="1" t="s">
        <v>8126</v>
      </c>
      <c r="D2508" s="1" t="s">
        <v>7943</v>
      </c>
      <c r="E2508" s="1" t="s">
        <v>8127</v>
      </c>
      <c r="F2508" s="1" t="s">
        <v>8128</v>
      </c>
      <c r="G2508" s="1">
        <v>-7.1483809999999997</v>
      </c>
      <c r="H2508" s="1">
        <v>-34.950681000000003</v>
      </c>
      <c r="I2508" s="1">
        <v>215</v>
      </c>
      <c r="J2508" s="1">
        <v>-3</v>
      </c>
      <c r="K2508" s="1" t="s">
        <v>5710</v>
      </c>
      <c r="L2508" s="1" t="s">
        <v>8125</v>
      </c>
    </row>
    <row r="2509" spans="1:12">
      <c r="A2509" s="1">
        <v>2576</v>
      </c>
      <c r="B2509" s="1" t="s">
        <v>8129</v>
      </c>
      <c r="C2509" s="1" t="s">
        <v>8130</v>
      </c>
      <c r="D2509" s="1" t="s">
        <v>7943</v>
      </c>
      <c r="E2509" s="1" t="s">
        <v>8131</v>
      </c>
      <c r="F2509" s="1" t="s">
        <v>8132</v>
      </c>
      <c r="G2509" s="1">
        <v>-26.224453</v>
      </c>
      <c r="H2509" s="1">
        <v>-48.797364000000002</v>
      </c>
      <c r="I2509" s="1">
        <v>15</v>
      </c>
      <c r="J2509" s="1">
        <v>-3</v>
      </c>
      <c r="K2509" s="1" t="s">
        <v>5710</v>
      </c>
      <c r="L2509" s="1" t="s">
        <v>8129</v>
      </c>
    </row>
    <row r="2510" spans="1:12">
      <c r="A2510" s="1">
        <v>2577</v>
      </c>
      <c r="B2510" s="1" t="s">
        <v>8133</v>
      </c>
      <c r="C2510" s="1" t="s">
        <v>8134</v>
      </c>
      <c r="D2510" s="1" t="s">
        <v>7943</v>
      </c>
      <c r="E2510" s="1" t="s">
        <v>8135</v>
      </c>
      <c r="F2510" s="1" t="s">
        <v>8136</v>
      </c>
      <c r="G2510" s="1">
        <v>-7.2699170000000004</v>
      </c>
      <c r="H2510" s="1">
        <v>-35.896363999999998</v>
      </c>
      <c r="I2510" s="1">
        <v>1646</v>
      </c>
      <c r="J2510" s="1">
        <v>-3</v>
      </c>
      <c r="K2510" s="1" t="s">
        <v>5710</v>
      </c>
      <c r="L2510" s="1" t="s">
        <v>8133</v>
      </c>
    </row>
    <row r="2511" spans="1:12">
      <c r="A2511" s="1">
        <v>2578</v>
      </c>
      <c r="B2511" s="1" t="s">
        <v>8137</v>
      </c>
      <c r="C2511" s="1" t="s">
        <v>8138</v>
      </c>
      <c r="D2511" s="1" t="s">
        <v>7943</v>
      </c>
      <c r="E2511" s="1" t="s">
        <v>8139</v>
      </c>
      <c r="F2511" s="1" t="s">
        <v>8140</v>
      </c>
      <c r="G2511" s="1">
        <v>-23.0075</v>
      </c>
      <c r="H2511" s="1">
        <v>-47.134444000000002</v>
      </c>
      <c r="I2511" s="1">
        <v>2170</v>
      </c>
      <c r="J2511" s="1">
        <v>-3</v>
      </c>
      <c r="K2511" s="1" t="s">
        <v>5710</v>
      </c>
      <c r="L2511" s="1" t="s">
        <v>8137</v>
      </c>
    </row>
    <row r="2512" spans="1:12">
      <c r="A2512" s="1">
        <v>2579</v>
      </c>
      <c r="B2512" s="1" t="s">
        <v>8141</v>
      </c>
      <c r="C2512" s="1" t="s">
        <v>5250</v>
      </c>
      <c r="D2512" s="1" t="s">
        <v>7943</v>
      </c>
      <c r="F2512" s="1" t="s">
        <v>8142</v>
      </c>
      <c r="G2512" s="1">
        <v>-27.782142</v>
      </c>
      <c r="H2512" s="1">
        <v>-50.281486000000001</v>
      </c>
      <c r="I2512" s="1">
        <v>3065</v>
      </c>
      <c r="J2512" s="1">
        <v>-3</v>
      </c>
      <c r="K2512" s="1" t="s">
        <v>5710</v>
      </c>
      <c r="L2512" s="1" t="s">
        <v>8141</v>
      </c>
    </row>
    <row r="2513" spans="1:12">
      <c r="A2513" s="1">
        <v>2580</v>
      </c>
      <c r="B2513" s="1" t="s">
        <v>8143</v>
      </c>
      <c r="C2513" s="1" t="s">
        <v>8143</v>
      </c>
      <c r="D2513" s="1" t="s">
        <v>7943</v>
      </c>
      <c r="E2513" s="1" t="s">
        <v>8144</v>
      </c>
      <c r="F2513" s="1" t="s">
        <v>8145</v>
      </c>
      <c r="G2513" s="1">
        <v>-21.664038999999999</v>
      </c>
      <c r="H2513" s="1">
        <v>-49.730519000000001</v>
      </c>
      <c r="I2513" s="1">
        <v>1575</v>
      </c>
      <c r="J2513" s="1">
        <v>-3</v>
      </c>
      <c r="K2513" s="1" t="s">
        <v>5710</v>
      </c>
      <c r="L2513" s="1" t="s">
        <v>8143</v>
      </c>
    </row>
    <row r="2514" spans="1:12">
      <c r="A2514" s="1">
        <v>2581</v>
      </c>
      <c r="B2514" s="1" t="s">
        <v>8146</v>
      </c>
      <c r="C2514" s="1" t="s">
        <v>8146</v>
      </c>
      <c r="D2514" s="1" t="s">
        <v>7943</v>
      </c>
      <c r="E2514" s="1" t="s">
        <v>8147</v>
      </c>
      <c r="F2514" s="1" t="s">
        <v>8148</v>
      </c>
      <c r="G2514" s="1">
        <v>-23.333625000000001</v>
      </c>
      <c r="H2514" s="1">
        <v>-51.130071999999998</v>
      </c>
      <c r="I2514" s="1">
        <v>1867</v>
      </c>
      <c r="J2514" s="1">
        <v>-3</v>
      </c>
      <c r="K2514" s="1" t="s">
        <v>5710</v>
      </c>
      <c r="L2514" s="1" t="s">
        <v>8146</v>
      </c>
    </row>
    <row r="2515" spans="1:12">
      <c r="A2515" s="1">
        <v>2582</v>
      </c>
      <c r="B2515" s="1" t="s">
        <v>8149</v>
      </c>
      <c r="C2515" s="1" t="s">
        <v>8149</v>
      </c>
      <c r="D2515" s="1" t="s">
        <v>7943</v>
      </c>
      <c r="E2515" s="1" t="s">
        <v>8150</v>
      </c>
      <c r="F2515" s="1" t="s">
        <v>8151</v>
      </c>
      <c r="G2515" s="1">
        <v>-13.262086</v>
      </c>
      <c r="H2515" s="1">
        <v>-43.408113999999998</v>
      </c>
      <c r="I2515" s="1">
        <v>1454</v>
      </c>
      <c r="J2515" s="1">
        <v>-3</v>
      </c>
      <c r="K2515" s="1" t="s">
        <v>5710</v>
      </c>
      <c r="L2515" s="1" t="s">
        <v>8149</v>
      </c>
    </row>
    <row r="2516" spans="1:12">
      <c r="A2516" s="1">
        <v>2583</v>
      </c>
      <c r="B2516" s="1" t="s">
        <v>8152</v>
      </c>
      <c r="C2516" s="1" t="s">
        <v>8152</v>
      </c>
      <c r="D2516" s="1" t="s">
        <v>7943</v>
      </c>
      <c r="F2516" s="1" t="s">
        <v>8153</v>
      </c>
      <c r="G2516" s="1">
        <v>-19.661611000000001</v>
      </c>
      <c r="H2516" s="1">
        <v>-43.896402999999999</v>
      </c>
      <c r="I2516" s="1">
        <v>2795</v>
      </c>
      <c r="J2516" s="1">
        <v>-3</v>
      </c>
      <c r="K2516" s="1" t="s">
        <v>5710</v>
      </c>
      <c r="L2516" s="1" t="s">
        <v>8152</v>
      </c>
    </row>
    <row r="2517" spans="1:12">
      <c r="A2517" s="1">
        <v>2584</v>
      </c>
      <c r="B2517" s="1" t="s">
        <v>8154</v>
      </c>
      <c r="C2517" s="1" t="s">
        <v>8154</v>
      </c>
      <c r="D2517" s="1" t="s">
        <v>7943</v>
      </c>
      <c r="E2517" s="1" t="s">
        <v>8155</v>
      </c>
      <c r="F2517" s="1" t="s">
        <v>8156</v>
      </c>
      <c r="G2517" s="1">
        <v>-5.3685890000000001</v>
      </c>
      <c r="H2517" s="1">
        <v>-49.138024999999999</v>
      </c>
      <c r="I2517" s="1">
        <v>357</v>
      </c>
      <c r="J2517" s="1">
        <v>-3</v>
      </c>
      <c r="K2517" s="1" t="s">
        <v>5710</v>
      </c>
      <c r="L2517" s="1" t="s">
        <v>8154</v>
      </c>
    </row>
    <row r="2518" spans="1:12">
      <c r="A2518" s="1">
        <v>2585</v>
      </c>
      <c r="B2518" s="1" t="s">
        <v>8157</v>
      </c>
      <c r="C2518" s="1" t="s">
        <v>8158</v>
      </c>
      <c r="D2518" s="1" t="s">
        <v>7943</v>
      </c>
      <c r="F2518" s="1" t="s">
        <v>8159</v>
      </c>
      <c r="G2518" s="1">
        <v>-0.88983900000000005</v>
      </c>
      <c r="H2518" s="1">
        <v>-52.602249999999998</v>
      </c>
      <c r="I2518" s="1">
        <v>677</v>
      </c>
      <c r="J2518" s="1">
        <v>-3</v>
      </c>
      <c r="K2518" s="1" t="s">
        <v>5710</v>
      </c>
      <c r="L2518" s="1" t="s">
        <v>8157</v>
      </c>
    </row>
    <row r="2519" spans="1:12">
      <c r="A2519" s="1">
        <v>2586</v>
      </c>
      <c r="B2519" s="1" t="s">
        <v>8160</v>
      </c>
      <c r="C2519" s="1" t="s">
        <v>8161</v>
      </c>
      <c r="D2519" s="1" t="s">
        <v>7943</v>
      </c>
      <c r="E2519" s="1" t="s">
        <v>8162</v>
      </c>
      <c r="F2519" s="1" t="s">
        <v>8163</v>
      </c>
      <c r="G2519" s="1">
        <v>-23.476392000000001</v>
      </c>
      <c r="H2519" s="1">
        <v>-52.016406000000003</v>
      </c>
      <c r="I2519" s="1">
        <v>1788</v>
      </c>
      <c r="J2519" s="1">
        <v>-3</v>
      </c>
      <c r="K2519" s="1" t="s">
        <v>5710</v>
      </c>
      <c r="L2519" s="1" t="s">
        <v>8160</v>
      </c>
    </row>
    <row r="2520" spans="1:12">
      <c r="A2520" s="1">
        <v>2587</v>
      </c>
      <c r="B2520" s="1" t="s">
        <v>8164</v>
      </c>
      <c r="C2520" s="1" t="s">
        <v>8165</v>
      </c>
      <c r="D2520" s="1" t="s">
        <v>7943</v>
      </c>
      <c r="E2520" s="1" t="s">
        <v>8166</v>
      </c>
      <c r="F2520" s="1" t="s">
        <v>8167</v>
      </c>
      <c r="G2520" s="1">
        <v>-16.706924999999998</v>
      </c>
      <c r="H2520" s="1">
        <v>-43.818899999999999</v>
      </c>
      <c r="I2520" s="1">
        <v>2191</v>
      </c>
      <c r="J2520" s="1">
        <v>-3</v>
      </c>
      <c r="K2520" s="1" t="s">
        <v>5710</v>
      </c>
      <c r="L2520" s="1" t="s">
        <v>8164</v>
      </c>
    </row>
    <row r="2521" spans="1:12">
      <c r="A2521" s="1">
        <v>6849</v>
      </c>
      <c r="B2521" s="1" t="s">
        <v>8168</v>
      </c>
      <c r="C2521" s="1" t="s">
        <v>8169</v>
      </c>
      <c r="D2521" s="1" t="s">
        <v>1210</v>
      </c>
      <c r="E2521" s="1" t="s">
        <v>8170</v>
      </c>
      <c r="F2521" s="1" t="s">
        <v>8171</v>
      </c>
      <c r="G2521" s="1">
        <v>47.838333300000002</v>
      </c>
      <c r="H2521" s="1">
        <v>-90.3829444</v>
      </c>
      <c r="I2521" s="1">
        <v>1799</v>
      </c>
      <c r="J2521" s="1">
        <v>-6</v>
      </c>
      <c r="K2521" s="1" t="s">
        <v>161</v>
      </c>
      <c r="L2521" s="1" t="s">
        <v>8168</v>
      </c>
    </row>
    <row r="2522" spans="1:12">
      <c r="A2522" s="1">
        <v>2589</v>
      </c>
      <c r="B2522" s="1" t="s">
        <v>8172</v>
      </c>
      <c r="C2522" s="1" t="s">
        <v>8051</v>
      </c>
      <c r="D2522" s="1" t="s">
        <v>7943</v>
      </c>
      <c r="F2522" s="1" t="s">
        <v>8173</v>
      </c>
      <c r="G2522" s="1">
        <v>-3.146042</v>
      </c>
      <c r="H2522" s="1">
        <v>-59.9863</v>
      </c>
      <c r="I2522" s="1">
        <v>267</v>
      </c>
      <c r="J2522" s="1">
        <v>-4</v>
      </c>
      <c r="K2522" s="1" t="s">
        <v>5710</v>
      </c>
      <c r="L2522" s="1" t="s">
        <v>8172</v>
      </c>
    </row>
    <row r="2523" spans="1:12">
      <c r="A2523" s="1">
        <v>2590</v>
      </c>
      <c r="B2523" s="1" t="s">
        <v>8174</v>
      </c>
      <c r="C2523" s="1" t="s">
        <v>8175</v>
      </c>
      <c r="D2523" s="1" t="s">
        <v>7943</v>
      </c>
      <c r="E2523" s="1" t="s">
        <v>8176</v>
      </c>
      <c r="F2523" s="1" t="s">
        <v>8177</v>
      </c>
      <c r="G2523" s="1">
        <v>-9.5108080000000008</v>
      </c>
      <c r="H2523" s="1">
        <v>-35.791677999999997</v>
      </c>
      <c r="I2523" s="1">
        <v>387</v>
      </c>
      <c r="J2523" s="1">
        <v>-3</v>
      </c>
      <c r="K2523" s="1" t="s">
        <v>5710</v>
      </c>
      <c r="L2523" s="1" t="s">
        <v>8174</v>
      </c>
    </row>
    <row r="2524" spans="1:12">
      <c r="A2524" s="1">
        <v>2591</v>
      </c>
      <c r="B2524" s="1" t="s">
        <v>8178</v>
      </c>
      <c r="C2524" s="1" t="s">
        <v>8178</v>
      </c>
      <c r="D2524" s="1" t="s">
        <v>7943</v>
      </c>
      <c r="E2524" s="1" t="s">
        <v>8179</v>
      </c>
      <c r="F2524" s="1" t="s">
        <v>8180</v>
      </c>
      <c r="G2524" s="1">
        <v>5.0664000000000001E-2</v>
      </c>
      <c r="H2524" s="1">
        <v>-51.072178000000001</v>
      </c>
      <c r="I2524" s="1">
        <v>56</v>
      </c>
      <c r="J2524" s="1">
        <v>-3</v>
      </c>
      <c r="K2524" s="1" t="s">
        <v>5710</v>
      </c>
      <c r="L2524" s="1" t="s">
        <v>8178</v>
      </c>
    </row>
    <row r="2525" spans="1:12">
      <c r="A2525" s="1">
        <v>2592</v>
      </c>
      <c r="B2525" s="1" t="s">
        <v>8181</v>
      </c>
      <c r="C2525" s="1" t="s">
        <v>8182</v>
      </c>
      <c r="D2525" s="1" t="s">
        <v>7943</v>
      </c>
      <c r="F2525" s="1" t="s">
        <v>8183</v>
      </c>
      <c r="G2525" s="1">
        <v>-5.2019190000000002</v>
      </c>
      <c r="H2525" s="1">
        <v>-37.364347000000002</v>
      </c>
      <c r="I2525" s="1">
        <v>77</v>
      </c>
      <c r="J2525" s="1">
        <v>-3</v>
      </c>
      <c r="K2525" s="1" t="s">
        <v>5710</v>
      </c>
      <c r="L2525" s="1" t="s">
        <v>8181</v>
      </c>
    </row>
    <row r="2526" spans="1:12">
      <c r="A2526" s="1">
        <v>2593</v>
      </c>
      <c r="B2526" s="1" t="s">
        <v>8184</v>
      </c>
      <c r="C2526" s="1" t="s">
        <v>8094</v>
      </c>
      <c r="D2526" s="1" t="s">
        <v>7943</v>
      </c>
      <c r="F2526" s="1" t="s">
        <v>8185</v>
      </c>
      <c r="G2526" s="1">
        <v>-23.509118999999998</v>
      </c>
      <c r="H2526" s="1">
        <v>-46.637752999999996</v>
      </c>
      <c r="I2526" s="1">
        <v>2368</v>
      </c>
      <c r="J2526" s="1">
        <v>-3</v>
      </c>
      <c r="K2526" s="1" t="s">
        <v>5710</v>
      </c>
      <c r="L2526" s="1" t="s">
        <v>8184</v>
      </c>
    </row>
    <row r="2527" spans="1:12">
      <c r="A2527" s="1">
        <v>2594</v>
      </c>
      <c r="B2527" s="1" t="s">
        <v>8186</v>
      </c>
      <c r="C2527" s="1" t="s">
        <v>8186</v>
      </c>
      <c r="D2527" s="1" t="s">
        <v>7943</v>
      </c>
      <c r="E2527" s="1" t="s">
        <v>8187</v>
      </c>
      <c r="F2527" s="1" t="s">
        <v>8188</v>
      </c>
      <c r="G2527" s="1">
        <v>-5.8113809999999999</v>
      </c>
      <c r="H2527" s="1">
        <v>-61.278319000000003</v>
      </c>
      <c r="I2527" s="1">
        <v>174</v>
      </c>
      <c r="J2527" s="1">
        <v>-4</v>
      </c>
      <c r="K2527" s="1" t="s">
        <v>5710</v>
      </c>
      <c r="L2527" s="1" t="s">
        <v>8186</v>
      </c>
    </row>
    <row r="2528" spans="1:12">
      <c r="A2528" s="1">
        <v>2595</v>
      </c>
      <c r="B2528" s="1" t="s">
        <v>8189</v>
      </c>
      <c r="C2528" s="1" t="s">
        <v>8190</v>
      </c>
      <c r="D2528" s="1" t="s">
        <v>7943</v>
      </c>
      <c r="E2528" s="1" t="s">
        <v>8191</v>
      </c>
      <c r="F2528" s="1" t="s">
        <v>8192</v>
      </c>
      <c r="G2528" s="1">
        <v>-26.879999000000002</v>
      </c>
      <c r="H2528" s="1">
        <v>-48.651389999999999</v>
      </c>
      <c r="I2528" s="1">
        <v>18</v>
      </c>
      <c r="J2528" s="1">
        <v>-3</v>
      </c>
      <c r="K2528" s="1" t="s">
        <v>5710</v>
      </c>
      <c r="L2528" s="1" t="s">
        <v>8189</v>
      </c>
    </row>
    <row r="2529" spans="1:12">
      <c r="A2529" s="1">
        <v>2596</v>
      </c>
      <c r="B2529" s="1" t="s">
        <v>8193</v>
      </c>
      <c r="C2529" s="1" t="s">
        <v>8193</v>
      </c>
      <c r="D2529" s="1" t="s">
        <v>7943</v>
      </c>
      <c r="E2529" s="1" t="s">
        <v>8194</v>
      </c>
      <c r="F2529" s="1" t="s">
        <v>8195</v>
      </c>
      <c r="G2529" s="1">
        <v>-28.281683000000001</v>
      </c>
      <c r="H2529" s="1">
        <v>-54.169139000000001</v>
      </c>
      <c r="I2529" s="1">
        <v>1056</v>
      </c>
      <c r="J2529" s="1">
        <v>-3</v>
      </c>
      <c r="K2529" s="1" t="s">
        <v>5710</v>
      </c>
      <c r="L2529" s="1" t="s">
        <v>8193</v>
      </c>
    </row>
    <row r="2530" spans="1:12">
      <c r="A2530" s="1">
        <v>2597</v>
      </c>
      <c r="B2530" s="1" t="s">
        <v>8196</v>
      </c>
      <c r="C2530" s="1" t="s">
        <v>8197</v>
      </c>
      <c r="D2530" s="1" t="s">
        <v>7943</v>
      </c>
      <c r="E2530" s="1" t="s">
        <v>8198</v>
      </c>
      <c r="F2530" s="1" t="s">
        <v>8199</v>
      </c>
      <c r="G2530" s="1">
        <v>-5.9114170000000001</v>
      </c>
      <c r="H2530" s="1">
        <v>-35.247717000000002</v>
      </c>
      <c r="I2530" s="1">
        <v>169</v>
      </c>
      <c r="J2530" s="1">
        <v>-3</v>
      </c>
      <c r="K2530" s="1" t="s">
        <v>5710</v>
      </c>
      <c r="L2530" s="1" t="s">
        <v>8196</v>
      </c>
    </row>
    <row r="2531" spans="1:12">
      <c r="A2531" s="1">
        <v>2598</v>
      </c>
      <c r="B2531" s="1" t="s">
        <v>8200</v>
      </c>
      <c r="C2531" s="1" t="s">
        <v>8201</v>
      </c>
      <c r="D2531" s="1" t="s">
        <v>7943</v>
      </c>
      <c r="F2531" s="1" t="s">
        <v>8202</v>
      </c>
      <c r="G2531" s="1">
        <v>3.855486</v>
      </c>
      <c r="H2531" s="1">
        <v>-51.796866999999999</v>
      </c>
      <c r="I2531" s="1">
        <v>63</v>
      </c>
      <c r="J2531" s="1">
        <v>-3</v>
      </c>
      <c r="K2531" s="1" t="s">
        <v>5710</v>
      </c>
      <c r="L2531" s="1" t="s">
        <v>8200</v>
      </c>
    </row>
    <row r="2532" spans="1:12">
      <c r="A2532" s="1">
        <v>2599</v>
      </c>
      <c r="B2532" s="1" t="s">
        <v>8203</v>
      </c>
      <c r="C2532" s="1" t="s">
        <v>8019</v>
      </c>
      <c r="D2532" s="1" t="s">
        <v>7943</v>
      </c>
      <c r="E2532" s="1" t="s">
        <v>8204</v>
      </c>
      <c r="F2532" s="1" t="s">
        <v>8205</v>
      </c>
      <c r="G2532" s="1">
        <v>-29.994427999999999</v>
      </c>
      <c r="H2532" s="1">
        <v>-51.171427999999999</v>
      </c>
      <c r="I2532" s="1">
        <v>11</v>
      </c>
      <c r="J2532" s="1">
        <v>-3</v>
      </c>
      <c r="K2532" s="1" t="s">
        <v>5710</v>
      </c>
      <c r="L2532" s="1" t="s">
        <v>8203</v>
      </c>
    </row>
    <row r="2533" spans="1:12">
      <c r="A2533" s="1">
        <v>2600</v>
      </c>
      <c r="B2533" s="1" t="s">
        <v>8206</v>
      </c>
      <c r="C2533" s="1" t="s">
        <v>8207</v>
      </c>
      <c r="D2533" s="1" t="s">
        <v>7943</v>
      </c>
      <c r="F2533" s="1" t="s">
        <v>8208</v>
      </c>
      <c r="G2533" s="1">
        <v>-2.8937469999999998</v>
      </c>
      <c r="H2533" s="1">
        <v>-41.731960999999998</v>
      </c>
      <c r="I2533" s="1">
        <v>16</v>
      </c>
      <c r="J2533" s="1">
        <v>-3</v>
      </c>
      <c r="K2533" s="1" t="s">
        <v>5710</v>
      </c>
      <c r="L2533" s="1" t="s">
        <v>8206</v>
      </c>
    </row>
    <row r="2534" spans="1:12">
      <c r="A2534" s="1">
        <v>2601</v>
      </c>
      <c r="B2534" s="1" t="s">
        <v>8209</v>
      </c>
      <c r="C2534" s="1" t="s">
        <v>8209</v>
      </c>
      <c r="D2534" s="1" t="s">
        <v>7943</v>
      </c>
      <c r="E2534" s="1" t="s">
        <v>8210</v>
      </c>
      <c r="F2534" s="1" t="s">
        <v>8211</v>
      </c>
      <c r="G2534" s="1">
        <v>-21.843014</v>
      </c>
      <c r="H2534" s="1">
        <v>-46.567917000000001</v>
      </c>
      <c r="I2534" s="1">
        <v>4135</v>
      </c>
      <c r="J2534" s="1">
        <v>-3</v>
      </c>
      <c r="K2534" s="1" t="s">
        <v>5710</v>
      </c>
      <c r="L2534" s="1" t="s">
        <v>8209</v>
      </c>
    </row>
    <row r="2535" spans="1:12">
      <c r="A2535" s="1">
        <v>2602</v>
      </c>
      <c r="B2535" s="1" t="s">
        <v>8212</v>
      </c>
      <c r="C2535" s="1" t="s">
        <v>8213</v>
      </c>
      <c r="D2535" s="1" t="s">
        <v>7943</v>
      </c>
      <c r="E2535" s="1" t="s">
        <v>8214</v>
      </c>
      <c r="F2535" s="1" t="s">
        <v>8215</v>
      </c>
      <c r="G2535" s="1">
        <v>-28.243988999999999</v>
      </c>
      <c r="H2535" s="1">
        <v>-52.326557999999999</v>
      </c>
      <c r="I2535" s="1">
        <v>2376</v>
      </c>
      <c r="J2535" s="1">
        <v>-3</v>
      </c>
      <c r="K2535" s="1" t="s">
        <v>5710</v>
      </c>
      <c r="L2535" s="1" t="s">
        <v>8212</v>
      </c>
    </row>
    <row r="2536" spans="1:12">
      <c r="A2536" s="1">
        <v>2603</v>
      </c>
      <c r="B2536" s="1" t="s">
        <v>8216</v>
      </c>
      <c r="C2536" s="1" t="s">
        <v>8216</v>
      </c>
      <c r="D2536" s="1" t="s">
        <v>7943</v>
      </c>
      <c r="E2536" s="1" t="s">
        <v>8217</v>
      </c>
      <c r="F2536" s="1" t="s">
        <v>8218</v>
      </c>
      <c r="G2536" s="1">
        <v>-31.718353</v>
      </c>
      <c r="H2536" s="1">
        <v>-52.327688999999999</v>
      </c>
      <c r="I2536" s="1">
        <v>59</v>
      </c>
      <c r="J2536" s="1">
        <v>-3</v>
      </c>
      <c r="K2536" s="1" t="s">
        <v>5710</v>
      </c>
      <c r="L2536" s="1" t="s">
        <v>8216</v>
      </c>
    </row>
    <row r="2537" spans="1:12">
      <c r="A2537" s="1">
        <v>2604</v>
      </c>
      <c r="B2537" s="1" t="s">
        <v>8219</v>
      </c>
      <c r="C2537" s="1" t="s">
        <v>8220</v>
      </c>
      <c r="D2537" s="1" t="s">
        <v>7943</v>
      </c>
      <c r="E2537" s="1" t="s">
        <v>8221</v>
      </c>
      <c r="F2537" s="1" t="s">
        <v>8222</v>
      </c>
      <c r="G2537" s="1">
        <v>-9.3624109999999998</v>
      </c>
      <c r="H2537" s="1">
        <v>-40.569096999999999</v>
      </c>
      <c r="I2537" s="1">
        <v>1263</v>
      </c>
      <c r="J2537" s="1">
        <v>-3</v>
      </c>
      <c r="K2537" s="1" t="s">
        <v>5710</v>
      </c>
      <c r="L2537" s="1" t="s">
        <v>8219</v>
      </c>
    </row>
    <row r="2538" spans="1:12">
      <c r="A2538" s="1">
        <v>2605</v>
      </c>
      <c r="B2538" s="1" t="s">
        <v>8223</v>
      </c>
      <c r="C2538" s="1" t="s">
        <v>8223</v>
      </c>
      <c r="D2538" s="1" t="s">
        <v>7943</v>
      </c>
      <c r="E2538" s="1" t="s">
        <v>8224</v>
      </c>
      <c r="F2538" s="1" t="s">
        <v>8225</v>
      </c>
      <c r="G2538" s="1">
        <v>-10.719417</v>
      </c>
      <c r="H2538" s="1">
        <v>-48.399735999999997</v>
      </c>
      <c r="I2538" s="1">
        <v>870</v>
      </c>
      <c r="J2538" s="1">
        <v>-3</v>
      </c>
      <c r="K2538" s="1" t="s">
        <v>5710</v>
      </c>
      <c r="L2538" s="1" t="s">
        <v>8223</v>
      </c>
    </row>
    <row r="2539" spans="1:12">
      <c r="A2539" s="1">
        <v>2606</v>
      </c>
      <c r="B2539" s="1" t="s">
        <v>8226</v>
      </c>
      <c r="C2539" s="1" t="s">
        <v>8226</v>
      </c>
      <c r="D2539" s="1" t="s">
        <v>7943</v>
      </c>
      <c r="E2539" s="1" t="s">
        <v>8227</v>
      </c>
      <c r="F2539" s="1" t="s">
        <v>8228</v>
      </c>
      <c r="G2539" s="1">
        <v>-22.549638999999999</v>
      </c>
      <c r="H2539" s="1">
        <v>-55.702613999999997</v>
      </c>
      <c r="I2539" s="1">
        <v>2156</v>
      </c>
      <c r="J2539" s="1">
        <v>-4</v>
      </c>
      <c r="K2539" s="1" t="s">
        <v>5710</v>
      </c>
      <c r="L2539" s="1" t="s">
        <v>8226</v>
      </c>
    </row>
    <row r="2540" spans="1:12">
      <c r="A2540" s="1">
        <v>2607</v>
      </c>
      <c r="B2540" s="1" t="s">
        <v>8229</v>
      </c>
      <c r="C2540" s="1" t="s">
        <v>8230</v>
      </c>
      <c r="D2540" s="1" t="s">
        <v>7943</v>
      </c>
      <c r="E2540" s="1" t="s">
        <v>8231</v>
      </c>
      <c r="F2540" s="1" t="s">
        <v>8232</v>
      </c>
      <c r="G2540" s="1">
        <v>-8.7092939999999999</v>
      </c>
      <c r="H2540" s="1">
        <v>-63.902281000000002</v>
      </c>
      <c r="I2540" s="1">
        <v>294</v>
      </c>
      <c r="J2540" s="1">
        <v>-4</v>
      </c>
      <c r="K2540" s="1" t="s">
        <v>5710</v>
      </c>
      <c r="L2540" s="1" t="s">
        <v>8229</v>
      </c>
    </row>
    <row r="2541" spans="1:12">
      <c r="A2541" s="1">
        <v>6848</v>
      </c>
      <c r="B2541" s="1" t="s">
        <v>8233</v>
      </c>
      <c r="C2541" s="1" t="s">
        <v>8234</v>
      </c>
      <c r="D2541" s="1" t="s">
        <v>1210</v>
      </c>
      <c r="E2541" s="1" t="s">
        <v>8235</v>
      </c>
      <c r="F2541" s="1" t="s">
        <v>1212</v>
      </c>
      <c r="G2541" s="1">
        <v>41.453972200000003</v>
      </c>
      <c r="H2541" s="1">
        <v>-87.007083300000005</v>
      </c>
      <c r="I2541" s="1">
        <v>770</v>
      </c>
      <c r="J2541" s="1">
        <v>-6</v>
      </c>
      <c r="K2541" s="1" t="s">
        <v>236</v>
      </c>
      <c r="L2541" s="1" t="s">
        <v>8233</v>
      </c>
    </row>
    <row r="2542" spans="1:12">
      <c r="A2542" s="1">
        <v>2609</v>
      </c>
      <c r="B2542" s="1" t="s">
        <v>8236</v>
      </c>
      <c r="C2542" s="1" t="s">
        <v>8237</v>
      </c>
      <c r="D2542" s="1" t="s">
        <v>7943</v>
      </c>
      <c r="E2542" s="1" t="s">
        <v>8238</v>
      </c>
      <c r="F2542" s="1" t="s">
        <v>8239</v>
      </c>
      <c r="G2542" s="1">
        <v>-9.5830000000000002</v>
      </c>
      <c r="H2542" s="1">
        <v>-67.483599999999996</v>
      </c>
      <c r="I2542" s="1">
        <v>633</v>
      </c>
      <c r="J2542" s="1">
        <v>-5</v>
      </c>
      <c r="K2542" s="1" t="s">
        <v>5710</v>
      </c>
      <c r="L2542" s="1" t="s">
        <v>8236</v>
      </c>
    </row>
    <row r="2543" spans="1:12">
      <c r="A2543" s="1">
        <v>2610</v>
      </c>
      <c r="B2543" s="1" t="s">
        <v>8240</v>
      </c>
      <c r="C2543" s="1" t="s">
        <v>8241</v>
      </c>
      <c r="D2543" s="1" t="s">
        <v>7943</v>
      </c>
      <c r="E2543" s="1" t="s">
        <v>8242</v>
      </c>
      <c r="F2543" s="1" t="s">
        <v>8243</v>
      </c>
      <c r="G2543" s="1">
        <v>-8.1267940000000003</v>
      </c>
      <c r="H2543" s="1">
        <v>-34.923039000000003</v>
      </c>
      <c r="I2543" s="1">
        <v>33</v>
      </c>
      <c r="J2543" s="1">
        <v>-3</v>
      </c>
      <c r="K2543" s="1" t="s">
        <v>5710</v>
      </c>
      <c r="L2543" s="1" t="s">
        <v>8240</v>
      </c>
    </row>
    <row r="2544" spans="1:12">
      <c r="A2544" s="1">
        <v>2611</v>
      </c>
      <c r="B2544" s="1" t="s">
        <v>7875</v>
      </c>
      <c r="C2544" s="1" t="s">
        <v>7875</v>
      </c>
      <c r="D2544" s="1" t="s">
        <v>7943</v>
      </c>
      <c r="E2544" s="1" t="s">
        <v>8244</v>
      </c>
      <c r="F2544" s="1" t="s">
        <v>8245</v>
      </c>
      <c r="G2544" s="1">
        <v>-32.082616999999999</v>
      </c>
      <c r="H2544" s="1">
        <v>-52.166542</v>
      </c>
      <c r="I2544" s="1">
        <v>27</v>
      </c>
      <c r="J2544" s="1">
        <v>-3</v>
      </c>
      <c r="K2544" s="1" t="s">
        <v>5710</v>
      </c>
      <c r="L2544" s="1" t="s">
        <v>7875</v>
      </c>
    </row>
    <row r="2545" spans="1:12">
      <c r="A2545" s="1">
        <v>2612</v>
      </c>
      <c r="B2545" s="1" t="s">
        <v>8246</v>
      </c>
      <c r="C2545" s="1" t="s">
        <v>7947</v>
      </c>
      <c r="D2545" s="1" t="s">
        <v>7943</v>
      </c>
      <c r="E2545" s="1" t="s">
        <v>8247</v>
      </c>
      <c r="F2545" s="1" t="s">
        <v>8248</v>
      </c>
      <c r="G2545" s="1">
        <v>-22.910461000000002</v>
      </c>
      <c r="H2545" s="1">
        <v>-43.163133000000002</v>
      </c>
      <c r="I2545" s="1">
        <v>11</v>
      </c>
      <c r="J2545" s="1">
        <v>-3</v>
      </c>
      <c r="K2545" s="1" t="s">
        <v>5710</v>
      </c>
      <c r="L2545" s="1" t="s">
        <v>8246</v>
      </c>
    </row>
    <row r="2546" spans="1:12">
      <c r="A2546" s="1">
        <v>2613</v>
      </c>
      <c r="B2546" s="1" t="s">
        <v>8249</v>
      </c>
      <c r="C2546" s="1" t="s">
        <v>8250</v>
      </c>
      <c r="D2546" s="1" t="s">
        <v>7943</v>
      </c>
      <c r="E2546" s="1" t="s">
        <v>8251</v>
      </c>
      <c r="F2546" s="1" t="s">
        <v>8252</v>
      </c>
      <c r="G2546" s="1">
        <v>-21.134167000000001</v>
      </c>
      <c r="H2546" s="1">
        <v>-47.774189</v>
      </c>
      <c r="I2546" s="1">
        <v>1802</v>
      </c>
      <c r="J2546" s="1">
        <v>-3</v>
      </c>
      <c r="K2546" s="1" t="s">
        <v>5710</v>
      </c>
      <c r="L2546" s="1" t="s">
        <v>8249</v>
      </c>
    </row>
    <row r="2547" spans="1:12">
      <c r="A2547" s="1">
        <v>2614</v>
      </c>
      <c r="B2547" s="1" t="s">
        <v>7890</v>
      </c>
      <c r="C2547" s="1" t="s">
        <v>7947</v>
      </c>
      <c r="D2547" s="1" t="s">
        <v>7943</v>
      </c>
      <c r="E2547" s="1" t="s">
        <v>8253</v>
      </c>
      <c r="F2547" s="1" t="s">
        <v>8254</v>
      </c>
      <c r="G2547" s="1">
        <v>-22.93235</v>
      </c>
      <c r="H2547" s="1">
        <v>-43.719092000000003</v>
      </c>
      <c r="I2547" s="1">
        <v>10</v>
      </c>
      <c r="J2547" s="1">
        <v>-3</v>
      </c>
      <c r="K2547" s="1" t="s">
        <v>5710</v>
      </c>
      <c r="L2547" s="1" t="s">
        <v>7890</v>
      </c>
    </row>
    <row r="2548" spans="1:12">
      <c r="A2548" s="1">
        <v>2615</v>
      </c>
      <c r="B2548" s="1" t="s">
        <v>8255</v>
      </c>
      <c r="C2548" s="1" t="s">
        <v>8256</v>
      </c>
      <c r="D2548" s="1" t="s">
        <v>7943</v>
      </c>
      <c r="E2548" s="1" t="s">
        <v>8257</v>
      </c>
      <c r="F2548" s="1" t="s">
        <v>8258</v>
      </c>
      <c r="G2548" s="1">
        <v>-23.228172000000001</v>
      </c>
      <c r="H2548" s="1">
        <v>-45.862738999999998</v>
      </c>
      <c r="I2548" s="1">
        <v>2120</v>
      </c>
      <c r="J2548" s="1">
        <v>-3</v>
      </c>
      <c r="K2548" s="1" t="s">
        <v>5710</v>
      </c>
      <c r="L2548" s="1" t="s">
        <v>8255</v>
      </c>
    </row>
    <row r="2549" spans="1:12">
      <c r="A2549" s="1">
        <v>2616</v>
      </c>
      <c r="B2549" s="1" t="s">
        <v>8259</v>
      </c>
      <c r="C2549" s="1" t="s">
        <v>8260</v>
      </c>
      <c r="D2549" s="1" t="s">
        <v>7943</v>
      </c>
      <c r="E2549" s="1" t="s">
        <v>8261</v>
      </c>
      <c r="F2549" s="1" t="s">
        <v>8262</v>
      </c>
      <c r="G2549" s="1">
        <v>-2.5853609999999998</v>
      </c>
      <c r="H2549" s="1">
        <v>-44.234138999999999</v>
      </c>
      <c r="I2549" s="1">
        <v>178</v>
      </c>
      <c r="J2549" s="1">
        <v>-3</v>
      </c>
      <c r="K2549" s="1" t="s">
        <v>5710</v>
      </c>
      <c r="L2549" s="1" t="s">
        <v>8259</v>
      </c>
    </row>
    <row r="2550" spans="1:12">
      <c r="A2550" s="1">
        <v>2618</v>
      </c>
      <c r="B2550" s="1" t="s">
        <v>8263</v>
      </c>
      <c r="C2550" s="1" t="s">
        <v>8094</v>
      </c>
      <c r="D2550" s="1" t="s">
        <v>7943</v>
      </c>
      <c r="E2550" s="1" t="s">
        <v>8264</v>
      </c>
      <c r="F2550" s="1" t="s">
        <v>8265</v>
      </c>
      <c r="G2550" s="1">
        <v>-23.626691999999998</v>
      </c>
      <c r="H2550" s="1">
        <v>-46.655374999999999</v>
      </c>
      <c r="I2550" s="1">
        <v>2631</v>
      </c>
      <c r="J2550" s="1">
        <v>-3</v>
      </c>
      <c r="K2550" s="1" t="s">
        <v>5710</v>
      </c>
      <c r="L2550" s="1" t="s">
        <v>8263</v>
      </c>
    </row>
    <row r="2551" spans="1:12">
      <c r="A2551" s="1">
        <v>2619</v>
      </c>
      <c r="B2551" s="1" t="s">
        <v>8266</v>
      </c>
      <c r="C2551" s="1" t="s">
        <v>8266</v>
      </c>
      <c r="D2551" s="1" t="s">
        <v>7943</v>
      </c>
      <c r="E2551" s="1" t="s">
        <v>8267</v>
      </c>
      <c r="F2551" s="1" t="s">
        <v>8268</v>
      </c>
      <c r="G2551" s="1">
        <v>-20.816566999999999</v>
      </c>
      <c r="H2551" s="1">
        <v>-49.406511000000002</v>
      </c>
      <c r="I2551" s="1">
        <v>1784</v>
      </c>
      <c r="J2551" s="1">
        <v>-3</v>
      </c>
      <c r="K2551" s="1" t="s">
        <v>5710</v>
      </c>
      <c r="L2551" s="1" t="s">
        <v>8266</v>
      </c>
    </row>
    <row r="2552" spans="1:12">
      <c r="A2552" s="1">
        <v>2620</v>
      </c>
      <c r="B2552" s="1" t="s">
        <v>8269</v>
      </c>
      <c r="C2552" s="1" t="s">
        <v>8270</v>
      </c>
      <c r="D2552" s="1" t="s">
        <v>7943</v>
      </c>
      <c r="E2552" s="1" t="s">
        <v>8271</v>
      </c>
      <c r="F2552" s="1" t="s">
        <v>8272</v>
      </c>
      <c r="G2552" s="1">
        <v>-23.925205999999999</v>
      </c>
      <c r="H2552" s="1">
        <v>-46.287500000000001</v>
      </c>
      <c r="I2552" s="1">
        <v>10</v>
      </c>
      <c r="J2552" s="1">
        <v>-3</v>
      </c>
      <c r="K2552" s="1" t="s">
        <v>5710</v>
      </c>
      <c r="L2552" s="1" t="s">
        <v>8269</v>
      </c>
    </row>
    <row r="2553" spans="1:12">
      <c r="A2553" s="1">
        <v>2621</v>
      </c>
      <c r="B2553" s="1" t="s">
        <v>8273</v>
      </c>
      <c r="C2553" s="1" t="s">
        <v>8274</v>
      </c>
      <c r="D2553" s="1" t="s">
        <v>7943</v>
      </c>
      <c r="E2553" s="1" t="s">
        <v>8275</v>
      </c>
      <c r="F2553" s="1" t="s">
        <v>8276</v>
      </c>
      <c r="G2553" s="1">
        <v>-12.910994000000001</v>
      </c>
      <c r="H2553" s="1">
        <v>-38.331043999999999</v>
      </c>
      <c r="I2553" s="1">
        <v>64</v>
      </c>
      <c r="J2553" s="1">
        <v>-3</v>
      </c>
      <c r="K2553" s="1" t="s">
        <v>5710</v>
      </c>
      <c r="L2553" s="1" t="s">
        <v>8273</v>
      </c>
    </row>
    <row r="2554" spans="1:12">
      <c r="A2554" s="1">
        <v>2622</v>
      </c>
      <c r="B2554" s="1" t="s">
        <v>8277</v>
      </c>
      <c r="C2554" s="1" t="s">
        <v>8278</v>
      </c>
      <c r="D2554" s="1" t="s">
        <v>7943</v>
      </c>
      <c r="E2554" s="1" t="s">
        <v>8279</v>
      </c>
      <c r="F2554" s="1" t="s">
        <v>8280</v>
      </c>
      <c r="G2554" s="1">
        <v>-1.4896</v>
      </c>
      <c r="H2554" s="1">
        <v>-56.396802999999998</v>
      </c>
      <c r="I2554" s="1">
        <v>287</v>
      </c>
      <c r="J2554" s="1">
        <v>-4</v>
      </c>
      <c r="K2554" s="1" t="s">
        <v>5710</v>
      </c>
      <c r="L2554" s="1" t="s">
        <v>8277</v>
      </c>
    </row>
    <row r="2555" spans="1:12">
      <c r="A2555" s="1">
        <v>2623</v>
      </c>
      <c r="B2555" s="1" t="s">
        <v>8281</v>
      </c>
      <c r="C2555" s="1" t="s">
        <v>8282</v>
      </c>
      <c r="D2555" s="1" t="s">
        <v>7943</v>
      </c>
      <c r="E2555" s="1" t="s">
        <v>8283</v>
      </c>
      <c r="F2555" s="1" t="s">
        <v>8284</v>
      </c>
      <c r="G2555" s="1">
        <v>-5.0599420000000004</v>
      </c>
      <c r="H2555" s="1">
        <v>-42.823478000000001</v>
      </c>
      <c r="I2555" s="1">
        <v>219</v>
      </c>
      <c r="J2555" s="1">
        <v>-3</v>
      </c>
      <c r="K2555" s="1" t="s">
        <v>5710</v>
      </c>
      <c r="L2555" s="1" t="s">
        <v>8281</v>
      </c>
    </row>
    <row r="2556" spans="1:12">
      <c r="A2556" s="1">
        <v>2624</v>
      </c>
      <c r="B2556" s="1" t="s">
        <v>8285</v>
      </c>
      <c r="C2556" s="1" t="s">
        <v>8285</v>
      </c>
      <c r="D2556" s="1" t="s">
        <v>7943</v>
      </c>
      <c r="E2556" s="1" t="s">
        <v>8286</v>
      </c>
      <c r="F2556" s="1" t="s">
        <v>8287</v>
      </c>
      <c r="G2556" s="1">
        <v>-3.3829440000000002</v>
      </c>
      <c r="H2556" s="1">
        <v>-64.724056000000004</v>
      </c>
      <c r="I2556" s="1">
        <v>184</v>
      </c>
      <c r="J2556" s="1">
        <v>-4</v>
      </c>
      <c r="K2556" s="1" t="s">
        <v>5710</v>
      </c>
      <c r="L2556" s="1" t="s">
        <v>8285</v>
      </c>
    </row>
    <row r="2557" spans="1:12">
      <c r="A2557" s="1">
        <v>2625</v>
      </c>
      <c r="B2557" s="1" t="s">
        <v>8288</v>
      </c>
      <c r="C2557" s="1" t="s">
        <v>8288</v>
      </c>
      <c r="D2557" s="1" t="s">
        <v>7943</v>
      </c>
      <c r="F2557" s="1" t="s">
        <v>8289</v>
      </c>
      <c r="G2557" s="1">
        <v>-8.1552559999999996</v>
      </c>
      <c r="H2557" s="1">
        <v>-70.783269000000004</v>
      </c>
      <c r="I2557" s="1">
        <v>646</v>
      </c>
      <c r="J2557" s="1">
        <v>-5</v>
      </c>
      <c r="K2557" s="1" t="s">
        <v>5710</v>
      </c>
      <c r="L2557" s="1" t="s">
        <v>8288</v>
      </c>
    </row>
    <row r="2558" spans="1:12">
      <c r="A2558" s="1">
        <v>2626</v>
      </c>
      <c r="B2558" s="1" t="s">
        <v>8290</v>
      </c>
      <c r="C2558" s="1" t="s">
        <v>8290</v>
      </c>
      <c r="D2558" s="1" t="s">
        <v>7943</v>
      </c>
      <c r="F2558" s="1" t="s">
        <v>8291</v>
      </c>
      <c r="G2558" s="1">
        <v>-24.317775000000001</v>
      </c>
      <c r="H2558" s="1">
        <v>-50.651592000000001</v>
      </c>
      <c r="I2558" s="1">
        <v>2610</v>
      </c>
      <c r="J2558" s="1">
        <v>-3</v>
      </c>
      <c r="K2558" s="1" t="s">
        <v>5710</v>
      </c>
      <c r="L2558" s="1" t="s">
        <v>8290</v>
      </c>
    </row>
    <row r="2559" spans="1:12">
      <c r="A2559" s="1">
        <v>2627</v>
      </c>
      <c r="B2559" s="1" t="s">
        <v>8292</v>
      </c>
      <c r="C2559" s="1" t="s">
        <v>8293</v>
      </c>
      <c r="D2559" s="1" t="s">
        <v>7943</v>
      </c>
      <c r="F2559" s="1" t="s">
        <v>8294</v>
      </c>
      <c r="G2559" s="1">
        <v>2.2234720000000001</v>
      </c>
      <c r="H2559" s="1">
        <v>-55.946055999999999</v>
      </c>
      <c r="I2559" s="1">
        <v>1127</v>
      </c>
      <c r="J2559" s="1">
        <v>-4</v>
      </c>
      <c r="K2559" s="1" t="s">
        <v>5710</v>
      </c>
      <c r="L2559" s="1" t="s">
        <v>8292</v>
      </c>
    </row>
    <row r="2560" spans="1:12">
      <c r="A2560" s="1">
        <v>2628</v>
      </c>
      <c r="B2560" s="1" t="s">
        <v>8295</v>
      </c>
      <c r="C2560" s="1" t="s">
        <v>8295</v>
      </c>
      <c r="D2560" s="1" t="s">
        <v>7943</v>
      </c>
      <c r="E2560" s="1" t="s">
        <v>8296</v>
      </c>
      <c r="F2560" s="1" t="s">
        <v>8297</v>
      </c>
      <c r="G2560" s="1">
        <v>-4.2556690000000001</v>
      </c>
      <c r="H2560" s="1">
        <v>-69.935828000000001</v>
      </c>
      <c r="I2560" s="1">
        <v>279</v>
      </c>
      <c r="J2560" s="1">
        <v>-4</v>
      </c>
      <c r="K2560" s="1" t="s">
        <v>5710</v>
      </c>
      <c r="L2560" s="1" t="s">
        <v>8295</v>
      </c>
    </row>
    <row r="2561" spans="1:12">
      <c r="A2561" s="1">
        <v>2629</v>
      </c>
      <c r="B2561" s="1" t="s">
        <v>8298</v>
      </c>
      <c r="C2561" s="1" t="s">
        <v>8298</v>
      </c>
      <c r="D2561" s="1" t="s">
        <v>7943</v>
      </c>
      <c r="E2561" s="1" t="s">
        <v>8299</v>
      </c>
      <c r="F2561" s="1" t="s">
        <v>8300</v>
      </c>
      <c r="G2561" s="1">
        <v>-3.7860079999999998</v>
      </c>
      <c r="H2561" s="1">
        <v>-49.720267</v>
      </c>
      <c r="I2561" s="1">
        <v>830</v>
      </c>
      <c r="J2561" s="1">
        <v>-3</v>
      </c>
      <c r="K2561" s="1" t="s">
        <v>5710</v>
      </c>
      <c r="L2561" s="1" t="s">
        <v>8298</v>
      </c>
    </row>
    <row r="2562" spans="1:12">
      <c r="A2562" s="1">
        <v>2630</v>
      </c>
      <c r="B2562" s="1" t="s">
        <v>8301</v>
      </c>
      <c r="C2562" s="1" t="s">
        <v>8302</v>
      </c>
      <c r="D2562" s="1" t="s">
        <v>7943</v>
      </c>
      <c r="F2562" s="1" t="s">
        <v>8303</v>
      </c>
      <c r="G2562" s="1">
        <v>-0.148419</v>
      </c>
      <c r="H2562" s="1">
        <v>-66.985589000000004</v>
      </c>
      <c r="I2562" s="1">
        <v>249</v>
      </c>
      <c r="J2562" s="1">
        <v>-4</v>
      </c>
      <c r="K2562" s="1" t="s">
        <v>5710</v>
      </c>
      <c r="L2562" s="1" t="s">
        <v>8301</v>
      </c>
    </row>
    <row r="2563" spans="1:12">
      <c r="A2563" s="1">
        <v>2631</v>
      </c>
      <c r="B2563" s="1" t="s">
        <v>8304</v>
      </c>
      <c r="C2563" s="1" t="s">
        <v>8305</v>
      </c>
      <c r="D2563" s="1" t="s">
        <v>7943</v>
      </c>
      <c r="E2563" s="1" t="s">
        <v>8306</v>
      </c>
      <c r="F2563" s="1" t="s">
        <v>8307</v>
      </c>
      <c r="G2563" s="1">
        <v>-9.4008780000000005</v>
      </c>
      <c r="H2563" s="1">
        <v>-38.250574999999998</v>
      </c>
      <c r="I2563" s="1">
        <v>883</v>
      </c>
      <c r="J2563" s="1">
        <v>-3</v>
      </c>
      <c r="K2563" s="1" t="s">
        <v>5710</v>
      </c>
      <c r="L2563" s="1" t="s">
        <v>8304</v>
      </c>
    </row>
    <row r="2564" spans="1:12">
      <c r="A2564" s="1">
        <v>2632</v>
      </c>
      <c r="B2564" s="1" t="s">
        <v>8308</v>
      </c>
      <c r="C2564" s="1" t="s">
        <v>8309</v>
      </c>
      <c r="D2564" s="1" t="s">
        <v>7943</v>
      </c>
      <c r="E2564" s="1" t="s">
        <v>8310</v>
      </c>
      <c r="F2564" s="1" t="s">
        <v>8311</v>
      </c>
      <c r="G2564" s="1">
        <v>-29.782177999999998</v>
      </c>
      <c r="H2564" s="1">
        <v>-57.038189000000003</v>
      </c>
      <c r="I2564" s="1">
        <v>256</v>
      </c>
      <c r="J2564" s="1">
        <v>-3</v>
      </c>
      <c r="K2564" s="1" t="s">
        <v>5710</v>
      </c>
      <c r="L2564" s="1" t="s">
        <v>8308</v>
      </c>
    </row>
    <row r="2565" spans="1:12">
      <c r="A2565" s="1">
        <v>2633</v>
      </c>
      <c r="B2565" s="1" t="s">
        <v>8312</v>
      </c>
      <c r="C2565" s="1" t="s">
        <v>8313</v>
      </c>
      <c r="D2565" s="1" t="s">
        <v>7943</v>
      </c>
      <c r="E2565" s="1" t="s">
        <v>8314</v>
      </c>
      <c r="F2565" s="1" t="s">
        <v>8315</v>
      </c>
      <c r="G2565" s="1">
        <v>-18.882843999999999</v>
      </c>
      <c r="H2565" s="1">
        <v>-48.225594000000001</v>
      </c>
      <c r="I2565" s="1">
        <v>3094</v>
      </c>
      <c r="J2565" s="1">
        <v>-3</v>
      </c>
      <c r="K2565" s="1" t="s">
        <v>5710</v>
      </c>
      <c r="L2565" s="1" t="s">
        <v>8312</v>
      </c>
    </row>
    <row r="2566" spans="1:12">
      <c r="A2566" s="1">
        <v>2634</v>
      </c>
      <c r="B2566" s="1" t="s">
        <v>8316</v>
      </c>
      <c r="C2566" s="1" t="s">
        <v>8317</v>
      </c>
      <c r="D2566" s="1" t="s">
        <v>7943</v>
      </c>
      <c r="F2566" s="1" t="s">
        <v>8318</v>
      </c>
      <c r="G2566" s="1">
        <v>-20.777066999999999</v>
      </c>
      <c r="H2566" s="1">
        <v>-51.564760999999997</v>
      </c>
      <c r="I2566" s="1">
        <v>1169</v>
      </c>
      <c r="J2566" s="1">
        <v>-3</v>
      </c>
      <c r="K2566" s="1" t="s">
        <v>5710</v>
      </c>
      <c r="L2566" s="1" t="s">
        <v>8316</v>
      </c>
    </row>
    <row r="2567" spans="1:12">
      <c r="A2567" s="1">
        <v>2635</v>
      </c>
      <c r="B2567" s="1" t="s">
        <v>8319</v>
      </c>
      <c r="C2567" s="1" t="s">
        <v>8319</v>
      </c>
      <c r="D2567" s="1" t="s">
        <v>7943</v>
      </c>
      <c r="E2567" s="1" t="s">
        <v>8320</v>
      </c>
      <c r="F2567" s="1" t="s">
        <v>8321</v>
      </c>
      <c r="G2567" s="1">
        <v>-19.765000000000001</v>
      </c>
      <c r="H2567" s="1">
        <v>-47.964778000000003</v>
      </c>
      <c r="I2567" s="1">
        <v>2655</v>
      </c>
      <c r="J2567" s="1">
        <v>-3</v>
      </c>
      <c r="K2567" s="1" t="s">
        <v>5710</v>
      </c>
      <c r="L2567" s="1" t="s">
        <v>8319</v>
      </c>
    </row>
    <row r="2568" spans="1:12">
      <c r="A2568" s="1">
        <v>2636</v>
      </c>
      <c r="B2568" s="1" t="s">
        <v>8322</v>
      </c>
      <c r="C2568" s="1" t="s">
        <v>8323</v>
      </c>
      <c r="D2568" s="1" t="s">
        <v>7943</v>
      </c>
      <c r="E2568" s="1" t="s">
        <v>8324</v>
      </c>
      <c r="F2568" s="1" t="s">
        <v>8325</v>
      </c>
      <c r="G2568" s="1">
        <v>-21.590067000000001</v>
      </c>
      <c r="H2568" s="1">
        <v>-45.473342000000002</v>
      </c>
      <c r="I2568" s="1">
        <v>3028</v>
      </c>
      <c r="J2568" s="1">
        <v>-3</v>
      </c>
      <c r="K2568" s="1" t="s">
        <v>5710</v>
      </c>
      <c r="L2568" s="1" t="s">
        <v>8322</v>
      </c>
    </row>
    <row r="2569" spans="1:12">
      <c r="A2569" s="1">
        <v>2637</v>
      </c>
      <c r="B2569" s="1" t="s">
        <v>8326</v>
      </c>
      <c r="C2569" s="1" t="s">
        <v>8326</v>
      </c>
      <c r="D2569" s="1" t="s">
        <v>7943</v>
      </c>
      <c r="E2569" s="1" t="s">
        <v>8327</v>
      </c>
      <c r="F2569" s="1" t="s">
        <v>8328</v>
      </c>
      <c r="G2569" s="1">
        <v>-12.694375000000001</v>
      </c>
      <c r="H2569" s="1">
        <v>-60.098269000000002</v>
      </c>
      <c r="I2569" s="1">
        <v>2018</v>
      </c>
      <c r="J2569" s="1">
        <v>-4</v>
      </c>
      <c r="K2569" s="1" t="s">
        <v>5710</v>
      </c>
      <c r="L2569" s="1" t="s">
        <v>8326</v>
      </c>
    </row>
    <row r="2570" spans="1:12">
      <c r="A2570" s="1">
        <v>2638</v>
      </c>
      <c r="B2570" s="1" t="s">
        <v>8329</v>
      </c>
      <c r="C2570" s="1" t="s">
        <v>4040</v>
      </c>
      <c r="D2570" s="1" t="s">
        <v>7943</v>
      </c>
      <c r="E2570" s="1" t="s">
        <v>8330</v>
      </c>
      <c r="F2570" s="1" t="s">
        <v>8331</v>
      </c>
      <c r="G2570" s="1">
        <v>-20.258056</v>
      </c>
      <c r="H2570" s="1">
        <v>-40.286389</v>
      </c>
      <c r="I2570" s="1">
        <v>11</v>
      </c>
      <c r="J2570" s="1">
        <v>-3</v>
      </c>
      <c r="K2570" s="1" t="s">
        <v>5710</v>
      </c>
      <c r="L2570" s="1" t="s">
        <v>8329</v>
      </c>
    </row>
    <row r="2571" spans="1:12">
      <c r="A2571" s="1">
        <v>2639</v>
      </c>
      <c r="B2571" s="1" t="s">
        <v>8332</v>
      </c>
      <c r="C2571" s="1" t="s">
        <v>8332</v>
      </c>
      <c r="D2571" s="1" t="s">
        <v>7943</v>
      </c>
      <c r="F2571" s="1" t="s">
        <v>8333</v>
      </c>
      <c r="G2571" s="1">
        <v>0.60750000000000004</v>
      </c>
      <c r="H2571" s="1">
        <v>-69.185837000000006</v>
      </c>
      <c r="I2571" s="1">
        <v>345</v>
      </c>
      <c r="J2571" s="1">
        <v>-4</v>
      </c>
      <c r="K2571" s="1" t="s">
        <v>5710</v>
      </c>
      <c r="L2571" s="1" t="s">
        <v>8332</v>
      </c>
    </row>
    <row r="2572" spans="1:12">
      <c r="A2572" s="1">
        <v>2640</v>
      </c>
      <c r="B2572" s="1" t="s">
        <v>8334</v>
      </c>
      <c r="C2572" s="1" t="s">
        <v>8335</v>
      </c>
      <c r="D2572" s="1" t="s">
        <v>7943</v>
      </c>
      <c r="E2572" s="1" t="s">
        <v>8336</v>
      </c>
      <c r="F2572" s="1" t="s">
        <v>8337</v>
      </c>
      <c r="G2572" s="1">
        <v>-21.984560999999999</v>
      </c>
      <c r="H2572" s="1">
        <v>-47.334764</v>
      </c>
      <c r="I2572" s="1">
        <v>1968</v>
      </c>
      <c r="J2572" s="1">
        <v>-3</v>
      </c>
      <c r="K2572" s="1" t="s">
        <v>5710</v>
      </c>
      <c r="L2572" s="1" t="s">
        <v>8334</v>
      </c>
    </row>
    <row r="2573" spans="1:12">
      <c r="A2573" s="1">
        <v>2641</v>
      </c>
      <c r="B2573" s="1" t="s">
        <v>8338</v>
      </c>
      <c r="C2573" s="1" t="s">
        <v>8339</v>
      </c>
      <c r="D2573" s="1" t="s">
        <v>8340</v>
      </c>
      <c r="E2573" s="1" t="s">
        <v>8341</v>
      </c>
      <c r="F2573" s="1" t="s">
        <v>8342</v>
      </c>
      <c r="G2573" s="1">
        <v>-18.348531000000001</v>
      </c>
      <c r="H2573" s="1">
        <v>-70.338741999999996</v>
      </c>
      <c r="I2573" s="1">
        <v>167</v>
      </c>
      <c r="J2573" s="1">
        <v>-4</v>
      </c>
      <c r="K2573" s="1" t="s">
        <v>5710</v>
      </c>
      <c r="L2573" s="1" t="s">
        <v>8338</v>
      </c>
    </row>
    <row r="2574" spans="1:12">
      <c r="A2574" s="1">
        <v>2642</v>
      </c>
      <c r="B2574" s="1" t="s">
        <v>8343</v>
      </c>
      <c r="C2574" s="1" t="s">
        <v>8343</v>
      </c>
      <c r="D2574" s="1" t="s">
        <v>8340</v>
      </c>
      <c r="E2574" s="1" t="s">
        <v>8344</v>
      </c>
      <c r="F2574" s="1" t="s">
        <v>8345</v>
      </c>
      <c r="G2574" s="1">
        <v>-45.916058</v>
      </c>
      <c r="H2574" s="1">
        <v>-71.689475000000002</v>
      </c>
      <c r="I2574" s="1">
        <v>1722</v>
      </c>
      <c r="J2574" s="1">
        <v>-3</v>
      </c>
      <c r="K2574" s="1" t="s">
        <v>5710</v>
      </c>
      <c r="L2574" s="1" t="s">
        <v>8343</v>
      </c>
    </row>
    <row r="2575" spans="1:12">
      <c r="A2575" s="1">
        <v>2643</v>
      </c>
      <c r="B2575" s="1" t="s">
        <v>8346</v>
      </c>
      <c r="C2575" s="1" t="s">
        <v>4023</v>
      </c>
      <c r="D2575" s="1" t="s">
        <v>8340</v>
      </c>
      <c r="F2575" s="1" t="s">
        <v>8347</v>
      </c>
      <c r="G2575" s="1">
        <v>-33.561799999999998</v>
      </c>
      <c r="H2575" s="1">
        <v>-70.688400000000001</v>
      </c>
      <c r="I2575" s="1">
        <v>1844</v>
      </c>
      <c r="J2575" s="1">
        <v>-4</v>
      </c>
      <c r="K2575" s="1" t="s">
        <v>5710</v>
      </c>
      <c r="L2575" s="1" t="s">
        <v>8346</v>
      </c>
    </row>
    <row r="2576" spans="1:12">
      <c r="A2576" s="1">
        <v>2644</v>
      </c>
      <c r="B2576" s="1" t="s">
        <v>8348</v>
      </c>
      <c r="C2576" s="1" t="s">
        <v>8348</v>
      </c>
      <c r="D2576" s="1" t="s">
        <v>8340</v>
      </c>
      <c r="E2576" s="1" t="s">
        <v>8349</v>
      </c>
      <c r="F2576" s="1" t="s">
        <v>8350</v>
      </c>
      <c r="G2576" s="1">
        <v>-46.583340999999997</v>
      </c>
      <c r="H2576" s="1">
        <v>-71.687404999999998</v>
      </c>
      <c r="I2576" s="1">
        <v>1070</v>
      </c>
      <c r="J2576" s="1">
        <v>-3</v>
      </c>
      <c r="K2576" s="1" t="s">
        <v>5710</v>
      </c>
      <c r="L2576" s="1" t="s">
        <v>8348</v>
      </c>
    </row>
    <row r="2577" spans="1:12">
      <c r="A2577" s="1">
        <v>2645</v>
      </c>
      <c r="B2577" s="1" t="s">
        <v>8351</v>
      </c>
      <c r="C2577" s="1" t="s">
        <v>8352</v>
      </c>
      <c r="D2577" s="1" t="s">
        <v>8340</v>
      </c>
      <c r="E2577" s="1" t="s">
        <v>8353</v>
      </c>
      <c r="F2577" s="1" t="s">
        <v>8354</v>
      </c>
      <c r="G2577" s="1">
        <v>-22.498175</v>
      </c>
      <c r="H2577" s="1">
        <v>-68.903575000000004</v>
      </c>
      <c r="I2577" s="1">
        <v>7543</v>
      </c>
      <c r="J2577" s="1">
        <v>-4</v>
      </c>
      <c r="K2577" s="1" t="s">
        <v>5710</v>
      </c>
      <c r="L2577" s="1" t="s">
        <v>8351</v>
      </c>
    </row>
    <row r="2578" spans="1:12">
      <c r="A2578" s="1">
        <v>2646</v>
      </c>
      <c r="B2578" s="1" t="s">
        <v>8355</v>
      </c>
      <c r="C2578" s="1" t="s">
        <v>8356</v>
      </c>
      <c r="D2578" s="1" t="s">
        <v>8340</v>
      </c>
      <c r="F2578" s="1" t="s">
        <v>8357</v>
      </c>
      <c r="G2578" s="1">
        <v>-36.582496999999996</v>
      </c>
      <c r="H2578" s="1">
        <v>-72.031367000000003</v>
      </c>
      <c r="I2578" s="1">
        <v>495</v>
      </c>
      <c r="J2578" s="1">
        <v>-4</v>
      </c>
      <c r="K2578" s="1" t="s">
        <v>5710</v>
      </c>
      <c r="L2578" s="1" t="s">
        <v>8355</v>
      </c>
    </row>
    <row r="2579" spans="1:12">
      <c r="A2579" s="1">
        <v>2647</v>
      </c>
      <c r="B2579" s="1" t="s">
        <v>8358</v>
      </c>
      <c r="C2579" s="1" t="s">
        <v>8359</v>
      </c>
      <c r="D2579" s="1" t="s">
        <v>8340</v>
      </c>
      <c r="E2579" s="1" t="s">
        <v>8360</v>
      </c>
      <c r="F2579" s="1" t="s">
        <v>8361</v>
      </c>
      <c r="G2579" s="1">
        <v>-53.002642000000002</v>
      </c>
      <c r="H2579" s="1">
        <v>-70.854585999999998</v>
      </c>
      <c r="I2579" s="1">
        <v>139</v>
      </c>
      <c r="J2579" s="1">
        <v>-4</v>
      </c>
      <c r="K2579" s="1" t="s">
        <v>5710</v>
      </c>
      <c r="L2579" s="1" t="s">
        <v>8358</v>
      </c>
    </row>
    <row r="2580" spans="1:12">
      <c r="A2580" s="1">
        <v>2648</v>
      </c>
      <c r="B2580" s="1" t="s">
        <v>8362</v>
      </c>
      <c r="C2580" s="1" t="s">
        <v>8363</v>
      </c>
      <c r="D2580" s="1" t="s">
        <v>8340</v>
      </c>
      <c r="E2580" s="1" t="s">
        <v>8364</v>
      </c>
      <c r="F2580" s="1" t="s">
        <v>8365</v>
      </c>
      <c r="G2580" s="1">
        <v>-45.594211000000001</v>
      </c>
      <c r="H2580" s="1">
        <v>-72.106133</v>
      </c>
      <c r="I2580" s="1">
        <v>1020</v>
      </c>
      <c r="J2580" s="1">
        <v>-4</v>
      </c>
      <c r="K2580" s="1" t="s">
        <v>5710</v>
      </c>
      <c r="L2580" s="1" t="s">
        <v>8362</v>
      </c>
    </row>
    <row r="2581" spans="1:12">
      <c r="A2581" s="1">
        <v>2649</v>
      </c>
      <c r="B2581" s="1" t="s">
        <v>8366</v>
      </c>
      <c r="C2581" s="1" t="s">
        <v>8367</v>
      </c>
      <c r="D2581" s="1" t="s">
        <v>8340</v>
      </c>
      <c r="E2581" s="1" t="s">
        <v>8368</v>
      </c>
      <c r="F2581" s="1" t="s">
        <v>8369</v>
      </c>
      <c r="G2581" s="1">
        <v>-20.535222000000001</v>
      </c>
      <c r="H2581" s="1">
        <v>-70.181274999999999</v>
      </c>
      <c r="I2581" s="1">
        <v>155</v>
      </c>
      <c r="J2581" s="1">
        <v>-4</v>
      </c>
      <c r="K2581" s="1" t="s">
        <v>5710</v>
      </c>
      <c r="L2581" s="1" t="s">
        <v>8366</v>
      </c>
    </row>
    <row r="2582" spans="1:12">
      <c r="A2582" s="1">
        <v>2650</v>
      </c>
      <c r="B2582" s="1" t="s">
        <v>8370</v>
      </c>
      <c r="C2582" s="1" t="s">
        <v>4023</v>
      </c>
      <c r="D2582" s="1" t="s">
        <v>8340</v>
      </c>
      <c r="E2582" s="1" t="s">
        <v>8371</v>
      </c>
      <c r="F2582" s="1" t="s">
        <v>8372</v>
      </c>
      <c r="G2582" s="1">
        <v>-33.392975</v>
      </c>
      <c r="H2582" s="1">
        <v>-70.785803000000001</v>
      </c>
      <c r="I2582" s="1">
        <v>1555</v>
      </c>
      <c r="J2582" s="1">
        <v>-4</v>
      </c>
      <c r="K2582" s="1" t="s">
        <v>5710</v>
      </c>
      <c r="L2582" s="1" t="s">
        <v>8370</v>
      </c>
    </row>
    <row r="2583" spans="1:12">
      <c r="A2583" s="1">
        <v>2651</v>
      </c>
      <c r="B2583" s="1" t="s">
        <v>8373</v>
      </c>
      <c r="C2583" s="1" t="s">
        <v>8374</v>
      </c>
      <c r="D2583" s="1" t="s">
        <v>8340</v>
      </c>
      <c r="E2583" s="1" t="s">
        <v>8375</v>
      </c>
      <c r="F2583" s="1" t="s">
        <v>8376</v>
      </c>
      <c r="G2583" s="1">
        <v>-23.444478</v>
      </c>
      <c r="H2583" s="1">
        <v>-70.445099999999996</v>
      </c>
      <c r="I2583" s="1">
        <v>455</v>
      </c>
      <c r="J2583" s="1">
        <v>-4</v>
      </c>
      <c r="K2583" s="1" t="s">
        <v>5710</v>
      </c>
      <c r="L2583" s="1" t="s">
        <v>8373</v>
      </c>
    </row>
    <row r="2584" spans="1:12">
      <c r="A2584" s="1">
        <v>2652</v>
      </c>
      <c r="B2584" s="1" t="s">
        <v>8377</v>
      </c>
      <c r="C2584" s="1" t="s">
        <v>8378</v>
      </c>
      <c r="D2584" s="1" t="s">
        <v>8340</v>
      </c>
      <c r="F2584" s="1" t="s">
        <v>8379</v>
      </c>
      <c r="G2584" s="1">
        <v>-53.253700000000002</v>
      </c>
      <c r="H2584" s="1">
        <v>-70.319227999999995</v>
      </c>
      <c r="I2584" s="1">
        <v>104</v>
      </c>
      <c r="J2584" s="1">
        <v>-4</v>
      </c>
      <c r="K2584" s="1" t="s">
        <v>5710</v>
      </c>
      <c r="L2584" s="1" t="s">
        <v>8377</v>
      </c>
    </row>
    <row r="2585" spans="1:12">
      <c r="A2585" s="1">
        <v>2653</v>
      </c>
      <c r="B2585" s="1" t="s">
        <v>8380</v>
      </c>
      <c r="C2585" s="1" t="s">
        <v>8380</v>
      </c>
      <c r="D2585" s="1" t="s">
        <v>8340</v>
      </c>
      <c r="F2585" s="1" t="s">
        <v>8381</v>
      </c>
      <c r="G2585" s="1">
        <v>-43.189166999999998</v>
      </c>
      <c r="H2585" s="1">
        <v>-71.851112000000001</v>
      </c>
      <c r="I2585" s="1">
        <v>1148</v>
      </c>
      <c r="J2585" s="1">
        <v>-3</v>
      </c>
      <c r="K2585" s="1" t="s">
        <v>5710</v>
      </c>
      <c r="L2585" s="1" t="s">
        <v>8380</v>
      </c>
    </row>
    <row r="2586" spans="1:12">
      <c r="A2586" s="1">
        <v>2654</v>
      </c>
      <c r="B2586" s="1" t="s">
        <v>8382</v>
      </c>
      <c r="C2586" s="1" t="s">
        <v>8383</v>
      </c>
      <c r="D2586" s="1" t="s">
        <v>8340</v>
      </c>
      <c r="E2586" s="1" t="s">
        <v>8384</v>
      </c>
      <c r="F2586" s="1" t="s">
        <v>8385</v>
      </c>
      <c r="G2586" s="1">
        <v>-37.401730999999998</v>
      </c>
      <c r="H2586" s="1">
        <v>-72.425443999999999</v>
      </c>
      <c r="I2586" s="1">
        <v>374</v>
      </c>
      <c r="J2586" s="1">
        <v>-4</v>
      </c>
      <c r="K2586" s="1" t="s">
        <v>5710</v>
      </c>
      <c r="L2586" s="1" t="s">
        <v>8382</v>
      </c>
    </row>
    <row r="2587" spans="1:12">
      <c r="A2587" s="1">
        <v>2655</v>
      </c>
      <c r="B2587" s="1" t="s">
        <v>8386</v>
      </c>
      <c r="C2587" s="1" t="s">
        <v>8387</v>
      </c>
      <c r="D2587" s="1" t="s">
        <v>8340</v>
      </c>
      <c r="F2587" s="1" t="s">
        <v>8388</v>
      </c>
      <c r="G2587" s="1">
        <v>-54.931072</v>
      </c>
      <c r="H2587" s="1">
        <v>-67.626261</v>
      </c>
      <c r="I2587" s="1">
        <v>88</v>
      </c>
      <c r="J2587" s="1">
        <v>-3</v>
      </c>
      <c r="K2587" s="1" t="s">
        <v>5710</v>
      </c>
      <c r="L2587" s="1" t="s">
        <v>8386</v>
      </c>
    </row>
    <row r="2588" spans="1:12">
      <c r="A2588" s="1">
        <v>2656</v>
      </c>
      <c r="B2588" s="1" t="s">
        <v>8389</v>
      </c>
      <c r="C2588" s="1" t="s">
        <v>8390</v>
      </c>
      <c r="D2588" s="1" t="s">
        <v>8340</v>
      </c>
      <c r="E2588" s="1" t="s">
        <v>8391</v>
      </c>
      <c r="F2588" s="1" t="s">
        <v>8392</v>
      </c>
      <c r="G2588" s="1">
        <v>-36.772649999999999</v>
      </c>
      <c r="H2588" s="1">
        <v>-73.063106000000005</v>
      </c>
      <c r="I2588" s="1">
        <v>26</v>
      </c>
      <c r="J2588" s="1">
        <v>-4</v>
      </c>
      <c r="K2588" s="1" t="s">
        <v>5710</v>
      </c>
      <c r="L2588" s="1" t="s">
        <v>8389</v>
      </c>
    </row>
    <row r="2589" spans="1:12">
      <c r="A2589" s="1">
        <v>2657</v>
      </c>
      <c r="B2589" s="1" t="s">
        <v>8393</v>
      </c>
      <c r="C2589" s="1" t="s">
        <v>8394</v>
      </c>
      <c r="D2589" s="1" t="s">
        <v>8340</v>
      </c>
      <c r="E2589" s="1" t="s">
        <v>8395</v>
      </c>
      <c r="F2589" s="1" t="s">
        <v>8396</v>
      </c>
      <c r="G2589" s="1">
        <v>-27.164791999999998</v>
      </c>
      <c r="H2589" s="1">
        <v>-109.421831</v>
      </c>
      <c r="I2589" s="1">
        <v>227</v>
      </c>
      <c r="J2589" s="1">
        <v>-6</v>
      </c>
      <c r="K2589" s="1" t="s">
        <v>5710</v>
      </c>
      <c r="L2589" s="1" t="s">
        <v>8393</v>
      </c>
    </row>
    <row r="2590" spans="1:12">
      <c r="A2590" s="1">
        <v>2658</v>
      </c>
      <c r="B2590" s="1" t="s">
        <v>8397</v>
      </c>
      <c r="C2590" s="1" t="s">
        <v>8398</v>
      </c>
      <c r="D2590" s="1" t="s">
        <v>8340</v>
      </c>
      <c r="E2590" s="1" t="s">
        <v>8399</v>
      </c>
      <c r="F2590" s="1" t="s">
        <v>8400</v>
      </c>
      <c r="G2590" s="1">
        <v>-40.611207999999998</v>
      </c>
      <c r="H2590" s="1">
        <v>-73.061042</v>
      </c>
      <c r="I2590" s="1">
        <v>187</v>
      </c>
      <c r="J2590" s="1">
        <v>-4</v>
      </c>
      <c r="K2590" s="1" t="s">
        <v>5710</v>
      </c>
      <c r="L2590" s="1" t="s">
        <v>8397</v>
      </c>
    </row>
    <row r="2591" spans="1:12">
      <c r="A2591" s="1">
        <v>2659</v>
      </c>
      <c r="B2591" s="1" t="s">
        <v>8401</v>
      </c>
      <c r="C2591" s="1" t="s">
        <v>8401</v>
      </c>
      <c r="D2591" s="1" t="s">
        <v>8340</v>
      </c>
      <c r="F2591" s="1" t="s">
        <v>8402</v>
      </c>
      <c r="G2591" s="1">
        <v>-28.596402999999999</v>
      </c>
      <c r="H2591" s="1">
        <v>-70.755996999999994</v>
      </c>
      <c r="I2591" s="1">
        <v>1725</v>
      </c>
      <c r="J2591" s="1">
        <v>-4</v>
      </c>
      <c r="K2591" s="1" t="s">
        <v>5710</v>
      </c>
      <c r="L2591" s="1" t="s">
        <v>8401</v>
      </c>
    </row>
    <row r="2592" spans="1:12">
      <c r="A2592" s="1">
        <v>2660</v>
      </c>
      <c r="B2592" s="1" t="s">
        <v>8403</v>
      </c>
      <c r="C2592" s="1" t="s">
        <v>8404</v>
      </c>
      <c r="D2592" s="1" t="s">
        <v>8340</v>
      </c>
      <c r="F2592" s="1" t="s">
        <v>8405</v>
      </c>
      <c r="G2592" s="1">
        <v>-34.173693999999998</v>
      </c>
      <c r="H2592" s="1">
        <v>-70.775694000000001</v>
      </c>
      <c r="I2592" s="1">
        <v>1446</v>
      </c>
      <c r="J2592" s="1">
        <v>-4</v>
      </c>
      <c r="K2592" s="1" t="s">
        <v>5710</v>
      </c>
      <c r="L2592" s="1" t="s">
        <v>8403</v>
      </c>
    </row>
    <row r="2593" spans="1:12">
      <c r="A2593" s="1">
        <v>2661</v>
      </c>
      <c r="B2593" s="1" t="s">
        <v>8406</v>
      </c>
      <c r="C2593" s="1" t="s">
        <v>8407</v>
      </c>
      <c r="D2593" s="1" t="s">
        <v>6542</v>
      </c>
      <c r="F2593" s="1" t="s">
        <v>8408</v>
      </c>
      <c r="G2593" s="1">
        <v>-62.190832999999998</v>
      </c>
      <c r="H2593" s="1">
        <v>-58.986666999999997</v>
      </c>
      <c r="I2593" s="1">
        <v>147</v>
      </c>
      <c r="J2593" s="1">
        <v>-4</v>
      </c>
      <c r="K2593" s="1" t="s">
        <v>161</v>
      </c>
      <c r="L2593" s="1" t="s">
        <v>8406</v>
      </c>
    </row>
    <row r="2594" spans="1:12">
      <c r="A2594" s="1">
        <v>2662</v>
      </c>
      <c r="B2594" s="1" t="s">
        <v>8409</v>
      </c>
      <c r="C2594" s="1" t="s">
        <v>8410</v>
      </c>
      <c r="D2594" s="1" t="s">
        <v>8340</v>
      </c>
      <c r="E2594" s="1" t="s">
        <v>8411</v>
      </c>
      <c r="F2594" s="1" t="s">
        <v>8412</v>
      </c>
      <c r="G2594" s="1">
        <v>-29.916232999999998</v>
      </c>
      <c r="H2594" s="1">
        <v>-71.199522000000002</v>
      </c>
      <c r="I2594" s="1">
        <v>481</v>
      </c>
      <c r="J2594" s="1">
        <v>-4</v>
      </c>
      <c r="K2594" s="1" t="s">
        <v>5710</v>
      </c>
      <c r="L2594" s="1" t="s">
        <v>8409</v>
      </c>
    </row>
    <row r="2595" spans="1:12">
      <c r="A2595" s="1">
        <v>2663</v>
      </c>
      <c r="B2595" s="1" t="s">
        <v>8413</v>
      </c>
      <c r="C2595" s="1" t="s">
        <v>4023</v>
      </c>
      <c r="D2595" s="1" t="s">
        <v>8340</v>
      </c>
      <c r="F2595" s="1" t="s">
        <v>8414</v>
      </c>
      <c r="G2595" s="1">
        <v>-33.456277999999998</v>
      </c>
      <c r="H2595" s="1">
        <v>-70.546666999999999</v>
      </c>
      <c r="I2595" s="1">
        <v>2129</v>
      </c>
      <c r="J2595" s="1">
        <v>-4</v>
      </c>
      <c r="K2595" s="1" t="s">
        <v>5710</v>
      </c>
      <c r="L2595" s="1" t="s">
        <v>8413</v>
      </c>
    </row>
    <row r="2596" spans="1:12">
      <c r="A2596" s="1">
        <v>2664</v>
      </c>
      <c r="B2596" s="1" t="s">
        <v>8415</v>
      </c>
      <c r="C2596" s="1" t="s">
        <v>8416</v>
      </c>
      <c r="D2596" s="1" t="s">
        <v>8340</v>
      </c>
      <c r="E2596" s="1" t="s">
        <v>8417</v>
      </c>
      <c r="F2596" s="1" t="s">
        <v>8418</v>
      </c>
      <c r="G2596" s="1">
        <v>-38.766818999999998</v>
      </c>
      <c r="H2596" s="1">
        <v>-72.637096999999997</v>
      </c>
      <c r="I2596" s="1">
        <v>304</v>
      </c>
      <c r="J2596" s="1">
        <v>-4</v>
      </c>
      <c r="K2596" s="1" t="s">
        <v>5710</v>
      </c>
      <c r="L2596" s="1" t="s">
        <v>8415</v>
      </c>
    </row>
    <row r="2597" spans="1:12">
      <c r="A2597" s="1">
        <v>2665</v>
      </c>
      <c r="B2597" s="1" t="s">
        <v>8419</v>
      </c>
      <c r="C2597" s="1" t="s">
        <v>8420</v>
      </c>
      <c r="D2597" s="1" t="s">
        <v>8340</v>
      </c>
      <c r="E2597" s="1" t="s">
        <v>8421</v>
      </c>
      <c r="F2597" s="1" t="s">
        <v>8422</v>
      </c>
      <c r="G2597" s="1">
        <v>-41.438885999999997</v>
      </c>
      <c r="H2597" s="1">
        <v>-73.093952999999999</v>
      </c>
      <c r="I2597" s="1">
        <v>294</v>
      </c>
      <c r="J2597" s="1">
        <v>-4</v>
      </c>
      <c r="K2597" s="1" t="s">
        <v>5710</v>
      </c>
      <c r="L2597" s="1" t="s">
        <v>8419</v>
      </c>
    </row>
    <row r="2598" spans="1:12">
      <c r="A2598" s="1">
        <v>2666</v>
      </c>
      <c r="B2598" s="1" t="s">
        <v>8423</v>
      </c>
      <c r="C2598" s="1" t="s">
        <v>8423</v>
      </c>
      <c r="D2598" s="1" t="s">
        <v>8340</v>
      </c>
      <c r="E2598" s="1" t="s">
        <v>8424</v>
      </c>
      <c r="F2598" s="1" t="s">
        <v>8425</v>
      </c>
      <c r="G2598" s="1">
        <v>-42.932808000000001</v>
      </c>
      <c r="H2598" s="1">
        <v>-72.699113999999994</v>
      </c>
      <c r="I2598" s="1">
        <v>13</v>
      </c>
      <c r="J2598" s="1">
        <v>-4</v>
      </c>
      <c r="K2598" s="1" t="s">
        <v>5710</v>
      </c>
      <c r="L2598" s="1" t="s">
        <v>8423</v>
      </c>
    </row>
    <row r="2599" spans="1:12">
      <c r="A2599" s="1">
        <v>2667</v>
      </c>
      <c r="B2599" s="1" t="s">
        <v>8426</v>
      </c>
      <c r="C2599" s="1" t="s">
        <v>8427</v>
      </c>
      <c r="D2599" s="1" t="s">
        <v>8340</v>
      </c>
      <c r="E2599" s="1" t="s">
        <v>8428</v>
      </c>
      <c r="F2599" s="1" t="s">
        <v>8429</v>
      </c>
      <c r="G2599" s="1">
        <v>-39.649956000000003</v>
      </c>
      <c r="H2599" s="1">
        <v>-73.086111000000002</v>
      </c>
      <c r="I2599" s="1">
        <v>59</v>
      </c>
      <c r="J2599" s="1">
        <v>-4</v>
      </c>
      <c r="K2599" s="1" t="s">
        <v>5710</v>
      </c>
      <c r="L2599" s="1" t="s">
        <v>8426</v>
      </c>
    </row>
    <row r="2600" spans="1:12">
      <c r="A2600" s="1">
        <v>2668</v>
      </c>
      <c r="B2600" s="1" t="s">
        <v>8430</v>
      </c>
      <c r="C2600" s="1" t="s">
        <v>8431</v>
      </c>
      <c r="D2600" s="1" t="s">
        <v>8432</v>
      </c>
      <c r="E2600" s="1" t="s">
        <v>8433</v>
      </c>
      <c r="F2600" s="1" t="s">
        <v>8434</v>
      </c>
      <c r="G2600" s="1">
        <v>-1.212067</v>
      </c>
      <c r="H2600" s="1">
        <v>-78.574635999999998</v>
      </c>
      <c r="I2600" s="1">
        <v>8502</v>
      </c>
      <c r="J2600" s="1">
        <v>-5</v>
      </c>
      <c r="K2600" s="1" t="s">
        <v>161</v>
      </c>
      <c r="L2600" s="1" t="s">
        <v>8430</v>
      </c>
    </row>
    <row r="2601" spans="1:12">
      <c r="A2601" s="1">
        <v>2669</v>
      </c>
      <c r="B2601" s="1" t="s">
        <v>8435</v>
      </c>
      <c r="C2601" s="1" t="s">
        <v>8436</v>
      </c>
      <c r="D2601" s="1" t="s">
        <v>8432</v>
      </c>
      <c r="F2601" s="1" t="s">
        <v>8437</v>
      </c>
      <c r="G2601" s="1">
        <v>-1.706275</v>
      </c>
      <c r="H2601" s="1">
        <v>-79.378935999999996</v>
      </c>
      <c r="I2601" s="1">
        <v>328</v>
      </c>
      <c r="J2601" s="1">
        <v>-5</v>
      </c>
      <c r="K2601" s="1" t="s">
        <v>161</v>
      </c>
      <c r="L2601" s="1" t="s">
        <v>8435</v>
      </c>
    </row>
    <row r="2602" spans="1:12">
      <c r="A2602" s="1">
        <v>2670</v>
      </c>
      <c r="B2602" s="1" t="s">
        <v>8438</v>
      </c>
      <c r="C2602" s="1" t="s">
        <v>8439</v>
      </c>
      <c r="D2602" s="1" t="s">
        <v>8432</v>
      </c>
      <c r="E2602" s="1" t="s">
        <v>8440</v>
      </c>
      <c r="F2602" s="1" t="s">
        <v>8441</v>
      </c>
      <c r="G2602" s="1">
        <v>-0.46288600000000002</v>
      </c>
      <c r="H2602" s="1">
        <v>-76.986841999999996</v>
      </c>
      <c r="I2602" s="1">
        <v>834</v>
      </c>
      <c r="J2602" s="1">
        <v>-5</v>
      </c>
      <c r="K2602" s="1" t="s">
        <v>161</v>
      </c>
      <c r="L2602" s="1" t="s">
        <v>8438</v>
      </c>
    </row>
    <row r="2603" spans="1:12">
      <c r="A2603" s="1">
        <v>2671</v>
      </c>
      <c r="B2603" s="1" t="s">
        <v>8442</v>
      </c>
      <c r="C2603" s="1" t="s">
        <v>8443</v>
      </c>
      <c r="D2603" s="1" t="s">
        <v>8432</v>
      </c>
      <c r="E2603" s="1" t="s">
        <v>8444</v>
      </c>
      <c r="F2603" s="1" t="s">
        <v>8445</v>
      </c>
      <c r="G2603" s="1">
        <v>-2.8894669999999998</v>
      </c>
      <c r="H2603" s="1">
        <v>-78.984397000000001</v>
      </c>
      <c r="I2603" s="1">
        <v>8306</v>
      </c>
      <c r="J2603" s="1">
        <v>-5</v>
      </c>
      <c r="K2603" s="1" t="s">
        <v>161</v>
      </c>
      <c r="L2603" s="1" t="s">
        <v>8442</v>
      </c>
    </row>
    <row r="2604" spans="1:12">
      <c r="A2604" s="1">
        <v>2672</v>
      </c>
      <c r="B2604" s="1" t="s">
        <v>8446</v>
      </c>
      <c r="C2604" s="1" t="s">
        <v>8447</v>
      </c>
      <c r="D2604" s="1" t="s">
        <v>8432</v>
      </c>
      <c r="E2604" s="1" t="s">
        <v>8448</v>
      </c>
      <c r="F2604" s="1" t="s">
        <v>8449</v>
      </c>
      <c r="G2604" s="1">
        <v>-0.45375799999999999</v>
      </c>
      <c r="H2604" s="1">
        <v>-90.265913999999995</v>
      </c>
      <c r="I2604" s="1">
        <v>207</v>
      </c>
      <c r="J2604" s="1">
        <v>-6</v>
      </c>
      <c r="K2604" s="1" t="s">
        <v>161</v>
      </c>
      <c r="L2604" s="1" t="s">
        <v>8446</v>
      </c>
    </row>
    <row r="2605" spans="1:12">
      <c r="A2605" s="1">
        <v>2673</v>
      </c>
      <c r="B2605" s="1" t="s">
        <v>8450</v>
      </c>
      <c r="C2605" s="1" t="s">
        <v>8451</v>
      </c>
      <c r="D2605" s="1" t="s">
        <v>8432</v>
      </c>
      <c r="E2605" s="1" t="s">
        <v>8452</v>
      </c>
      <c r="F2605" s="1" t="s">
        <v>8453</v>
      </c>
      <c r="G2605" s="1">
        <v>-2.157419</v>
      </c>
      <c r="H2605" s="1">
        <v>-79.883557999999994</v>
      </c>
      <c r="I2605" s="1">
        <v>19</v>
      </c>
      <c r="J2605" s="1">
        <v>-5</v>
      </c>
      <c r="K2605" s="1" t="s">
        <v>161</v>
      </c>
      <c r="L2605" s="1" t="s">
        <v>8450</v>
      </c>
    </row>
    <row r="2606" spans="1:12">
      <c r="A2606" s="1">
        <v>2674</v>
      </c>
      <c r="B2606" s="1" t="s">
        <v>8454</v>
      </c>
      <c r="C2606" s="1" t="s">
        <v>8454</v>
      </c>
      <c r="D2606" s="1" t="s">
        <v>8432</v>
      </c>
      <c r="F2606" s="1" t="s">
        <v>8455</v>
      </c>
      <c r="G2606" s="1">
        <v>-3.4232140000000002</v>
      </c>
      <c r="H2606" s="1">
        <v>-78.566993999999994</v>
      </c>
      <c r="I2606" s="1">
        <v>2640</v>
      </c>
      <c r="J2606" s="1">
        <v>-5</v>
      </c>
      <c r="K2606" s="1" t="s">
        <v>161</v>
      </c>
      <c r="L2606" s="1" t="s">
        <v>8454</v>
      </c>
    </row>
    <row r="2607" spans="1:12">
      <c r="A2607" s="1">
        <v>2675</v>
      </c>
      <c r="B2607" s="1" t="s">
        <v>8456</v>
      </c>
      <c r="C2607" s="1" t="s">
        <v>8457</v>
      </c>
      <c r="D2607" s="1" t="s">
        <v>8432</v>
      </c>
      <c r="F2607" s="1" t="s">
        <v>8458</v>
      </c>
      <c r="G2607" s="1">
        <v>0.33841900000000003</v>
      </c>
      <c r="H2607" s="1">
        <v>-78.136421999999996</v>
      </c>
      <c r="I2607" s="1">
        <v>7304</v>
      </c>
      <c r="J2607" s="1">
        <v>-5</v>
      </c>
      <c r="K2607" s="1" t="s">
        <v>161</v>
      </c>
      <c r="L2607" s="1" t="s">
        <v>8456</v>
      </c>
    </row>
    <row r="2608" spans="1:12">
      <c r="A2608" s="1">
        <v>2676</v>
      </c>
      <c r="B2608" s="1" t="s">
        <v>8459</v>
      </c>
      <c r="C2608" s="1" t="s">
        <v>8460</v>
      </c>
      <c r="D2608" s="1" t="s">
        <v>8432</v>
      </c>
      <c r="F2608" s="1" t="s">
        <v>8461</v>
      </c>
      <c r="G2608" s="1">
        <v>0.18420300000000001</v>
      </c>
      <c r="H2608" s="1">
        <v>-79.391955999999993</v>
      </c>
      <c r="I2608" s="1">
        <v>1247</v>
      </c>
      <c r="J2608" s="1">
        <v>-5</v>
      </c>
      <c r="K2608" s="1" t="s">
        <v>161</v>
      </c>
      <c r="L2608" s="1" t="s">
        <v>8459</v>
      </c>
    </row>
    <row r="2609" spans="1:12">
      <c r="A2609" s="1">
        <v>2677</v>
      </c>
      <c r="B2609" s="1" t="s">
        <v>8462</v>
      </c>
      <c r="C2609" s="1" t="s">
        <v>8463</v>
      </c>
      <c r="D2609" s="1" t="s">
        <v>8432</v>
      </c>
      <c r="F2609" s="1" t="s">
        <v>8464</v>
      </c>
      <c r="G2609" s="1">
        <v>-1.7043809999999999</v>
      </c>
      <c r="H2609" s="1">
        <v>-79.552261000000001</v>
      </c>
      <c r="I2609" s="1">
        <v>50</v>
      </c>
      <c r="J2609" s="1">
        <v>-5</v>
      </c>
      <c r="K2609" s="1" t="s">
        <v>161</v>
      </c>
      <c r="L2609" s="1" t="s">
        <v>8462</v>
      </c>
    </row>
    <row r="2610" spans="1:12">
      <c r="A2610" s="1">
        <v>2678</v>
      </c>
      <c r="B2610" s="1" t="s">
        <v>8465</v>
      </c>
      <c r="C2610" s="1" t="s">
        <v>8466</v>
      </c>
      <c r="D2610" s="1" t="s">
        <v>8432</v>
      </c>
      <c r="F2610" s="1" t="s">
        <v>8467</v>
      </c>
      <c r="G2610" s="1">
        <v>-0.906833</v>
      </c>
      <c r="H2610" s="1">
        <v>-78.615756000000005</v>
      </c>
      <c r="I2610" s="1">
        <v>9205</v>
      </c>
      <c r="J2610" s="1">
        <v>-5</v>
      </c>
      <c r="K2610" s="1" t="s">
        <v>161</v>
      </c>
      <c r="L2610" s="1" t="s">
        <v>8465</v>
      </c>
    </row>
    <row r="2611" spans="1:12">
      <c r="A2611" s="1">
        <v>2679</v>
      </c>
      <c r="B2611" s="1" t="s">
        <v>8468</v>
      </c>
      <c r="C2611" s="1" t="s">
        <v>8469</v>
      </c>
      <c r="D2611" s="1" t="s">
        <v>8432</v>
      </c>
      <c r="F2611" s="1" t="s">
        <v>8470</v>
      </c>
      <c r="G2611" s="1">
        <v>-4.3782310000000004</v>
      </c>
      <c r="H2611" s="1">
        <v>-79.941022000000004</v>
      </c>
      <c r="I2611" s="1">
        <v>1508</v>
      </c>
      <c r="J2611" s="1">
        <v>-5</v>
      </c>
      <c r="K2611" s="1" t="s">
        <v>161</v>
      </c>
      <c r="L2611" s="1" t="s">
        <v>8468</v>
      </c>
    </row>
    <row r="2612" spans="1:12">
      <c r="A2612" s="1">
        <v>2680</v>
      </c>
      <c r="B2612" s="1" t="s">
        <v>8471</v>
      </c>
      <c r="C2612" s="1" t="s">
        <v>8472</v>
      </c>
      <c r="D2612" s="1" t="s">
        <v>8432</v>
      </c>
      <c r="E2612" s="1" t="s">
        <v>8473</v>
      </c>
      <c r="F2612" s="1" t="s">
        <v>8474</v>
      </c>
      <c r="G2612" s="1">
        <v>-2.2991670000000002</v>
      </c>
      <c r="H2612" s="1">
        <v>-78.120750000000001</v>
      </c>
      <c r="I2612" s="1">
        <v>3452</v>
      </c>
      <c r="J2612" s="1">
        <v>-5</v>
      </c>
      <c r="K2612" s="1" t="s">
        <v>161</v>
      </c>
      <c r="L2612" s="1" t="s">
        <v>8471</v>
      </c>
    </row>
    <row r="2613" spans="1:12">
      <c r="A2613" s="1">
        <v>2681</v>
      </c>
      <c r="B2613" s="1" t="s">
        <v>8475</v>
      </c>
      <c r="C2613" s="1" t="s">
        <v>8476</v>
      </c>
      <c r="D2613" s="1" t="s">
        <v>8432</v>
      </c>
      <c r="E2613" s="1" t="s">
        <v>8477</v>
      </c>
      <c r="F2613" s="1" t="s">
        <v>8478</v>
      </c>
      <c r="G2613" s="1">
        <v>-3.2689029999999999</v>
      </c>
      <c r="H2613" s="1">
        <v>-79.961572000000004</v>
      </c>
      <c r="I2613" s="1">
        <v>11</v>
      </c>
      <c r="J2613" s="1">
        <v>-5</v>
      </c>
      <c r="K2613" s="1" t="s">
        <v>161</v>
      </c>
      <c r="L2613" s="1" t="s">
        <v>8475</v>
      </c>
    </row>
    <row r="2614" spans="1:12">
      <c r="A2614" s="1">
        <v>2682</v>
      </c>
      <c r="B2614" s="1" t="s">
        <v>8479</v>
      </c>
      <c r="C2614" s="1" t="s">
        <v>8479</v>
      </c>
      <c r="D2614" s="1" t="s">
        <v>8432</v>
      </c>
      <c r="F2614" s="1" t="s">
        <v>8480</v>
      </c>
      <c r="G2614" s="1">
        <v>-2.0670139999999999</v>
      </c>
      <c r="H2614" s="1">
        <v>-76.975741999999997</v>
      </c>
      <c r="I2614" s="1">
        <v>960</v>
      </c>
      <c r="J2614" s="1">
        <v>-5</v>
      </c>
      <c r="K2614" s="1" t="s">
        <v>161</v>
      </c>
      <c r="L2614" s="1" t="s">
        <v>8479</v>
      </c>
    </row>
    <row r="2615" spans="1:12">
      <c r="A2615" s="1">
        <v>2683</v>
      </c>
      <c r="B2615" s="1" t="s">
        <v>8481</v>
      </c>
      <c r="C2615" s="1" t="s">
        <v>8482</v>
      </c>
      <c r="D2615" s="1" t="s">
        <v>8432</v>
      </c>
      <c r="E2615" s="1" t="s">
        <v>8483</v>
      </c>
      <c r="F2615" s="1" t="s">
        <v>8484</v>
      </c>
      <c r="G2615" s="1">
        <v>-0.94607799999999997</v>
      </c>
      <c r="H2615" s="1">
        <v>-80.678808000000004</v>
      </c>
      <c r="I2615" s="1">
        <v>48</v>
      </c>
      <c r="J2615" s="1">
        <v>-5</v>
      </c>
      <c r="K2615" s="1" t="s">
        <v>161</v>
      </c>
      <c r="L2615" s="1" t="s">
        <v>8481</v>
      </c>
    </row>
    <row r="2616" spans="1:12">
      <c r="A2616" s="1">
        <v>2684</v>
      </c>
      <c r="B2616" s="1" t="s">
        <v>8485</v>
      </c>
      <c r="C2616" s="1" t="s">
        <v>8485</v>
      </c>
      <c r="D2616" s="1" t="s">
        <v>8432</v>
      </c>
      <c r="F2616" s="1" t="s">
        <v>8486</v>
      </c>
      <c r="G2616" s="1">
        <v>-2.8510970000000002</v>
      </c>
      <c r="H2616" s="1">
        <v>-79.803618999999998</v>
      </c>
      <c r="I2616" s="1">
        <v>18</v>
      </c>
      <c r="J2616" s="1">
        <v>-5</v>
      </c>
      <c r="K2616" s="1" t="s">
        <v>161</v>
      </c>
      <c r="L2616" s="1" t="s">
        <v>8485</v>
      </c>
    </row>
    <row r="2617" spans="1:12">
      <c r="A2617" s="1">
        <v>2685</v>
      </c>
      <c r="B2617" s="1" t="s">
        <v>8487</v>
      </c>
      <c r="C2617" s="1" t="s">
        <v>8488</v>
      </c>
      <c r="D2617" s="1" t="s">
        <v>8432</v>
      </c>
      <c r="F2617" s="1" t="s">
        <v>8489</v>
      </c>
      <c r="G2617" s="1">
        <v>-3.3196669999999999</v>
      </c>
      <c r="H2617" s="1">
        <v>-79.769165000000001</v>
      </c>
      <c r="I2617" s="1">
        <v>22</v>
      </c>
      <c r="J2617" s="1">
        <v>-5</v>
      </c>
      <c r="K2617" s="1" t="s">
        <v>161</v>
      </c>
      <c r="L2617" s="1" t="s">
        <v>8487</v>
      </c>
    </row>
    <row r="2618" spans="1:12">
      <c r="A2618" s="1">
        <v>2686</v>
      </c>
      <c r="B2618" s="1" t="s">
        <v>8490</v>
      </c>
      <c r="C2618" s="1" t="s">
        <v>8491</v>
      </c>
      <c r="D2618" s="1" t="s">
        <v>8432</v>
      </c>
      <c r="E2618" s="1" t="s">
        <v>8492</v>
      </c>
      <c r="F2618" s="1" t="s">
        <v>8493</v>
      </c>
      <c r="G2618" s="1">
        <v>-1.041647</v>
      </c>
      <c r="H2618" s="1">
        <v>-80.472206</v>
      </c>
      <c r="I2618" s="1">
        <v>130</v>
      </c>
      <c r="J2618" s="1">
        <v>-5</v>
      </c>
      <c r="K2618" s="1" t="s">
        <v>161</v>
      </c>
      <c r="L2618" s="1" t="s">
        <v>8490</v>
      </c>
    </row>
    <row r="2619" spans="1:12">
      <c r="A2619" s="1">
        <v>2687</v>
      </c>
      <c r="B2619" s="1" t="s">
        <v>8494</v>
      </c>
      <c r="C2619" s="1" t="s">
        <v>8494</v>
      </c>
      <c r="D2619" s="1" t="s">
        <v>8432</v>
      </c>
      <c r="F2619" s="1" t="s">
        <v>8495</v>
      </c>
      <c r="G2619" s="1">
        <v>-0.98939999999999995</v>
      </c>
      <c r="H2619" s="1">
        <v>-79.465114</v>
      </c>
      <c r="I2619" s="1">
        <v>350</v>
      </c>
      <c r="J2619" s="1">
        <v>-5</v>
      </c>
      <c r="K2619" s="1" t="s">
        <v>161</v>
      </c>
      <c r="L2619" s="1" t="s">
        <v>8494</v>
      </c>
    </row>
    <row r="2620" spans="1:12">
      <c r="A2620" s="1">
        <v>2688</v>
      </c>
      <c r="B2620" s="1" t="s">
        <v>8496</v>
      </c>
      <c r="C2620" s="1" t="s">
        <v>8497</v>
      </c>
      <c r="D2620" s="1" t="s">
        <v>8432</v>
      </c>
      <c r="E2620" s="1" t="s">
        <v>8498</v>
      </c>
      <c r="F2620" s="1" t="s">
        <v>8499</v>
      </c>
      <c r="G2620" s="1">
        <v>-0.14114399999999999</v>
      </c>
      <c r="H2620" s="1">
        <v>-78.488213999999999</v>
      </c>
      <c r="I2620" s="1">
        <v>9228</v>
      </c>
      <c r="J2620" s="1">
        <v>-5</v>
      </c>
      <c r="K2620" s="1" t="s">
        <v>161</v>
      </c>
      <c r="L2620" s="1" t="s">
        <v>8496</v>
      </c>
    </row>
    <row r="2621" spans="1:12">
      <c r="A2621" s="1">
        <v>2689</v>
      </c>
      <c r="B2621" s="1" t="s">
        <v>8500</v>
      </c>
      <c r="C2621" s="1" t="s">
        <v>8501</v>
      </c>
      <c r="D2621" s="1" t="s">
        <v>8432</v>
      </c>
      <c r="F2621" s="1" t="s">
        <v>8502</v>
      </c>
      <c r="G2621" s="1">
        <v>-1.6534329999999999</v>
      </c>
      <c r="H2621" s="1">
        <v>-78.656142000000003</v>
      </c>
      <c r="I2621" s="1">
        <v>9151</v>
      </c>
      <c r="J2621" s="1">
        <v>-5</v>
      </c>
      <c r="K2621" s="1" t="s">
        <v>161</v>
      </c>
      <c r="L2621" s="1" t="s">
        <v>8500</v>
      </c>
    </row>
    <row r="2622" spans="1:12">
      <c r="A2622" s="1">
        <v>2690</v>
      </c>
      <c r="B2622" s="1" t="s">
        <v>8503</v>
      </c>
      <c r="C2622" s="1" t="s">
        <v>7924</v>
      </c>
      <c r="D2622" s="1" t="s">
        <v>8432</v>
      </c>
      <c r="F2622" s="1" t="s">
        <v>8504</v>
      </c>
      <c r="G2622" s="1">
        <v>-3.4351609999999999</v>
      </c>
      <c r="H2622" s="1">
        <v>-79.977817000000002</v>
      </c>
      <c r="I2622" s="1">
        <v>170</v>
      </c>
      <c r="J2622" s="1">
        <v>-5</v>
      </c>
      <c r="K2622" s="1" t="s">
        <v>161</v>
      </c>
      <c r="L2622" s="1" t="s">
        <v>8503</v>
      </c>
    </row>
    <row r="2623" spans="1:12">
      <c r="A2623" s="1">
        <v>2691</v>
      </c>
      <c r="B2623" s="1" t="s">
        <v>8505</v>
      </c>
      <c r="C2623" s="1" t="s">
        <v>8506</v>
      </c>
      <c r="D2623" s="1" t="s">
        <v>8432</v>
      </c>
      <c r="E2623" s="1" t="s">
        <v>8507</v>
      </c>
      <c r="F2623" s="1" t="s">
        <v>8508</v>
      </c>
      <c r="G2623" s="1">
        <v>-2.2049940000000001</v>
      </c>
      <c r="H2623" s="1">
        <v>-80.988878</v>
      </c>
      <c r="I2623" s="1">
        <v>18</v>
      </c>
      <c r="J2623" s="1">
        <v>-5</v>
      </c>
      <c r="K2623" s="1" t="s">
        <v>161</v>
      </c>
      <c r="L2623" s="1" t="s">
        <v>8505</v>
      </c>
    </row>
    <row r="2624" spans="1:12">
      <c r="A2624" s="1">
        <v>2692</v>
      </c>
      <c r="B2624" s="1" t="s">
        <v>8509</v>
      </c>
      <c r="C2624" s="1" t="s">
        <v>5638</v>
      </c>
      <c r="D2624" s="1" t="s">
        <v>8432</v>
      </c>
      <c r="F2624" s="1" t="s">
        <v>8510</v>
      </c>
      <c r="G2624" s="1">
        <v>-0.248222</v>
      </c>
      <c r="H2624" s="1">
        <v>-79.214447000000007</v>
      </c>
      <c r="I2624" s="1">
        <v>1714</v>
      </c>
      <c r="J2624" s="1">
        <v>-5</v>
      </c>
      <c r="K2624" s="1" t="s">
        <v>161</v>
      </c>
      <c r="L2624" s="1" t="s">
        <v>8509</v>
      </c>
    </row>
    <row r="2625" spans="1:12">
      <c r="A2625" s="1">
        <v>2694</v>
      </c>
      <c r="B2625" s="1" t="s">
        <v>8511</v>
      </c>
      <c r="C2625" s="1" t="s">
        <v>8511</v>
      </c>
      <c r="D2625" s="1" t="s">
        <v>8432</v>
      </c>
      <c r="F2625" s="1" t="s">
        <v>8512</v>
      </c>
      <c r="G2625" s="1">
        <v>-2.2610359999999998</v>
      </c>
      <c r="H2625" s="1">
        <v>-79.680169000000006</v>
      </c>
      <c r="I2625" s="1">
        <v>56</v>
      </c>
      <c r="J2625" s="1">
        <v>-5</v>
      </c>
      <c r="K2625" s="1" t="s">
        <v>161</v>
      </c>
      <c r="L2625" s="1" t="s">
        <v>8511</v>
      </c>
    </row>
    <row r="2626" spans="1:12">
      <c r="A2626" s="1">
        <v>2695</v>
      </c>
      <c r="B2626" s="1" t="s">
        <v>8513</v>
      </c>
      <c r="C2626" s="1" t="s">
        <v>8514</v>
      </c>
      <c r="D2626" s="1" t="s">
        <v>8432</v>
      </c>
      <c r="F2626" s="1" t="s">
        <v>8515</v>
      </c>
      <c r="G2626" s="1">
        <v>-0.98676699999999995</v>
      </c>
      <c r="H2626" s="1">
        <v>-77.819446999999997</v>
      </c>
      <c r="I2626" s="1">
        <v>1708</v>
      </c>
      <c r="J2626" s="1">
        <v>-5</v>
      </c>
      <c r="K2626" s="1" t="s">
        <v>161</v>
      </c>
      <c r="L2626" s="1" t="s">
        <v>8513</v>
      </c>
    </row>
    <row r="2627" spans="1:12">
      <c r="A2627" s="1">
        <v>2696</v>
      </c>
      <c r="B2627" s="1" t="s">
        <v>8516</v>
      </c>
      <c r="C2627" s="1" t="s">
        <v>8516</v>
      </c>
      <c r="D2627" s="1" t="s">
        <v>8432</v>
      </c>
      <c r="E2627" s="1" t="s">
        <v>8517</v>
      </c>
      <c r="F2627" s="1" t="s">
        <v>8518</v>
      </c>
      <c r="G2627" s="1">
        <v>-0.122956</v>
      </c>
      <c r="H2627" s="1">
        <v>-76.33775</v>
      </c>
      <c r="I2627" s="1">
        <v>814</v>
      </c>
      <c r="J2627" s="1">
        <v>-5</v>
      </c>
      <c r="K2627" s="1" t="s">
        <v>161</v>
      </c>
      <c r="L2627" s="1" t="s">
        <v>8516</v>
      </c>
    </row>
    <row r="2628" spans="1:12">
      <c r="A2628" s="1">
        <v>2697</v>
      </c>
      <c r="B2628" s="1" t="s">
        <v>8519</v>
      </c>
      <c r="C2628" s="1" t="s">
        <v>8520</v>
      </c>
      <c r="D2628" s="1" t="s">
        <v>8432</v>
      </c>
      <c r="E2628" s="1" t="s">
        <v>8521</v>
      </c>
      <c r="F2628" s="1" t="s">
        <v>8522</v>
      </c>
      <c r="G2628" s="1">
        <v>0.80950599999999995</v>
      </c>
      <c r="H2628" s="1">
        <v>-77.708055999999999</v>
      </c>
      <c r="I2628" s="1">
        <v>9649</v>
      </c>
      <c r="J2628" s="1">
        <v>-5</v>
      </c>
      <c r="K2628" s="1" t="s">
        <v>161</v>
      </c>
      <c r="L2628" s="1" t="s">
        <v>8519</v>
      </c>
    </row>
    <row r="2629" spans="1:12">
      <c r="A2629" s="1">
        <v>6847</v>
      </c>
      <c r="B2629" s="1" t="s">
        <v>8523</v>
      </c>
      <c r="C2629" s="1" t="s">
        <v>8523</v>
      </c>
      <c r="D2629" s="1" t="s">
        <v>1210</v>
      </c>
      <c r="F2629" s="1" t="s">
        <v>1212</v>
      </c>
      <c r="G2629" s="1">
        <v>37.812545</v>
      </c>
      <c r="H2629" s="1">
        <v>-107.662994</v>
      </c>
      <c r="I2629" s="1">
        <v>9308</v>
      </c>
      <c r="J2629" s="1">
        <v>-7</v>
      </c>
      <c r="K2629" s="1" t="s">
        <v>161</v>
      </c>
      <c r="L2629" s="1" t="s">
        <v>8523</v>
      </c>
    </row>
    <row r="2630" spans="1:12">
      <c r="A2630" s="1">
        <v>2699</v>
      </c>
      <c r="B2630" s="1" t="s">
        <v>8524</v>
      </c>
      <c r="C2630" s="1" t="s">
        <v>8525</v>
      </c>
      <c r="D2630" s="1" t="s">
        <v>8526</v>
      </c>
      <c r="E2630" s="1" t="s">
        <v>8527</v>
      </c>
      <c r="F2630" s="1" t="s">
        <v>8528</v>
      </c>
      <c r="G2630" s="1">
        <v>-25.239850000000001</v>
      </c>
      <c r="H2630" s="1">
        <v>-57.519132999999997</v>
      </c>
      <c r="I2630" s="1">
        <v>292</v>
      </c>
      <c r="J2630" s="1">
        <v>-4</v>
      </c>
      <c r="K2630" s="1" t="s">
        <v>5710</v>
      </c>
      <c r="L2630" s="1" t="s">
        <v>8524</v>
      </c>
    </row>
    <row r="2631" spans="1:12">
      <c r="A2631" s="1">
        <v>2700</v>
      </c>
      <c r="B2631" s="1" t="s">
        <v>8529</v>
      </c>
      <c r="C2631" s="1" t="s">
        <v>8530</v>
      </c>
      <c r="D2631" s="1" t="s">
        <v>8526</v>
      </c>
      <c r="F2631" s="1" t="s">
        <v>8531</v>
      </c>
      <c r="G2631" s="1">
        <v>-27.370650000000001</v>
      </c>
      <c r="H2631" s="1">
        <v>-56.853943999999998</v>
      </c>
      <c r="I2631" s="1">
        <v>223</v>
      </c>
      <c r="J2631" s="1">
        <v>-3</v>
      </c>
      <c r="K2631" s="1" t="s">
        <v>5710</v>
      </c>
      <c r="L2631" s="1" t="s">
        <v>8529</v>
      </c>
    </row>
    <row r="2632" spans="1:12">
      <c r="A2632" s="1">
        <v>2701</v>
      </c>
      <c r="B2632" s="1" t="s">
        <v>8532</v>
      </c>
      <c r="C2632" s="1" t="s">
        <v>8533</v>
      </c>
      <c r="D2632" s="1" t="s">
        <v>8526</v>
      </c>
      <c r="F2632" s="1" t="s">
        <v>8534</v>
      </c>
      <c r="G2632" s="1">
        <v>-23.441749999999999</v>
      </c>
      <c r="H2632" s="1">
        <v>-57.427121999999997</v>
      </c>
      <c r="I2632" s="1">
        <v>253</v>
      </c>
      <c r="J2632" s="1">
        <v>-4</v>
      </c>
      <c r="K2632" s="1" t="s">
        <v>5710</v>
      </c>
      <c r="L2632" s="1" t="s">
        <v>8532</v>
      </c>
    </row>
    <row r="2633" spans="1:12">
      <c r="A2633" s="1">
        <v>2702</v>
      </c>
      <c r="B2633" s="1" t="s">
        <v>8535</v>
      </c>
      <c r="C2633" s="1" t="s">
        <v>8535</v>
      </c>
      <c r="D2633" s="1" t="s">
        <v>8526</v>
      </c>
      <c r="F2633" s="1" t="s">
        <v>8536</v>
      </c>
      <c r="G2633" s="1">
        <v>-25.407852999999999</v>
      </c>
      <c r="H2633" s="1">
        <v>-54.619416999999999</v>
      </c>
      <c r="I2633" s="1">
        <v>762</v>
      </c>
      <c r="J2633" s="1">
        <v>-4</v>
      </c>
      <c r="K2633" s="1" t="s">
        <v>5710</v>
      </c>
      <c r="L2633" s="1" t="s">
        <v>8535</v>
      </c>
    </row>
    <row r="2634" spans="1:12">
      <c r="A2634" s="1">
        <v>2703</v>
      </c>
      <c r="B2634" s="1" t="s">
        <v>8537</v>
      </c>
      <c r="C2634" s="1" t="s">
        <v>8538</v>
      </c>
      <c r="D2634" s="1" t="s">
        <v>8526</v>
      </c>
      <c r="F2634" s="1" t="s">
        <v>8539</v>
      </c>
      <c r="G2634" s="1">
        <v>-22.044986000000002</v>
      </c>
      <c r="H2634" s="1">
        <v>-60.621693999999998</v>
      </c>
      <c r="I2634" s="1">
        <v>553</v>
      </c>
      <c r="J2634" s="1">
        <v>-4</v>
      </c>
      <c r="K2634" s="1" t="s">
        <v>5710</v>
      </c>
      <c r="L2634" s="1" t="s">
        <v>8537</v>
      </c>
    </row>
    <row r="2635" spans="1:12">
      <c r="A2635" s="1">
        <v>2704</v>
      </c>
      <c r="B2635" s="1" t="s">
        <v>8540</v>
      </c>
      <c r="C2635" s="1" t="s">
        <v>8541</v>
      </c>
      <c r="D2635" s="1" t="s">
        <v>8526</v>
      </c>
      <c r="F2635" s="1" t="s">
        <v>8542</v>
      </c>
      <c r="G2635" s="1">
        <v>-26.881467000000001</v>
      </c>
      <c r="H2635" s="1">
        <v>-58.318035999999999</v>
      </c>
      <c r="I2635" s="1">
        <v>249</v>
      </c>
      <c r="J2635" s="1">
        <v>-4</v>
      </c>
      <c r="K2635" s="1" t="s">
        <v>5710</v>
      </c>
      <c r="L2635" s="1" t="s">
        <v>8540</v>
      </c>
    </row>
    <row r="2636" spans="1:12">
      <c r="A2636" s="1">
        <v>2705</v>
      </c>
      <c r="B2636" s="1" t="s">
        <v>8543</v>
      </c>
      <c r="C2636" s="1" t="s">
        <v>8544</v>
      </c>
      <c r="D2636" s="1" t="s">
        <v>8545</v>
      </c>
      <c r="E2636" s="1" t="s">
        <v>8546</v>
      </c>
      <c r="F2636" s="1" t="s">
        <v>8547</v>
      </c>
      <c r="G2636" s="1">
        <v>4.4527749999999999</v>
      </c>
      <c r="H2636" s="1">
        <v>-75.766446999999999</v>
      </c>
      <c r="I2636" s="1">
        <v>3990</v>
      </c>
      <c r="J2636" s="1">
        <v>-5</v>
      </c>
      <c r="K2636" s="1" t="s">
        <v>161</v>
      </c>
      <c r="L2636" s="1" t="s">
        <v>8543</v>
      </c>
    </row>
    <row r="2637" spans="1:12">
      <c r="A2637" s="1">
        <v>2706</v>
      </c>
      <c r="B2637" s="1" t="s">
        <v>8548</v>
      </c>
      <c r="C2637" s="1" t="s">
        <v>8549</v>
      </c>
      <c r="D2637" s="1" t="s">
        <v>8545</v>
      </c>
      <c r="E2637" s="1" t="s">
        <v>8550</v>
      </c>
      <c r="F2637" s="1" t="s">
        <v>8551</v>
      </c>
      <c r="G2637" s="1">
        <v>0.50522800000000001</v>
      </c>
      <c r="H2637" s="1">
        <v>-76.500836000000007</v>
      </c>
      <c r="I2637" s="1">
        <v>815</v>
      </c>
      <c r="J2637" s="1">
        <v>-5</v>
      </c>
      <c r="K2637" s="1" t="s">
        <v>161</v>
      </c>
      <c r="L2637" s="1" t="s">
        <v>8548</v>
      </c>
    </row>
    <row r="2638" spans="1:12">
      <c r="A2638" s="1">
        <v>2707</v>
      </c>
      <c r="B2638" s="1" t="s">
        <v>8552</v>
      </c>
      <c r="C2638" s="1" t="s">
        <v>8553</v>
      </c>
      <c r="D2638" s="1" t="s">
        <v>8545</v>
      </c>
      <c r="F2638" s="1" t="s">
        <v>8554</v>
      </c>
      <c r="G2638" s="1">
        <v>9.0455419999999993</v>
      </c>
      <c r="H2638" s="1">
        <v>-73.974930999999998</v>
      </c>
      <c r="I2638" s="1">
        <v>111</v>
      </c>
      <c r="J2638" s="1">
        <v>-5</v>
      </c>
      <c r="K2638" s="1" t="s">
        <v>161</v>
      </c>
      <c r="L2638" s="1" t="s">
        <v>8552</v>
      </c>
    </row>
    <row r="2639" spans="1:12">
      <c r="A2639" s="1">
        <v>2708</v>
      </c>
      <c r="B2639" s="1" t="s">
        <v>8555</v>
      </c>
      <c r="C2639" s="1" t="s">
        <v>8556</v>
      </c>
      <c r="D2639" s="1" t="s">
        <v>8545</v>
      </c>
      <c r="E2639" s="1" t="s">
        <v>8557</v>
      </c>
      <c r="F2639" s="1" t="s">
        <v>8558</v>
      </c>
      <c r="G2639" s="1">
        <v>7.1265000000000001</v>
      </c>
      <c r="H2639" s="1">
        <v>-73.184777999999994</v>
      </c>
      <c r="I2639" s="1">
        <v>3897</v>
      </c>
      <c r="J2639" s="1">
        <v>-5</v>
      </c>
      <c r="K2639" s="1" t="s">
        <v>161</v>
      </c>
      <c r="L2639" s="1" t="s">
        <v>8555</v>
      </c>
    </row>
    <row r="2640" spans="1:12">
      <c r="A2640" s="1">
        <v>2709</v>
      </c>
      <c r="B2640" s="1" t="s">
        <v>8559</v>
      </c>
      <c r="C2640" s="1" t="s">
        <v>8560</v>
      </c>
      <c r="D2640" s="1" t="s">
        <v>8545</v>
      </c>
      <c r="E2640" s="1" t="s">
        <v>8561</v>
      </c>
      <c r="F2640" s="1" t="s">
        <v>8562</v>
      </c>
      <c r="G2640" s="1">
        <v>4.7015940000000001</v>
      </c>
      <c r="H2640" s="1">
        <v>-74.146946999999997</v>
      </c>
      <c r="I2640" s="1">
        <v>8361</v>
      </c>
      <c r="J2640" s="1">
        <v>-5</v>
      </c>
      <c r="K2640" s="1" t="s">
        <v>161</v>
      </c>
      <c r="L2640" s="1" t="s">
        <v>8559</v>
      </c>
    </row>
    <row r="2641" spans="1:12">
      <c r="A2641" s="1">
        <v>2710</v>
      </c>
      <c r="B2641" s="1" t="s">
        <v>8563</v>
      </c>
      <c r="C2641" s="1" t="s">
        <v>8564</v>
      </c>
      <c r="D2641" s="1" t="s">
        <v>8545</v>
      </c>
      <c r="E2641" s="1" t="s">
        <v>8565</v>
      </c>
      <c r="F2641" s="1" t="s">
        <v>8566</v>
      </c>
      <c r="G2641" s="1">
        <v>10.889589000000001</v>
      </c>
      <c r="H2641" s="1">
        <v>-74.780818999999994</v>
      </c>
      <c r="I2641" s="1">
        <v>98</v>
      </c>
      <c r="J2641" s="1">
        <v>-5</v>
      </c>
      <c r="K2641" s="1" t="s">
        <v>161</v>
      </c>
      <c r="L2641" s="1" t="s">
        <v>8563</v>
      </c>
    </row>
    <row r="2642" spans="1:12">
      <c r="A2642" s="1">
        <v>2711</v>
      </c>
      <c r="B2642" s="1" t="s">
        <v>8567</v>
      </c>
      <c r="C2642" s="1" t="s">
        <v>8568</v>
      </c>
      <c r="D2642" s="1" t="s">
        <v>8545</v>
      </c>
      <c r="E2642" s="1" t="s">
        <v>8569</v>
      </c>
      <c r="F2642" s="1" t="s">
        <v>8570</v>
      </c>
      <c r="G2642" s="1">
        <v>6.2029170000000002</v>
      </c>
      <c r="H2642" s="1">
        <v>-77.394675000000007</v>
      </c>
      <c r="I2642" s="1">
        <v>80</v>
      </c>
      <c r="J2642" s="1">
        <v>-5</v>
      </c>
      <c r="K2642" s="1" t="s">
        <v>161</v>
      </c>
      <c r="L2642" s="1" t="s">
        <v>8567</v>
      </c>
    </row>
    <row r="2643" spans="1:12">
      <c r="A2643" s="1">
        <v>2712</v>
      </c>
      <c r="B2643" s="1" t="s">
        <v>8571</v>
      </c>
      <c r="C2643" s="1" t="s">
        <v>8572</v>
      </c>
      <c r="D2643" s="1" t="s">
        <v>8545</v>
      </c>
      <c r="E2643" s="1" t="s">
        <v>8573</v>
      </c>
      <c r="F2643" s="1" t="s">
        <v>8574</v>
      </c>
      <c r="G2643" s="1">
        <v>3.8196279999999998</v>
      </c>
      <c r="H2643" s="1">
        <v>-76.989767000000001</v>
      </c>
      <c r="I2643" s="1">
        <v>48</v>
      </c>
      <c r="J2643" s="1">
        <v>-5</v>
      </c>
      <c r="K2643" s="1" t="s">
        <v>161</v>
      </c>
      <c r="L2643" s="1" t="s">
        <v>8571</v>
      </c>
    </row>
    <row r="2644" spans="1:12">
      <c r="A2644" s="1">
        <v>2713</v>
      </c>
      <c r="B2644" s="1" t="s">
        <v>8575</v>
      </c>
      <c r="C2644" s="1" t="s">
        <v>8576</v>
      </c>
      <c r="D2644" s="1" t="s">
        <v>8545</v>
      </c>
      <c r="E2644" s="1" t="s">
        <v>8577</v>
      </c>
      <c r="F2644" s="1" t="s">
        <v>8578</v>
      </c>
      <c r="G2644" s="1">
        <v>7.9275669999999998</v>
      </c>
      <c r="H2644" s="1">
        <v>-72.511546999999993</v>
      </c>
      <c r="I2644" s="1">
        <v>1096</v>
      </c>
      <c r="J2644" s="1">
        <v>-5</v>
      </c>
      <c r="K2644" s="1" t="s">
        <v>161</v>
      </c>
      <c r="L2644" s="1" t="s">
        <v>8575</v>
      </c>
    </row>
    <row r="2645" spans="1:12">
      <c r="A2645" s="1">
        <v>2714</v>
      </c>
      <c r="B2645" s="1" t="s">
        <v>8579</v>
      </c>
      <c r="C2645" s="1" t="s">
        <v>8580</v>
      </c>
      <c r="D2645" s="1" t="s">
        <v>8545</v>
      </c>
      <c r="E2645" s="1" t="s">
        <v>8581</v>
      </c>
      <c r="F2645" s="1" t="s">
        <v>8582</v>
      </c>
      <c r="G2645" s="1">
        <v>10.442380999999999</v>
      </c>
      <c r="H2645" s="1">
        <v>-75.512961000000004</v>
      </c>
      <c r="I2645" s="1">
        <v>4</v>
      </c>
      <c r="J2645" s="1">
        <v>-5</v>
      </c>
      <c r="K2645" s="1" t="s">
        <v>161</v>
      </c>
      <c r="L2645" s="1" t="s">
        <v>8579</v>
      </c>
    </row>
    <row r="2646" spans="1:12">
      <c r="A2646" s="1">
        <v>2715</v>
      </c>
      <c r="B2646" s="1" t="s">
        <v>8583</v>
      </c>
      <c r="C2646" s="1" t="s">
        <v>8584</v>
      </c>
      <c r="D2646" s="1" t="s">
        <v>8545</v>
      </c>
      <c r="E2646" s="1" t="s">
        <v>8585</v>
      </c>
      <c r="F2646" s="1" t="s">
        <v>8586</v>
      </c>
      <c r="G2646" s="1">
        <v>3.5432220000000001</v>
      </c>
      <c r="H2646" s="1">
        <v>-76.381583000000006</v>
      </c>
      <c r="I2646" s="1">
        <v>3162</v>
      </c>
      <c r="J2646" s="1">
        <v>-5</v>
      </c>
      <c r="K2646" s="1" t="s">
        <v>161</v>
      </c>
      <c r="L2646" s="1" t="s">
        <v>8583</v>
      </c>
    </row>
    <row r="2647" spans="1:12">
      <c r="A2647" s="1">
        <v>2716</v>
      </c>
      <c r="B2647" s="1" t="s">
        <v>8409</v>
      </c>
      <c r="C2647" s="1" t="s">
        <v>8587</v>
      </c>
      <c r="D2647" s="1" t="s">
        <v>8545</v>
      </c>
      <c r="E2647" s="1" t="s">
        <v>8588</v>
      </c>
      <c r="F2647" s="1" t="s">
        <v>8589</v>
      </c>
      <c r="G2647" s="1">
        <v>1.8144169999999999</v>
      </c>
      <c r="H2647" s="1">
        <v>-78.749228000000002</v>
      </c>
      <c r="I2647" s="1">
        <v>8</v>
      </c>
      <c r="J2647" s="1">
        <v>-5</v>
      </c>
      <c r="K2647" s="1" t="s">
        <v>161</v>
      </c>
      <c r="L2647" s="1" t="s">
        <v>8409</v>
      </c>
    </row>
    <row r="2648" spans="1:12">
      <c r="A2648" s="1">
        <v>2717</v>
      </c>
      <c r="B2648" s="1" t="s">
        <v>8590</v>
      </c>
      <c r="C2648" s="1" t="s">
        <v>8591</v>
      </c>
      <c r="D2648" s="1" t="s">
        <v>8545</v>
      </c>
      <c r="E2648" s="1" t="s">
        <v>8592</v>
      </c>
      <c r="F2648" s="1" t="s">
        <v>8593</v>
      </c>
      <c r="G2648" s="1">
        <v>9.3327419999999996</v>
      </c>
      <c r="H2648" s="1">
        <v>-75.285594000000003</v>
      </c>
      <c r="I2648" s="1">
        <v>528</v>
      </c>
      <c r="J2648" s="1">
        <v>-5</v>
      </c>
      <c r="K2648" s="1" t="s">
        <v>161</v>
      </c>
      <c r="L2648" s="1" t="s">
        <v>8590</v>
      </c>
    </row>
    <row r="2649" spans="1:12">
      <c r="A2649" s="1">
        <v>2718</v>
      </c>
      <c r="B2649" s="1" t="s">
        <v>8594</v>
      </c>
      <c r="C2649" s="1" t="s">
        <v>8595</v>
      </c>
      <c r="D2649" s="1" t="s">
        <v>8545</v>
      </c>
      <c r="E2649" s="1" t="s">
        <v>8596</v>
      </c>
      <c r="F2649" s="1" t="s">
        <v>8597</v>
      </c>
      <c r="G2649" s="1">
        <v>7.0243310000000001</v>
      </c>
      <c r="H2649" s="1">
        <v>-73.806799999999996</v>
      </c>
      <c r="I2649" s="1">
        <v>412</v>
      </c>
      <c r="J2649" s="1">
        <v>-5</v>
      </c>
      <c r="K2649" s="1" t="s">
        <v>161</v>
      </c>
      <c r="L2649" s="1" t="s">
        <v>8594</v>
      </c>
    </row>
    <row r="2650" spans="1:12">
      <c r="A2650" s="1">
        <v>2719</v>
      </c>
      <c r="B2650" s="1" t="s">
        <v>8598</v>
      </c>
      <c r="C2650" s="1" t="s">
        <v>8599</v>
      </c>
      <c r="D2650" s="1" t="s">
        <v>8545</v>
      </c>
      <c r="E2650" s="1" t="s">
        <v>8600</v>
      </c>
      <c r="F2650" s="1" t="s">
        <v>8601</v>
      </c>
      <c r="G2650" s="1">
        <v>1.589189</v>
      </c>
      <c r="H2650" s="1">
        <v>-75.564372000000006</v>
      </c>
      <c r="I2650" s="1">
        <v>803</v>
      </c>
      <c r="J2650" s="1">
        <v>-5</v>
      </c>
      <c r="K2650" s="1" t="s">
        <v>161</v>
      </c>
      <c r="L2650" s="1" t="s">
        <v>8598</v>
      </c>
    </row>
    <row r="2651" spans="1:12">
      <c r="A2651" s="1">
        <v>2720</v>
      </c>
      <c r="B2651" s="1" t="s">
        <v>8602</v>
      </c>
      <c r="C2651" s="1" t="s">
        <v>8603</v>
      </c>
      <c r="D2651" s="1" t="s">
        <v>8545</v>
      </c>
      <c r="F2651" s="1" t="s">
        <v>8604</v>
      </c>
      <c r="G2651" s="1">
        <v>4.2762419999999999</v>
      </c>
      <c r="H2651" s="1">
        <v>-74.796691999999993</v>
      </c>
      <c r="I2651" s="1">
        <v>900</v>
      </c>
      <c r="J2651" s="1">
        <v>-5</v>
      </c>
      <c r="K2651" s="1" t="s">
        <v>161</v>
      </c>
      <c r="L2651" s="1" t="s">
        <v>8602</v>
      </c>
    </row>
    <row r="2652" spans="1:12">
      <c r="A2652" s="1">
        <v>6846</v>
      </c>
      <c r="B2652" s="1" t="s">
        <v>8605</v>
      </c>
      <c r="C2652" s="1" t="s">
        <v>8606</v>
      </c>
      <c r="D2652" s="1" t="s">
        <v>1210</v>
      </c>
      <c r="E2652" s="1" t="s">
        <v>8607</v>
      </c>
      <c r="F2652" s="1" t="s">
        <v>1212</v>
      </c>
      <c r="G2652" s="1">
        <v>61.437060799999998</v>
      </c>
      <c r="H2652" s="1">
        <v>-142.90307372000001</v>
      </c>
      <c r="I2652" s="1">
        <v>1531</v>
      </c>
      <c r="J2652" s="1">
        <v>-8</v>
      </c>
      <c r="K2652" s="1" t="s">
        <v>161</v>
      </c>
      <c r="L2652" s="1" t="s">
        <v>8605</v>
      </c>
    </row>
    <row r="2653" spans="1:12">
      <c r="A2653" s="1">
        <v>2722</v>
      </c>
      <c r="B2653" s="1" t="s">
        <v>8608</v>
      </c>
      <c r="C2653" s="1" t="s">
        <v>8609</v>
      </c>
      <c r="D2653" s="1" t="s">
        <v>8545</v>
      </c>
      <c r="E2653" s="1" t="s">
        <v>8610</v>
      </c>
      <c r="F2653" s="1" t="s">
        <v>8611</v>
      </c>
      <c r="G2653" s="1">
        <v>2.5701329999999998</v>
      </c>
      <c r="H2653" s="1">
        <v>-77.898600000000002</v>
      </c>
      <c r="I2653" s="1">
        <v>164</v>
      </c>
      <c r="J2653" s="1">
        <v>-5</v>
      </c>
      <c r="K2653" s="1" t="s">
        <v>161</v>
      </c>
      <c r="L2653" s="1" t="s">
        <v>8608</v>
      </c>
    </row>
    <row r="2654" spans="1:12">
      <c r="A2654" s="1">
        <v>2723</v>
      </c>
      <c r="B2654" s="1" t="s">
        <v>8612</v>
      </c>
      <c r="C2654" s="1" t="s">
        <v>8612</v>
      </c>
      <c r="D2654" s="1" t="s">
        <v>8545</v>
      </c>
      <c r="F2654" s="1" t="s">
        <v>8613</v>
      </c>
      <c r="G2654" s="1">
        <v>4.8123329999999997</v>
      </c>
      <c r="H2654" s="1">
        <v>-74.064919000000003</v>
      </c>
      <c r="I2654" s="1">
        <v>8390</v>
      </c>
      <c r="J2654" s="1">
        <v>-5</v>
      </c>
      <c r="K2654" s="1" t="s">
        <v>161</v>
      </c>
      <c r="L2654" s="1" t="s">
        <v>8612</v>
      </c>
    </row>
    <row r="2655" spans="1:12">
      <c r="A2655" s="1">
        <v>2724</v>
      </c>
      <c r="B2655" s="1" t="s">
        <v>8614</v>
      </c>
      <c r="C2655" s="1" t="s">
        <v>8615</v>
      </c>
      <c r="D2655" s="1" t="s">
        <v>8545</v>
      </c>
      <c r="E2655" s="1" t="s">
        <v>8616</v>
      </c>
      <c r="F2655" s="1" t="s">
        <v>8617</v>
      </c>
      <c r="G2655" s="1">
        <v>4.421608</v>
      </c>
      <c r="H2655" s="1">
        <v>-75.133300000000006</v>
      </c>
      <c r="I2655" s="1">
        <v>2999</v>
      </c>
      <c r="J2655" s="1">
        <v>-5</v>
      </c>
      <c r="K2655" s="1" t="s">
        <v>161</v>
      </c>
      <c r="L2655" s="1" t="s">
        <v>8614</v>
      </c>
    </row>
    <row r="2656" spans="1:12">
      <c r="A2656" s="1">
        <v>2725</v>
      </c>
      <c r="B2656" s="1" t="s">
        <v>4018</v>
      </c>
      <c r="C2656" s="1" t="s">
        <v>8618</v>
      </c>
      <c r="D2656" s="1" t="s">
        <v>8545</v>
      </c>
      <c r="E2656" s="1" t="s">
        <v>8619</v>
      </c>
      <c r="F2656" s="1" t="s">
        <v>8620</v>
      </c>
      <c r="G2656" s="1">
        <v>0.86192500000000005</v>
      </c>
      <c r="H2656" s="1">
        <v>-77.671763999999996</v>
      </c>
      <c r="I2656" s="1">
        <v>9765</v>
      </c>
      <c r="J2656" s="1">
        <v>-5</v>
      </c>
      <c r="K2656" s="1" t="s">
        <v>161</v>
      </c>
      <c r="L2656" s="1" t="s">
        <v>4018</v>
      </c>
    </row>
    <row r="2657" spans="1:12">
      <c r="A2657" s="1">
        <v>2726</v>
      </c>
      <c r="B2657" s="1" t="s">
        <v>8621</v>
      </c>
      <c r="C2657" s="1" t="s">
        <v>8622</v>
      </c>
      <c r="D2657" s="1" t="s">
        <v>8545</v>
      </c>
      <c r="F2657" s="1" t="s">
        <v>8623</v>
      </c>
      <c r="G2657" s="1">
        <v>7.8119560000000003</v>
      </c>
      <c r="H2657" s="1">
        <v>-76.716427999999993</v>
      </c>
      <c r="I2657" s="1">
        <v>46</v>
      </c>
      <c r="J2657" s="1">
        <v>-5</v>
      </c>
      <c r="K2657" s="1" t="s">
        <v>161</v>
      </c>
      <c r="L2657" s="1" t="s">
        <v>8621</v>
      </c>
    </row>
    <row r="2658" spans="1:12">
      <c r="A2658" s="1">
        <v>2727</v>
      </c>
      <c r="B2658" s="1" t="s">
        <v>8624</v>
      </c>
      <c r="C2658" s="1" t="s">
        <v>8624</v>
      </c>
      <c r="D2658" s="1" t="s">
        <v>8545</v>
      </c>
      <c r="F2658" s="1" t="s">
        <v>8625</v>
      </c>
      <c r="G2658" s="1">
        <v>11.232528</v>
      </c>
      <c r="H2658" s="1">
        <v>-72.490138999999999</v>
      </c>
      <c r="I2658" s="1">
        <v>276</v>
      </c>
      <c r="J2658" s="1">
        <v>-5</v>
      </c>
      <c r="K2658" s="1" t="s">
        <v>161</v>
      </c>
      <c r="L2658" s="1" t="s">
        <v>8624</v>
      </c>
    </row>
    <row r="2659" spans="1:12">
      <c r="A2659" s="1">
        <v>2728</v>
      </c>
      <c r="B2659" s="1" t="s">
        <v>8626</v>
      </c>
      <c r="C2659" s="1" t="s">
        <v>8627</v>
      </c>
      <c r="D2659" s="1" t="s">
        <v>8545</v>
      </c>
      <c r="E2659" s="1" t="s">
        <v>8628</v>
      </c>
      <c r="F2659" s="1" t="s">
        <v>8629</v>
      </c>
      <c r="G2659" s="1">
        <v>-4.193549</v>
      </c>
      <c r="H2659" s="1">
        <v>-69.943162999999998</v>
      </c>
      <c r="I2659" s="1">
        <v>277</v>
      </c>
      <c r="J2659" s="1">
        <v>-5</v>
      </c>
      <c r="K2659" s="1" t="s">
        <v>161</v>
      </c>
      <c r="L2659" s="1" t="s">
        <v>8626</v>
      </c>
    </row>
    <row r="2660" spans="1:12">
      <c r="A2660" s="1">
        <v>2729</v>
      </c>
      <c r="B2660" s="1" t="s">
        <v>8630</v>
      </c>
      <c r="C2660" s="1" t="s">
        <v>8631</v>
      </c>
      <c r="D2660" s="1" t="s">
        <v>8545</v>
      </c>
      <c r="E2660" s="1" t="s">
        <v>8632</v>
      </c>
      <c r="F2660" s="1" t="s">
        <v>8633</v>
      </c>
      <c r="G2660" s="1">
        <v>6.2199580000000001</v>
      </c>
      <c r="H2660" s="1">
        <v>-75.590519</v>
      </c>
      <c r="I2660" s="1">
        <v>4940</v>
      </c>
      <c r="J2660" s="1">
        <v>-5</v>
      </c>
      <c r="K2660" s="1" t="s">
        <v>161</v>
      </c>
      <c r="L2660" s="1" t="s">
        <v>8630</v>
      </c>
    </row>
    <row r="2661" spans="1:12">
      <c r="A2661" s="1">
        <v>2730</v>
      </c>
      <c r="B2661" s="1" t="s">
        <v>8634</v>
      </c>
      <c r="C2661" s="1" t="s">
        <v>8635</v>
      </c>
      <c r="D2661" s="1" t="s">
        <v>8545</v>
      </c>
      <c r="E2661" s="1" t="s">
        <v>8636</v>
      </c>
      <c r="F2661" s="1" t="s">
        <v>8637</v>
      </c>
      <c r="G2661" s="1">
        <v>9.2847390000000001</v>
      </c>
      <c r="H2661" s="1">
        <v>-74.846091999999999</v>
      </c>
      <c r="I2661" s="1">
        <v>178</v>
      </c>
      <c r="J2661" s="1">
        <v>-5</v>
      </c>
      <c r="K2661" s="1" t="s">
        <v>161</v>
      </c>
      <c r="L2661" s="1" t="s">
        <v>8634</v>
      </c>
    </row>
    <row r="2662" spans="1:12">
      <c r="A2662" s="1">
        <v>2731</v>
      </c>
      <c r="B2662" s="1" t="s">
        <v>8638</v>
      </c>
      <c r="C2662" s="1" t="s">
        <v>8639</v>
      </c>
      <c r="D2662" s="1" t="s">
        <v>8545</v>
      </c>
      <c r="E2662" s="1" t="s">
        <v>8640</v>
      </c>
      <c r="F2662" s="1" t="s">
        <v>8641</v>
      </c>
      <c r="G2662" s="1">
        <v>8.8237439999999996</v>
      </c>
      <c r="H2662" s="1">
        <v>-75.825830999999994</v>
      </c>
      <c r="I2662" s="1">
        <v>36</v>
      </c>
      <c r="J2662" s="1">
        <v>-5</v>
      </c>
      <c r="K2662" s="1" t="s">
        <v>161</v>
      </c>
      <c r="L2662" s="1" t="s">
        <v>8638</v>
      </c>
    </row>
    <row r="2663" spans="1:12">
      <c r="A2663" s="1">
        <v>2732</v>
      </c>
      <c r="B2663" s="1" t="s">
        <v>8642</v>
      </c>
      <c r="C2663" s="1" t="s">
        <v>8643</v>
      </c>
      <c r="D2663" s="1" t="s">
        <v>8545</v>
      </c>
      <c r="E2663" s="1" t="s">
        <v>8644</v>
      </c>
      <c r="F2663" s="1" t="s">
        <v>8645</v>
      </c>
      <c r="G2663" s="1">
        <v>1.2536639999999999</v>
      </c>
      <c r="H2663" s="1">
        <v>-70.233878000000004</v>
      </c>
      <c r="I2663" s="1">
        <v>680</v>
      </c>
      <c r="J2663" s="1">
        <v>-5</v>
      </c>
      <c r="K2663" s="1" t="s">
        <v>161</v>
      </c>
      <c r="L2663" s="1" t="s">
        <v>8642</v>
      </c>
    </row>
    <row r="2664" spans="1:12">
      <c r="A2664" s="1">
        <v>2733</v>
      </c>
      <c r="B2664" s="1" t="s">
        <v>8646</v>
      </c>
      <c r="C2664" s="1" t="s">
        <v>8647</v>
      </c>
      <c r="D2664" s="1" t="s">
        <v>8545</v>
      </c>
      <c r="E2664" s="1" t="s">
        <v>8648</v>
      </c>
      <c r="F2664" s="1" t="s">
        <v>8649</v>
      </c>
      <c r="G2664" s="1">
        <v>5.0295969999999999</v>
      </c>
      <c r="H2664" s="1">
        <v>-75.464708000000002</v>
      </c>
      <c r="I2664" s="1">
        <v>6871</v>
      </c>
      <c r="J2664" s="1">
        <v>-5</v>
      </c>
      <c r="K2664" s="1" t="s">
        <v>161</v>
      </c>
      <c r="L2664" s="1" t="s">
        <v>8646</v>
      </c>
    </row>
    <row r="2665" spans="1:12">
      <c r="A2665" s="1">
        <v>2734</v>
      </c>
      <c r="B2665" s="1" t="s">
        <v>8650</v>
      </c>
      <c r="C2665" s="1" t="s">
        <v>8651</v>
      </c>
      <c r="D2665" s="1" t="s">
        <v>8545</v>
      </c>
      <c r="E2665" s="1" t="s">
        <v>8652</v>
      </c>
      <c r="F2665" s="1" t="s">
        <v>8653</v>
      </c>
      <c r="G2665" s="1">
        <v>2.9501499999999998</v>
      </c>
      <c r="H2665" s="1">
        <v>-75.293999999999997</v>
      </c>
      <c r="I2665" s="1">
        <v>1464</v>
      </c>
      <c r="J2665" s="1">
        <v>-5</v>
      </c>
      <c r="K2665" s="1" t="s">
        <v>161</v>
      </c>
      <c r="L2665" s="1" t="s">
        <v>8650</v>
      </c>
    </row>
    <row r="2666" spans="1:12">
      <c r="A2666" s="1">
        <v>2735</v>
      </c>
      <c r="B2666" s="1" t="s">
        <v>8654</v>
      </c>
      <c r="C2666" s="1" t="s">
        <v>3998</v>
      </c>
      <c r="D2666" s="1" t="s">
        <v>8545</v>
      </c>
      <c r="E2666" s="1" t="s">
        <v>8655</v>
      </c>
      <c r="F2666" s="1" t="s">
        <v>8656</v>
      </c>
      <c r="G2666" s="1">
        <v>8.315061</v>
      </c>
      <c r="H2666" s="1">
        <v>-73.358331000000007</v>
      </c>
      <c r="I2666" s="1">
        <v>3850</v>
      </c>
      <c r="J2666" s="1">
        <v>-5</v>
      </c>
      <c r="K2666" s="1" t="s">
        <v>161</v>
      </c>
      <c r="L2666" s="1" t="s">
        <v>8654</v>
      </c>
    </row>
    <row r="2667" spans="1:12">
      <c r="A2667" s="1">
        <v>2736</v>
      </c>
      <c r="B2667" s="1" t="s">
        <v>8657</v>
      </c>
      <c r="C2667" s="1" t="s">
        <v>8657</v>
      </c>
      <c r="D2667" s="1" t="s">
        <v>8545</v>
      </c>
      <c r="E2667" s="1" t="s">
        <v>8658</v>
      </c>
      <c r="F2667" s="1" t="s">
        <v>8659</v>
      </c>
      <c r="G2667" s="1">
        <v>7.0103689999999999</v>
      </c>
      <c r="H2667" s="1">
        <v>-74.715496999999999</v>
      </c>
      <c r="I2667" s="1">
        <v>2060</v>
      </c>
      <c r="J2667" s="1">
        <v>-5</v>
      </c>
      <c r="K2667" s="1" t="s">
        <v>161</v>
      </c>
      <c r="L2667" s="1" t="s">
        <v>8657</v>
      </c>
    </row>
    <row r="2668" spans="1:12">
      <c r="A2668" s="1">
        <v>2737</v>
      </c>
      <c r="B2668" s="1" t="s">
        <v>8660</v>
      </c>
      <c r="C2668" s="1" t="s">
        <v>8660</v>
      </c>
      <c r="D2668" s="1" t="s">
        <v>8545</v>
      </c>
      <c r="F2668" s="1" t="s">
        <v>8661</v>
      </c>
      <c r="G2668" s="1">
        <v>12.221482999999999</v>
      </c>
      <c r="H2668" s="1">
        <v>-71.984817000000007</v>
      </c>
      <c r="I2668" s="1">
        <v>90</v>
      </c>
      <c r="J2668" s="1">
        <v>-5</v>
      </c>
      <c r="K2668" s="1" t="s">
        <v>161</v>
      </c>
      <c r="L2668" s="1" t="s">
        <v>8660</v>
      </c>
    </row>
    <row r="2669" spans="1:12">
      <c r="A2669" s="1">
        <v>2738</v>
      </c>
      <c r="B2669" s="1" t="s">
        <v>8662</v>
      </c>
      <c r="C2669" s="1" t="s">
        <v>8662</v>
      </c>
      <c r="D2669" s="1" t="s">
        <v>8545</v>
      </c>
      <c r="E2669" s="1" t="s">
        <v>8663</v>
      </c>
      <c r="F2669" s="1" t="s">
        <v>8664</v>
      </c>
      <c r="G2669" s="1">
        <v>6.184717</v>
      </c>
      <c r="H2669" s="1">
        <v>-67.493163999999993</v>
      </c>
      <c r="I2669" s="1">
        <v>177</v>
      </c>
      <c r="J2669" s="1">
        <v>-5</v>
      </c>
      <c r="K2669" s="1" t="s">
        <v>161</v>
      </c>
      <c r="L2669" s="1" t="s">
        <v>8662</v>
      </c>
    </row>
    <row r="2670" spans="1:12">
      <c r="A2670" s="1">
        <v>2739</v>
      </c>
      <c r="B2670" s="1" t="s">
        <v>8665</v>
      </c>
      <c r="C2670" s="1" t="s">
        <v>8666</v>
      </c>
      <c r="D2670" s="1" t="s">
        <v>8545</v>
      </c>
      <c r="E2670" s="1" t="s">
        <v>8667</v>
      </c>
      <c r="F2670" s="1" t="s">
        <v>8668</v>
      </c>
      <c r="G2670" s="1">
        <v>4.8126749999999996</v>
      </c>
      <c r="H2670" s="1">
        <v>-75.739519000000001</v>
      </c>
      <c r="I2670" s="1">
        <v>4416</v>
      </c>
      <c r="J2670" s="1">
        <v>-5</v>
      </c>
      <c r="K2670" s="1" t="s">
        <v>161</v>
      </c>
      <c r="L2670" s="1" t="s">
        <v>8665</v>
      </c>
    </row>
    <row r="2671" spans="1:12">
      <c r="A2671" s="1">
        <v>2740</v>
      </c>
      <c r="B2671" s="1" t="s">
        <v>8669</v>
      </c>
      <c r="C2671" s="1" t="s">
        <v>8669</v>
      </c>
      <c r="D2671" s="1" t="s">
        <v>8545</v>
      </c>
      <c r="F2671" s="1" t="s">
        <v>8670</v>
      </c>
      <c r="G2671" s="1">
        <v>1.857769</v>
      </c>
      <c r="H2671" s="1">
        <v>-76.085718999999997</v>
      </c>
      <c r="I2671" s="1">
        <v>4212</v>
      </c>
      <c r="J2671" s="1">
        <v>-5</v>
      </c>
      <c r="K2671" s="1" t="s">
        <v>161</v>
      </c>
      <c r="L2671" s="1" t="s">
        <v>8669</v>
      </c>
    </row>
    <row r="2672" spans="1:12">
      <c r="A2672" s="1">
        <v>2741</v>
      </c>
      <c r="B2672" s="1" t="s">
        <v>8671</v>
      </c>
      <c r="C2672" s="1" t="s">
        <v>8672</v>
      </c>
      <c r="D2672" s="1" t="s">
        <v>8545</v>
      </c>
      <c r="E2672" s="1" t="s">
        <v>8673</v>
      </c>
      <c r="F2672" s="1" t="s">
        <v>8674</v>
      </c>
      <c r="G2672" s="1">
        <v>2.4544000000000001</v>
      </c>
      <c r="H2672" s="1">
        <v>-76.609318999999999</v>
      </c>
      <c r="I2672" s="1">
        <v>5687</v>
      </c>
      <c r="J2672" s="1">
        <v>-5</v>
      </c>
      <c r="K2672" s="1" t="s">
        <v>161</v>
      </c>
      <c r="L2672" s="1" t="s">
        <v>8671</v>
      </c>
    </row>
    <row r="2673" spans="1:12">
      <c r="A2673" s="1">
        <v>2742</v>
      </c>
      <c r="B2673" s="1" t="s">
        <v>8675</v>
      </c>
      <c r="C2673" s="1" t="s">
        <v>8676</v>
      </c>
      <c r="D2673" s="1" t="s">
        <v>8545</v>
      </c>
      <c r="E2673" s="1" t="s">
        <v>8677</v>
      </c>
      <c r="F2673" s="1" t="s">
        <v>8678</v>
      </c>
      <c r="G2673" s="1">
        <v>1.396247</v>
      </c>
      <c r="H2673" s="1">
        <v>-77.291477999999998</v>
      </c>
      <c r="I2673" s="1">
        <v>5951</v>
      </c>
      <c r="J2673" s="1">
        <v>-5</v>
      </c>
      <c r="K2673" s="1" t="s">
        <v>161</v>
      </c>
      <c r="L2673" s="1" t="s">
        <v>8675</v>
      </c>
    </row>
    <row r="2674" spans="1:12">
      <c r="A2674" s="1">
        <v>2743</v>
      </c>
      <c r="B2674" s="1" t="s">
        <v>8679</v>
      </c>
      <c r="C2674" s="1" t="s">
        <v>8680</v>
      </c>
      <c r="D2674" s="1" t="s">
        <v>8545</v>
      </c>
      <c r="E2674" s="1" t="s">
        <v>8681</v>
      </c>
      <c r="F2674" s="1" t="s">
        <v>8682</v>
      </c>
      <c r="G2674" s="1">
        <v>13.356944</v>
      </c>
      <c r="H2674" s="1">
        <v>-81.358329999999995</v>
      </c>
      <c r="I2674" s="1">
        <v>10</v>
      </c>
      <c r="J2674" s="1">
        <v>-5</v>
      </c>
      <c r="K2674" s="1" t="s">
        <v>161</v>
      </c>
      <c r="L2674" s="1" t="s">
        <v>8679</v>
      </c>
    </row>
    <row r="2675" spans="1:12">
      <c r="A2675" s="1">
        <v>2744</v>
      </c>
      <c r="B2675" s="1" t="s">
        <v>8683</v>
      </c>
      <c r="C2675" s="1" t="s">
        <v>8683</v>
      </c>
      <c r="D2675" s="1" t="s">
        <v>8545</v>
      </c>
      <c r="F2675" s="1" t="s">
        <v>8684</v>
      </c>
      <c r="G2675" s="1">
        <v>5.2125560000000002</v>
      </c>
      <c r="H2675" s="1">
        <v>-74.883646999999996</v>
      </c>
      <c r="I2675" s="1">
        <v>1531</v>
      </c>
      <c r="J2675" s="1">
        <v>-5</v>
      </c>
      <c r="K2675" s="1" t="s">
        <v>161</v>
      </c>
      <c r="L2675" s="1" t="s">
        <v>8683</v>
      </c>
    </row>
    <row r="2676" spans="1:12">
      <c r="A2676" s="1">
        <v>2745</v>
      </c>
      <c r="B2676" s="1" t="s">
        <v>8685</v>
      </c>
      <c r="C2676" s="1" t="s">
        <v>8686</v>
      </c>
      <c r="D2676" s="1" t="s">
        <v>8545</v>
      </c>
      <c r="E2676" s="1" t="s">
        <v>8687</v>
      </c>
      <c r="F2676" s="1" t="s">
        <v>8688</v>
      </c>
      <c r="G2676" s="1">
        <v>6.164536</v>
      </c>
      <c r="H2676" s="1">
        <v>-75.423119</v>
      </c>
      <c r="I2676" s="1">
        <v>6955</v>
      </c>
      <c r="J2676" s="1">
        <v>-5</v>
      </c>
      <c r="K2676" s="1" t="s">
        <v>161</v>
      </c>
      <c r="L2676" s="1" t="s">
        <v>8685</v>
      </c>
    </row>
    <row r="2677" spans="1:12">
      <c r="A2677" s="1">
        <v>2746</v>
      </c>
      <c r="B2677" s="1" t="s">
        <v>8689</v>
      </c>
      <c r="C2677" s="1" t="s">
        <v>8690</v>
      </c>
      <c r="D2677" s="1" t="s">
        <v>8545</v>
      </c>
      <c r="E2677" s="1" t="s">
        <v>8691</v>
      </c>
      <c r="F2677" s="1" t="s">
        <v>8692</v>
      </c>
      <c r="G2677" s="1">
        <v>11.526222000000001</v>
      </c>
      <c r="H2677" s="1">
        <v>-72.925957999999994</v>
      </c>
      <c r="I2677" s="1">
        <v>43</v>
      </c>
      <c r="J2677" s="1">
        <v>-5</v>
      </c>
      <c r="K2677" s="1" t="s">
        <v>161</v>
      </c>
      <c r="L2677" s="1" t="s">
        <v>8689</v>
      </c>
    </row>
    <row r="2678" spans="1:12">
      <c r="A2678" s="1">
        <v>2747</v>
      </c>
      <c r="B2678" s="1" t="s">
        <v>8693</v>
      </c>
      <c r="C2678" s="1" t="s">
        <v>8694</v>
      </c>
      <c r="D2678" s="1" t="s">
        <v>8545</v>
      </c>
      <c r="E2678" s="1" t="s">
        <v>8695</v>
      </c>
      <c r="F2678" s="1" t="s">
        <v>8696</v>
      </c>
      <c r="G2678" s="1">
        <v>2.5796939999999999</v>
      </c>
      <c r="H2678" s="1">
        <v>-72.639358000000001</v>
      </c>
      <c r="I2678" s="1">
        <v>605</v>
      </c>
      <c r="J2678" s="1">
        <v>-5</v>
      </c>
      <c r="K2678" s="1" t="s">
        <v>161</v>
      </c>
      <c r="L2678" s="1" t="s">
        <v>8693</v>
      </c>
    </row>
    <row r="2679" spans="1:12">
      <c r="A2679" s="1">
        <v>2748</v>
      </c>
      <c r="B2679" s="1" t="s">
        <v>8697</v>
      </c>
      <c r="C2679" s="1" t="s">
        <v>8698</v>
      </c>
      <c r="D2679" s="1" t="s">
        <v>8545</v>
      </c>
      <c r="E2679" s="1" t="s">
        <v>8699</v>
      </c>
      <c r="F2679" s="1" t="s">
        <v>8700</v>
      </c>
      <c r="G2679" s="1">
        <v>11.11965</v>
      </c>
      <c r="H2679" s="1">
        <v>-74.230647000000005</v>
      </c>
      <c r="I2679" s="1">
        <v>22</v>
      </c>
      <c r="J2679" s="1">
        <v>-5</v>
      </c>
      <c r="K2679" s="1" t="s">
        <v>161</v>
      </c>
      <c r="L2679" s="1" t="s">
        <v>8697</v>
      </c>
    </row>
    <row r="2680" spans="1:12">
      <c r="A2680" s="1">
        <v>2749</v>
      </c>
      <c r="B2680" s="1" t="s">
        <v>8701</v>
      </c>
      <c r="C2680" s="1" t="s">
        <v>8702</v>
      </c>
      <c r="D2680" s="1" t="s">
        <v>8545</v>
      </c>
      <c r="E2680" s="1" t="s">
        <v>8703</v>
      </c>
      <c r="F2680" s="1" t="s">
        <v>8704</v>
      </c>
      <c r="G2680" s="1">
        <v>12.583594</v>
      </c>
      <c r="H2680" s="1">
        <v>-81.711191999999997</v>
      </c>
      <c r="I2680" s="1">
        <v>19</v>
      </c>
      <c r="J2680" s="1">
        <v>-5</v>
      </c>
      <c r="K2680" s="1" t="s">
        <v>161</v>
      </c>
      <c r="L2680" s="1" t="s">
        <v>8701</v>
      </c>
    </row>
    <row r="2681" spans="1:12">
      <c r="A2681" s="1">
        <v>2750</v>
      </c>
      <c r="B2681" s="1" t="s">
        <v>8705</v>
      </c>
      <c r="C2681" s="1" t="s">
        <v>8706</v>
      </c>
      <c r="D2681" s="1" t="s">
        <v>8545</v>
      </c>
      <c r="E2681" s="1" t="s">
        <v>8707</v>
      </c>
      <c r="F2681" s="1" t="s">
        <v>8708</v>
      </c>
      <c r="G2681" s="1">
        <v>2.1521750000000002</v>
      </c>
      <c r="H2681" s="1">
        <v>-74.766350000000003</v>
      </c>
      <c r="I2681" s="1">
        <v>920</v>
      </c>
      <c r="J2681" s="1">
        <v>-5</v>
      </c>
      <c r="K2681" s="1" t="s">
        <v>161</v>
      </c>
      <c r="L2681" s="1" t="s">
        <v>8705</v>
      </c>
    </row>
    <row r="2682" spans="1:12">
      <c r="A2682" s="1">
        <v>2751</v>
      </c>
      <c r="B2682" s="1" t="s">
        <v>8709</v>
      </c>
      <c r="C2682" s="1" t="s">
        <v>8709</v>
      </c>
      <c r="D2682" s="1" t="s">
        <v>8545</v>
      </c>
      <c r="E2682" s="1" t="s">
        <v>8710</v>
      </c>
      <c r="F2682" s="1" t="s">
        <v>8711</v>
      </c>
      <c r="G2682" s="1">
        <v>6.4510810000000003</v>
      </c>
      <c r="H2682" s="1">
        <v>-71.760261</v>
      </c>
      <c r="I2682" s="1">
        <v>1050</v>
      </c>
      <c r="J2682" s="1">
        <v>-5</v>
      </c>
      <c r="K2682" s="1" t="s">
        <v>161</v>
      </c>
      <c r="L2682" s="1" t="s">
        <v>8709</v>
      </c>
    </row>
    <row r="2683" spans="1:12">
      <c r="A2683" s="1">
        <v>2752</v>
      </c>
      <c r="B2683" s="1" t="s">
        <v>8712</v>
      </c>
      <c r="C2683" s="1" t="s">
        <v>8713</v>
      </c>
      <c r="D2683" s="1" t="s">
        <v>8545</v>
      </c>
      <c r="E2683" s="1" t="s">
        <v>8714</v>
      </c>
      <c r="F2683" s="1" t="s">
        <v>8715</v>
      </c>
      <c r="G2683" s="1">
        <v>7.0688810000000002</v>
      </c>
      <c r="H2683" s="1">
        <v>-70.736924999999999</v>
      </c>
      <c r="I2683" s="1">
        <v>420</v>
      </c>
      <c r="J2683" s="1">
        <v>-5</v>
      </c>
      <c r="K2683" s="1" t="s">
        <v>161</v>
      </c>
      <c r="L2683" s="1" t="s">
        <v>8712</v>
      </c>
    </row>
    <row r="2684" spans="1:12">
      <c r="A2684" s="1">
        <v>2753</v>
      </c>
      <c r="B2684" s="1" t="s">
        <v>8716</v>
      </c>
      <c r="C2684" s="1" t="s">
        <v>8717</v>
      </c>
      <c r="D2684" s="1" t="s">
        <v>8545</v>
      </c>
      <c r="E2684" s="1" t="s">
        <v>8718</v>
      </c>
      <c r="F2684" s="1" t="s">
        <v>8719</v>
      </c>
      <c r="G2684" s="1">
        <v>5.6907579999999998</v>
      </c>
      <c r="H2684" s="1">
        <v>-76.641181000000003</v>
      </c>
      <c r="I2684" s="1">
        <v>204</v>
      </c>
      <c r="J2684" s="1">
        <v>-5</v>
      </c>
      <c r="K2684" s="1" t="s">
        <v>161</v>
      </c>
      <c r="L2684" s="1" t="s">
        <v>8716</v>
      </c>
    </row>
    <row r="2685" spans="1:12">
      <c r="A2685" s="1">
        <v>2754</v>
      </c>
      <c r="B2685" s="1" t="s">
        <v>8720</v>
      </c>
      <c r="C2685" s="1" t="s">
        <v>8721</v>
      </c>
      <c r="D2685" s="1" t="s">
        <v>8545</v>
      </c>
      <c r="E2685" s="1" t="s">
        <v>8722</v>
      </c>
      <c r="F2685" s="1" t="s">
        <v>8723</v>
      </c>
      <c r="G2685" s="1">
        <v>4.0883580000000004</v>
      </c>
      <c r="H2685" s="1">
        <v>-76.235133000000005</v>
      </c>
      <c r="I2685" s="1">
        <v>3132</v>
      </c>
      <c r="J2685" s="1">
        <v>-5</v>
      </c>
      <c r="K2685" s="1" t="s">
        <v>161</v>
      </c>
      <c r="L2685" s="1" t="s">
        <v>8720</v>
      </c>
    </row>
    <row r="2686" spans="1:12">
      <c r="A2686" s="1">
        <v>2755</v>
      </c>
      <c r="B2686" s="1" t="s">
        <v>8724</v>
      </c>
      <c r="C2686" s="1" t="s">
        <v>8725</v>
      </c>
      <c r="D2686" s="1" t="s">
        <v>8545</v>
      </c>
      <c r="E2686" s="1" t="s">
        <v>8726</v>
      </c>
      <c r="F2686" s="1" t="s">
        <v>8727</v>
      </c>
      <c r="G2686" s="1">
        <v>10.435041999999999</v>
      </c>
      <c r="H2686" s="1">
        <v>-73.249505999999997</v>
      </c>
      <c r="I2686" s="1">
        <v>456</v>
      </c>
      <c r="J2686" s="1">
        <v>-5</v>
      </c>
      <c r="K2686" s="1" t="s">
        <v>161</v>
      </c>
      <c r="L2686" s="1" t="s">
        <v>8724</v>
      </c>
    </row>
    <row r="2687" spans="1:12">
      <c r="A2687" s="1">
        <v>2756</v>
      </c>
      <c r="B2687" s="1" t="s">
        <v>8728</v>
      </c>
      <c r="C2687" s="1" t="s">
        <v>8729</v>
      </c>
      <c r="D2687" s="1" t="s">
        <v>8545</v>
      </c>
      <c r="E2687" s="1" t="s">
        <v>8730</v>
      </c>
      <c r="F2687" s="1" t="s">
        <v>8731</v>
      </c>
      <c r="G2687" s="1">
        <v>4.1678750000000004</v>
      </c>
      <c r="H2687" s="1">
        <v>-73.613760999999997</v>
      </c>
      <c r="I2687" s="1">
        <v>1394</v>
      </c>
      <c r="J2687" s="1">
        <v>-5</v>
      </c>
      <c r="K2687" s="1" t="s">
        <v>161</v>
      </c>
      <c r="L2687" s="1" t="s">
        <v>8728</v>
      </c>
    </row>
    <row r="2688" spans="1:12">
      <c r="A2688" s="1">
        <v>2758</v>
      </c>
      <c r="B2688" s="1" t="s">
        <v>8732</v>
      </c>
      <c r="C2688" s="1" t="s">
        <v>8732</v>
      </c>
      <c r="D2688" s="1" t="s">
        <v>8733</v>
      </c>
      <c r="E2688" s="1" t="s">
        <v>8734</v>
      </c>
      <c r="F2688" s="1" t="s">
        <v>8735</v>
      </c>
      <c r="G2688" s="1">
        <v>-22.773336</v>
      </c>
      <c r="H2688" s="1">
        <v>-64.312881000000004</v>
      </c>
      <c r="I2688" s="1">
        <v>1250</v>
      </c>
      <c r="J2688" s="1">
        <v>-3</v>
      </c>
      <c r="K2688" s="1" t="s">
        <v>161</v>
      </c>
      <c r="L2688" s="1" t="s">
        <v>8732</v>
      </c>
    </row>
    <row r="2689" spans="1:12">
      <c r="A2689" s="1">
        <v>2759</v>
      </c>
      <c r="B2689" s="1" t="s">
        <v>8736</v>
      </c>
      <c r="C2689" s="1" t="s">
        <v>8737</v>
      </c>
      <c r="D2689" s="1" t="s">
        <v>8733</v>
      </c>
      <c r="E2689" s="1" t="s">
        <v>8738</v>
      </c>
      <c r="F2689" s="1" t="s">
        <v>8739</v>
      </c>
      <c r="G2689" s="1">
        <v>-17.421057999999999</v>
      </c>
      <c r="H2689" s="1">
        <v>-66.177114000000003</v>
      </c>
      <c r="I2689" s="1">
        <v>8360</v>
      </c>
      <c r="J2689" s="1">
        <v>-4</v>
      </c>
      <c r="K2689" s="1" t="s">
        <v>161</v>
      </c>
      <c r="L2689" s="1" t="s">
        <v>8736</v>
      </c>
    </row>
    <row r="2690" spans="1:12">
      <c r="A2690" s="1">
        <v>2760</v>
      </c>
      <c r="B2690" s="1" t="s">
        <v>8740</v>
      </c>
      <c r="C2690" s="1" t="s">
        <v>8741</v>
      </c>
      <c r="D2690" s="1" t="s">
        <v>8733</v>
      </c>
      <c r="F2690" s="1" t="s">
        <v>8742</v>
      </c>
      <c r="G2690" s="1">
        <v>-16.990019</v>
      </c>
      <c r="H2690" s="1">
        <v>-65.141532999999995</v>
      </c>
      <c r="I2690" s="1">
        <v>1000</v>
      </c>
      <c r="J2690" s="1">
        <v>-4</v>
      </c>
      <c r="K2690" s="1" t="s">
        <v>161</v>
      </c>
      <c r="L2690" s="1" t="s">
        <v>8740</v>
      </c>
    </row>
    <row r="2691" spans="1:12">
      <c r="A2691" s="1">
        <v>2761</v>
      </c>
      <c r="B2691" s="1" t="s">
        <v>8743</v>
      </c>
      <c r="C2691" s="1" t="s">
        <v>8744</v>
      </c>
      <c r="D2691" s="1" t="s">
        <v>8733</v>
      </c>
      <c r="E2691" s="1" t="s">
        <v>8745</v>
      </c>
      <c r="F2691" s="1" t="s">
        <v>8746</v>
      </c>
      <c r="G2691" s="1">
        <v>-11.040436</v>
      </c>
      <c r="H2691" s="1">
        <v>-68.782972000000001</v>
      </c>
      <c r="I2691" s="1">
        <v>892</v>
      </c>
      <c r="J2691" s="1">
        <v>-4</v>
      </c>
      <c r="K2691" s="1" t="s">
        <v>161</v>
      </c>
      <c r="L2691" s="1" t="s">
        <v>8743</v>
      </c>
    </row>
    <row r="2692" spans="1:12">
      <c r="A2692" s="1">
        <v>2762</v>
      </c>
      <c r="B2692" s="1" t="s">
        <v>8747</v>
      </c>
      <c r="C2692" s="1" t="s">
        <v>5824</v>
      </c>
      <c r="D2692" s="1" t="s">
        <v>8733</v>
      </c>
      <c r="E2692" s="1" t="s">
        <v>8748</v>
      </c>
      <c r="F2692" s="1" t="s">
        <v>8749</v>
      </c>
      <c r="G2692" s="1">
        <v>-16.513338999999998</v>
      </c>
      <c r="H2692" s="1">
        <v>-68.192256</v>
      </c>
      <c r="I2692" s="1">
        <v>13325</v>
      </c>
      <c r="J2692" s="1">
        <v>-4</v>
      </c>
      <c r="K2692" s="1" t="s">
        <v>161</v>
      </c>
      <c r="L2692" s="1" t="s">
        <v>8747</v>
      </c>
    </row>
    <row r="2693" spans="1:12">
      <c r="A2693" s="1">
        <v>2763</v>
      </c>
      <c r="B2693" s="1" t="s">
        <v>8750</v>
      </c>
      <c r="C2693" s="1" t="s">
        <v>8751</v>
      </c>
      <c r="D2693" s="1" t="s">
        <v>8733</v>
      </c>
      <c r="F2693" s="1" t="s">
        <v>8752</v>
      </c>
      <c r="G2693" s="1">
        <v>-17.962589000000001</v>
      </c>
      <c r="H2693" s="1">
        <v>-67.076235999999994</v>
      </c>
      <c r="I2693" s="1">
        <v>12146</v>
      </c>
      <c r="J2693" s="1">
        <v>-4</v>
      </c>
      <c r="K2693" s="1" t="s">
        <v>161</v>
      </c>
      <c r="L2693" s="1" t="s">
        <v>8750</v>
      </c>
    </row>
    <row r="2694" spans="1:12">
      <c r="A2694" s="1">
        <v>2764</v>
      </c>
      <c r="B2694" s="1" t="s">
        <v>8753</v>
      </c>
      <c r="C2694" s="1" t="s">
        <v>8754</v>
      </c>
      <c r="D2694" s="1" t="s">
        <v>8733</v>
      </c>
      <c r="E2694" s="1" t="s">
        <v>8755</v>
      </c>
      <c r="F2694" s="1" t="s">
        <v>8756</v>
      </c>
      <c r="G2694" s="1">
        <v>-19.543068999999999</v>
      </c>
      <c r="H2694" s="1">
        <v>-65.723706000000007</v>
      </c>
      <c r="I2694" s="1">
        <v>12913</v>
      </c>
      <c r="J2694" s="1">
        <v>-4</v>
      </c>
      <c r="K2694" s="1" t="s">
        <v>161</v>
      </c>
      <c r="L2694" s="1" t="s">
        <v>8753</v>
      </c>
    </row>
    <row r="2695" spans="1:12">
      <c r="A2695" s="1">
        <v>2765</v>
      </c>
      <c r="B2695" s="1" t="s">
        <v>8757</v>
      </c>
      <c r="C2695" s="1" t="s">
        <v>8758</v>
      </c>
      <c r="D2695" s="1" t="s">
        <v>8733</v>
      </c>
      <c r="E2695" s="1" t="s">
        <v>8759</v>
      </c>
      <c r="F2695" s="1" t="s">
        <v>8760</v>
      </c>
      <c r="G2695" s="1">
        <v>-18.975280999999999</v>
      </c>
      <c r="H2695" s="1">
        <v>-57.820585999999999</v>
      </c>
      <c r="I2695" s="1">
        <v>439</v>
      </c>
      <c r="J2695" s="1">
        <v>-4</v>
      </c>
      <c r="K2695" s="1" t="s">
        <v>161</v>
      </c>
      <c r="L2695" s="1" t="s">
        <v>8757</v>
      </c>
    </row>
    <row r="2696" spans="1:12">
      <c r="A2696" s="1">
        <v>2766</v>
      </c>
      <c r="B2696" s="1" t="s">
        <v>8761</v>
      </c>
      <c r="C2696" s="1" t="s">
        <v>8762</v>
      </c>
      <c r="D2696" s="1" t="s">
        <v>8733</v>
      </c>
      <c r="F2696" s="1" t="s">
        <v>8763</v>
      </c>
      <c r="G2696" s="1">
        <v>-13.762207999999999</v>
      </c>
      <c r="H2696" s="1">
        <v>-65.435158000000001</v>
      </c>
      <c r="I2696" s="1">
        <v>472</v>
      </c>
      <c r="J2696" s="1">
        <v>-4</v>
      </c>
      <c r="K2696" s="1" t="s">
        <v>161</v>
      </c>
      <c r="L2696" s="1" t="s">
        <v>8761</v>
      </c>
    </row>
    <row r="2697" spans="1:12">
      <c r="A2697" s="1">
        <v>2767</v>
      </c>
      <c r="B2697" s="1" t="s">
        <v>8764</v>
      </c>
      <c r="C2697" s="1" t="s">
        <v>8765</v>
      </c>
      <c r="D2697" s="1" t="s">
        <v>8733</v>
      </c>
      <c r="E2697" s="1" t="s">
        <v>8766</v>
      </c>
      <c r="F2697" s="1" t="s">
        <v>8767</v>
      </c>
      <c r="G2697" s="1">
        <v>-19.007083000000002</v>
      </c>
      <c r="H2697" s="1">
        <v>-65.288747000000001</v>
      </c>
      <c r="I2697" s="1">
        <v>9527</v>
      </c>
      <c r="J2697" s="1">
        <v>-4</v>
      </c>
      <c r="K2697" s="1" t="s">
        <v>161</v>
      </c>
      <c r="L2697" s="1" t="s">
        <v>8764</v>
      </c>
    </row>
    <row r="2698" spans="1:12">
      <c r="A2698" s="1">
        <v>2768</v>
      </c>
      <c r="B2698" s="1" t="s">
        <v>8768</v>
      </c>
      <c r="C2698" s="1" t="s">
        <v>8769</v>
      </c>
      <c r="D2698" s="1" t="s">
        <v>8733</v>
      </c>
      <c r="E2698" s="1" t="s">
        <v>8770</v>
      </c>
      <c r="F2698" s="1" t="s">
        <v>8771</v>
      </c>
      <c r="G2698" s="1">
        <v>-21.555736</v>
      </c>
      <c r="H2698" s="1">
        <v>-64.701324999999997</v>
      </c>
      <c r="I2698" s="1">
        <v>6084</v>
      </c>
      <c r="J2698" s="1">
        <v>-4</v>
      </c>
      <c r="K2698" s="1" t="s">
        <v>161</v>
      </c>
      <c r="L2698" s="1" t="s">
        <v>8768</v>
      </c>
    </row>
    <row r="2699" spans="1:12">
      <c r="A2699" s="1">
        <v>2769</v>
      </c>
      <c r="B2699" s="1" t="s">
        <v>8772</v>
      </c>
      <c r="C2699" s="1" t="s">
        <v>8773</v>
      </c>
      <c r="D2699" s="1" t="s">
        <v>8733</v>
      </c>
      <c r="E2699" s="1" t="s">
        <v>8774</v>
      </c>
      <c r="F2699" s="1" t="s">
        <v>8775</v>
      </c>
      <c r="G2699" s="1">
        <v>-14.818739000000001</v>
      </c>
      <c r="H2699" s="1">
        <v>-64.918019000000001</v>
      </c>
      <c r="I2699" s="1">
        <v>509</v>
      </c>
      <c r="J2699" s="1">
        <v>-4</v>
      </c>
      <c r="K2699" s="1" t="s">
        <v>161</v>
      </c>
      <c r="L2699" s="1" t="s">
        <v>8772</v>
      </c>
    </row>
    <row r="2700" spans="1:12">
      <c r="A2700" s="1">
        <v>2770</v>
      </c>
      <c r="B2700" s="1" t="s">
        <v>8776</v>
      </c>
      <c r="C2700" s="1" t="s">
        <v>8777</v>
      </c>
      <c r="D2700" s="1" t="s">
        <v>8733</v>
      </c>
      <c r="F2700" s="1" t="s">
        <v>8778</v>
      </c>
      <c r="G2700" s="1">
        <v>-21.255230999999998</v>
      </c>
      <c r="H2700" s="1">
        <v>-63.405611</v>
      </c>
      <c r="I2700" s="1">
        <v>1306</v>
      </c>
      <c r="J2700" s="1">
        <v>-4</v>
      </c>
      <c r="K2700" s="1" t="s">
        <v>161</v>
      </c>
      <c r="L2700" s="1" t="s">
        <v>8776</v>
      </c>
    </row>
    <row r="2701" spans="1:12">
      <c r="A2701" s="1">
        <v>2771</v>
      </c>
      <c r="B2701" s="1" t="s">
        <v>8779</v>
      </c>
      <c r="C2701" s="1" t="s">
        <v>7890</v>
      </c>
      <c r="D2701" s="1" t="s">
        <v>8733</v>
      </c>
      <c r="E2701" s="1" t="s">
        <v>8780</v>
      </c>
      <c r="F2701" s="1" t="s">
        <v>8781</v>
      </c>
      <c r="G2701" s="1">
        <v>-17.644756000000001</v>
      </c>
      <c r="H2701" s="1">
        <v>-63.135364000000003</v>
      </c>
      <c r="I2701" s="1">
        <v>1225</v>
      </c>
      <c r="J2701" s="1">
        <v>-4</v>
      </c>
      <c r="K2701" s="1" t="s">
        <v>161</v>
      </c>
      <c r="L2701" s="1" t="s">
        <v>8779</v>
      </c>
    </row>
    <row r="2702" spans="1:12">
      <c r="A2702" s="1">
        <v>2772</v>
      </c>
      <c r="B2702" s="1" t="s">
        <v>8782</v>
      </c>
      <c r="C2702" s="1" t="s">
        <v>8782</v>
      </c>
      <c r="D2702" s="1" t="s">
        <v>8733</v>
      </c>
      <c r="E2702" s="1" t="s">
        <v>8783</v>
      </c>
      <c r="F2702" s="1" t="s">
        <v>8784</v>
      </c>
      <c r="G2702" s="1">
        <v>-21.960925</v>
      </c>
      <c r="H2702" s="1">
        <v>-63.651668999999998</v>
      </c>
      <c r="I2702" s="1">
        <v>2116</v>
      </c>
      <c r="J2702" s="1">
        <v>-3</v>
      </c>
      <c r="K2702" s="1" t="s">
        <v>161</v>
      </c>
      <c r="L2702" s="1" t="s">
        <v>8782</v>
      </c>
    </row>
    <row r="2703" spans="1:12">
      <c r="A2703" s="1">
        <v>2773</v>
      </c>
      <c r="B2703" s="1" t="s">
        <v>8785</v>
      </c>
      <c r="C2703" s="1" t="s">
        <v>8786</v>
      </c>
      <c r="D2703" s="1" t="s">
        <v>8787</v>
      </c>
      <c r="E2703" s="1" t="s">
        <v>8788</v>
      </c>
      <c r="F2703" s="1" t="s">
        <v>8789</v>
      </c>
      <c r="G2703" s="1">
        <v>5.4528309999999998</v>
      </c>
      <c r="H2703" s="1">
        <v>-55.187783000000003</v>
      </c>
      <c r="I2703" s="1">
        <v>59</v>
      </c>
      <c r="J2703" s="1">
        <v>-3</v>
      </c>
      <c r="K2703" s="1" t="s">
        <v>161</v>
      </c>
      <c r="L2703" s="1" t="s">
        <v>8785</v>
      </c>
    </row>
    <row r="2704" spans="1:12">
      <c r="A2704" s="1">
        <v>2774</v>
      </c>
      <c r="B2704" s="1" t="s">
        <v>8790</v>
      </c>
      <c r="C2704" s="1" t="s">
        <v>8791</v>
      </c>
      <c r="D2704" s="1" t="s">
        <v>8792</v>
      </c>
      <c r="E2704" s="1" t="s">
        <v>8793</v>
      </c>
      <c r="F2704" s="1" t="s">
        <v>8794</v>
      </c>
      <c r="G2704" s="1">
        <v>4.8198080000000001</v>
      </c>
      <c r="H2704" s="1">
        <v>-52.360447000000001</v>
      </c>
      <c r="I2704" s="1">
        <v>26</v>
      </c>
      <c r="J2704" s="1">
        <v>-3</v>
      </c>
      <c r="K2704" s="1" t="s">
        <v>161</v>
      </c>
      <c r="L2704" s="1" t="s">
        <v>8790</v>
      </c>
    </row>
    <row r="2705" spans="1:12">
      <c r="A2705" s="1">
        <v>2775</v>
      </c>
      <c r="B2705" s="1" t="s">
        <v>8795</v>
      </c>
      <c r="C2705" s="1" t="s">
        <v>8796</v>
      </c>
      <c r="D2705" s="1" t="s">
        <v>8792</v>
      </c>
      <c r="F2705" s="1" t="s">
        <v>8797</v>
      </c>
      <c r="G2705" s="1">
        <v>3.8976000000000002</v>
      </c>
      <c r="H2705" s="1">
        <v>-51.804082999999999</v>
      </c>
      <c r="I2705" s="1">
        <v>46</v>
      </c>
      <c r="J2705" s="1">
        <v>-3</v>
      </c>
      <c r="K2705" s="1" t="s">
        <v>161</v>
      </c>
      <c r="L2705" s="1" t="s">
        <v>8795</v>
      </c>
    </row>
    <row r="2706" spans="1:12">
      <c r="A2706" s="1">
        <v>2776</v>
      </c>
      <c r="B2706" s="1" t="s">
        <v>8798</v>
      </c>
      <c r="C2706" s="1" t="s">
        <v>8798</v>
      </c>
      <c r="D2706" s="1" t="s">
        <v>8799</v>
      </c>
      <c r="F2706" s="1" t="s">
        <v>8800</v>
      </c>
      <c r="G2706" s="1">
        <v>-5.256767</v>
      </c>
      <c r="H2706" s="1">
        <v>-79.442856000000006</v>
      </c>
      <c r="I2706" s="1">
        <v>6312</v>
      </c>
      <c r="J2706" s="1">
        <v>-5</v>
      </c>
      <c r="K2706" s="1" t="s">
        <v>161</v>
      </c>
      <c r="L2706" s="1" t="s">
        <v>8798</v>
      </c>
    </row>
    <row r="2707" spans="1:12">
      <c r="A2707" s="1">
        <v>2777</v>
      </c>
      <c r="B2707" s="1" t="s">
        <v>8801</v>
      </c>
      <c r="C2707" s="1" t="s">
        <v>8802</v>
      </c>
      <c r="D2707" s="1" t="s">
        <v>8799</v>
      </c>
      <c r="F2707" s="1" t="s">
        <v>8803</v>
      </c>
      <c r="G2707" s="1">
        <v>-2.7961279999999999</v>
      </c>
      <c r="H2707" s="1">
        <v>-76.466616999999999</v>
      </c>
      <c r="I2707" s="1">
        <v>728</v>
      </c>
      <c r="J2707" s="1">
        <v>-5</v>
      </c>
      <c r="K2707" s="1" t="s">
        <v>161</v>
      </c>
      <c r="L2707" s="1" t="s">
        <v>8801</v>
      </c>
    </row>
    <row r="2708" spans="1:12">
      <c r="A2708" s="1">
        <v>2778</v>
      </c>
      <c r="B2708" s="1" t="s">
        <v>8804</v>
      </c>
      <c r="C2708" s="1" t="s">
        <v>8804</v>
      </c>
      <c r="D2708" s="1" t="s">
        <v>8799</v>
      </c>
      <c r="F2708" s="1" t="s">
        <v>8805</v>
      </c>
      <c r="G2708" s="1">
        <v>-10.729117</v>
      </c>
      <c r="H2708" s="1">
        <v>-73.766503</v>
      </c>
      <c r="I2708" s="1">
        <v>751</v>
      </c>
      <c r="J2708" s="1">
        <v>-5</v>
      </c>
      <c r="K2708" s="1" t="s">
        <v>161</v>
      </c>
      <c r="L2708" s="1" t="s">
        <v>8804</v>
      </c>
    </row>
    <row r="2709" spans="1:12">
      <c r="A2709" s="1">
        <v>6845</v>
      </c>
      <c r="B2709" s="1" t="s">
        <v>8806</v>
      </c>
      <c r="C2709" s="1" t="s">
        <v>8807</v>
      </c>
      <c r="D2709" s="1" t="s">
        <v>1210</v>
      </c>
      <c r="E2709" s="1" t="s">
        <v>8808</v>
      </c>
      <c r="F2709" s="1" t="s">
        <v>1212</v>
      </c>
      <c r="G2709" s="1">
        <v>60.126938299999999</v>
      </c>
      <c r="H2709" s="1">
        <v>-149.41881219999999</v>
      </c>
      <c r="I2709" s="1">
        <v>22</v>
      </c>
      <c r="J2709" s="1">
        <v>-8</v>
      </c>
      <c r="K2709" s="1" t="s">
        <v>161</v>
      </c>
      <c r="L2709" s="1" t="s">
        <v>8806</v>
      </c>
    </row>
    <row r="2710" spans="1:12">
      <c r="A2710" s="1">
        <v>2780</v>
      </c>
      <c r="B2710" s="1" t="s">
        <v>8809</v>
      </c>
      <c r="C2710" s="1" t="s">
        <v>8809</v>
      </c>
      <c r="D2710" s="1" t="s">
        <v>8799</v>
      </c>
      <c r="F2710" s="1" t="s">
        <v>8810</v>
      </c>
      <c r="G2710" s="1">
        <v>-11.411578</v>
      </c>
      <c r="H2710" s="1">
        <v>-69.488710999999995</v>
      </c>
      <c r="I2710" s="1">
        <v>750</v>
      </c>
      <c r="J2710" s="1">
        <v>-5</v>
      </c>
      <c r="K2710" s="1" t="s">
        <v>161</v>
      </c>
      <c r="L2710" s="1" t="s">
        <v>8809</v>
      </c>
    </row>
    <row r="2711" spans="1:12">
      <c r="A2711" s="1">
        <v>2781</v>
      </c>
      <c r="B2711" s="1" t="s">
        <v>8811</v>
      </c>
      <c r="C2711" s="1" t="s">
        <v>8812</v>
      </c>
      <c r="D2711" s="1" t="s">
        <v>8799</v>
      </c>
      <c r="E2711" s="1" t="s">
        <v>8813</v>
      </c>
      <c r="F2711" s="1" t="s">
        <v>8814</v>
      </c>
      <c r="G2711" s="1">
        <v>-8.3779389999999996</v>
      </c>
      <c r="H2711" s="1">
        <v>-74.574297000000001</v>
      </c>
      <c r="I2711" s="1">
        <v>513</v>
      </c>
      <c r="J2711" s="1">
        <v>-5</v>
      </c>
      <c r="K2711" s="1" t="s">
        <v>161</v>
      </c>
      <c r="L2711" s="1" t="s">
        <v>8811</v>
      </c>
    </row>
    <row r="2712" spans="1:12">
      <c r="A2712" s="1">
        <v>2782</v>
      </c>
      <c r="B2712" s="1" t="s">
        <v>8815</v>
      </c>
      <c r="C2712" s="1" t="s">
        <v>8816</v>
      </c>
      <c r="D2712" s="1" t="s">
        <v>8799</v>
      </c>
      <c r="E2712" s="1" t="s">
        <v>8817</v>
      </c>
      <c r="F2712" s="1" t="s">
        <v>8818</v>
      </c>
      <c r="G2712" s="1">
        <v>-9.1496139999999997</v>
      </c>
      <c r="H2712" s="1">
        <v>-78.523849999999996</v>
      </c>
      <c r="I2712" s="1">
        <v>69</v>
      </c>
      <c r="J2712" s="1">
        <v>-5</v>
      </c>
      <c r="K2712" s="1" t="s">
        <v>161</v>
      </c>
      <c r="L2712" s="1" t="s">
        <v>8815</v>
      </c>
    </row>
    <row r="2713" spans="1:12">
      <c r="A2713" s="1">
        <v>2783</v>
      </c>
      <c r="B2713" s="1" t="s">
        <v>8819</v>
      </c>
      <c r="C2713" s="1" t="s">
        <v>8819</v>
      </c>
      <c r="D2713" s="1" t="s">
        <v>8799</v>
      </c>
      <c r="F2713" s="1" t="s">
        <v>8820</v>
      </c>
      <c r="G2713" s="1">
        <v>-9.7681310000000003</v>
      </c>
      <c r="H2713" s="1">
        <v>-70.706456000000003</v>
      </c>
      <c r="I2713" s="1">
        <v>725</v>
      </c>
      <c r="J2713" s="1">
        <v>-5</v>
      </c>
      <c r="K2713" s="1" t="s">
        <v>161</v>
      </c>
      <c r="L2713" s="1" t="s">
        <v>8819</v>
      </c>
    </row>
    <row r="2714" spans="1:12">
      <c r="A2714" s="1">
        <v>2784</v>
      </c>
      <c r="B2714" s="1" t="s">
        <v>8821</v>
      </c>
      <c r="C2714" s="1" t="s">
        <v>8822</v>
      </c>
      <c r="D2714" s="1" t="s">
        <v>8799</v>
      </c>
      <c r="F2714" s="1" t="s">
        <v>8823</v>
      </c>
      <c r="G2714" s="1">
        <v>-17.178961000000001</v>
      </c>
      <c r="H2714" s="1">
        <v>-70.930802999999997</v>
      </c>
      <c r="I2714" s="1">
        <v>4480</v>
      </c>
      <c r="J2714" s="1">
        <v>-5</v>
      </c>
      <c r="K2714" s="1" t="s">
        <v>161</v>
      </c>
      <c r="L2714" s="1" t="s">
        <v>8821</v>
      </c>
    </row>
    <row r="2715" spans="1:12">
      <c r="A2715" s="1">
        <v>2785</v>
      </c>
      <c r="B2715" s="1" t="s">
        <v>8824</v>
      </c>
      <c r="C2715" s="1" t="s">
        <v>8825</v>
      </c>
      <c r="D2715" s="1" t="s">
        <v>8799</v>
      </c>
      <c r="E2715" s="1" t="s">
        <v>8826</v>
      </c>
      <c r="F2715" s="1" t="s">
        <v>8827</v>
      </c>
      <c r="G2715" s="1">
        <v>-6.7874749999999997</v>
      </c>
      <c r="H2715" s="1">
        <v>-79.828097</v>
      </c>
      <c r="I2715" s="1">
        <v>97</v>
      </c>
      <c r="J2715" s="1">
        <v>-5</v>
      </c>
      <c r="K2715" s="1" t="s">
        <v>161</v>
      </c>
      <c r="L2715" s="1" t="s">
        <v>8824</v>
      </c>
    </row>
    <row r="2716" spans="1:12">
      <c r="A2716" s="1">
        <v>2786</v>
      </c>
      <c r="B2716" s="1" t="s">
        <v>8828</v>
      </c>
      <c r="C2716" s="1" t="s">
        <v>8829</v>
      </c>
      <c r="D2716" s="1" t="s">
        <v>8799</v>
      </c>
      <c r="E2716" s="1" t="s">
        <v>8830</v>
      </c>
      <c r="F2716" s="1" t="s">
        <v>8831</v>
      </c>
      <c r="G2716" s="1">
        <v>-13.154819</v>
      </c>
      <c r="H2716" s="1">
        <v>-74.204417000000007</v>
      </c>
      <c r="I2716" s="1">
        <v>8917</v>
      </c>
      <c r="J2716" s="1">
        <v>-5</v>
      </c>
      <c r="K2716" s="1" t="s">
        <v>161</v>
      </c>
      <c r="L2716" s="1" t="s">
        <v>8828</v>
      </c>
    </row>
    <row r="2717" spans="1:12">
      <c r="A2717" s="1">
        <v>2787</v>
      </c>
      <c r="B2717" s="1" t="s">
        <v>8832</v>
      </c>
      <c r="C2717" s="1" t="s">
        <v>8832</v>
      </c>
      <c r="D2717" s="1" t="s">
        <v>8799</v>
      </c>
      <c r="E2717" s="1" t="s">
        <v>8833</v>
      </c>
      <c r="F2717" s="1" t="s">
        <v>8834</v>
      </c>
      <c r="G2717" s="1">
        <v>-13.706408</v>
      </c>
      <c r="H2717" s="1">
        <v>-73.350378000000006</v>
      </c>
      <c r="I2717" s="1">
        <v>11300</v>
      </c>
      <c r="J2717" s="1">
        <v>-5</v>
      </c>
      <c r="K2717" s="1" t="s">
        <v>161</v>
      </c>
      <c r="L2717" s="1" t="s">
        <v>8832</v>
      </c>
    </row>
    <row r="2718" spans="1:12">
      <c r="A2718" s="1">
        <v>2788</v>
      </c>
      <c r="B2718" s="1" t="s">
        <v>8835</v>
      </c>
      <c r="C2718" s="1" t="s">
        <v>8836</v>
      </c>
      <c r="D2718" s="1" t="s">
        <v>8799</v>
      </c>
      <c r="E2718" s="1" t="s">
        <v>8837</v>
      </c>
      <c r="F2718" s="1" t="s">
        <v>8838</v>
      </c>
      <c r="G2718" s="1">
        <v>-9.3474439999999994</v>
      </c>
      <c r="H2718" s="1">
        <v>-77.598392000000004</v>
      </c>
      <c r="I2718" s="1">
        <v>9097</v>
      </c>
      <c r="J2718" s="1">
        <v>-5</v>
      </c>
      <c r="K2718" s="1" t="s">
        <v>161</v>
      </c>
      <c r="L2718" s="1" t="s">
        <v>8835</v>
      </c>
    </row>
    <row r="2719" spans="1:12">
      <c r="A2719" s="1">
        <v>2789</v>
      </c>
      <c r="B2719" s="1" t="s">
        <v>8839</v>
      </c>
      <c r="C2719" s="1" t="s">
        <v>8840</v>
      </c>
      <c r="D2719" s="1" t="s">
        <v>8799</v>
      </c>
      <c r="E2719" s="1" t="s">
        <v>8841</v>
      </c>
      <c r="F2719" s="1" t="s">
        <v>8842</v>
      </c>
      <c r="G2719" s="1">
        <v>-12.021889</v>
      </c>
      <c r="H2719" s="1">
        <v>-77.114318999999995</v>
      </c>
      <c r="I2719" s="1">
        <v>113</v>
      </c>
      <c r="J2719" s="1">
        <v>-5</v>
      </c>
      <c r="K2719" s="1" t="s">
        <v>161</v>
      </c>
      <c r="L2719" s="1" t="s">
        <v>8839</v>
      </c>
    </row>
    <row r="2720" spans="1:12">
      <c r="A2720" s="1">
        <v>2790</v>
      </c>
      <c r="B2720" s="1" t="s">
        <v>8843</v>
      </c>
      <c r="C2720" s="1" t="s">
        <v>8843</v>
      </c>
      <c r="D2720" s="1" t="s">
        <v>8799</v>
      </c>
      <c r="E2720" s="1" t="s">
        <v>8844</v>
      </c>
      <c r="F2720" s="1" t="s">
        <v>8845</v>
      </c>
      <c r="G2720" s="1">
        <v>-7.1691000000000003</v>
      </c>
      <c r="H2720" s="1">
        <v>-76.728560999999999</v>
      </c>
      <c r="I2720" s="1">
        <v>1148</v>
      </c>
      <c r="J2720" s="1">
        <v>-5</v>
      </c>
      <c r="K2720" s="1" t="s">
        <v>161</v>
      </c>
      <c r="L2720" s="1" t="s">
        <v>8843</v>
      </c>
    </row>
    <row r="2721" spans="1:12">
      <c r="A2721" s="1">
        <v>2791</v>
      </c>
      <c r="B2721" s="1" t="s">
        <v>8846</v>
      </c>
      <c r="C2721" s="1" t="s">
        <v>8847</v>
      </c>
      <c r="D2721" s="1" t="s">
        <v>8799</v>
      </c>
      <c r="F2721" s="1" t="s">
        <v>8848</v>
      </c>
      <c r="G2721" s="1">
        <v>-11.783144</v>
      </c>
      <c r="H2721" s="1">
        <v>-75.473393999999999</v>
      </c>
      <c r="I2721" s="1">
        <v>11034</v>
      </c>
      <c r="J2721" s="1">
        <v>-5</v>
      </c>
      <c r="K2721" s="1" t="s">
        <v>161</v>
      </c>
      <c r="L2721" s="1" t="s">
        <v>8846</v>
      </c>
    </row>
    <row r="2722" spans="1:12">
      <c r="A2722" s="1">
        <v>2792</v>
      </c>
      <c r="B2722" s="1" t="s">
        <v>8849</v>
      </c>
      <c r="C2722" s="1" t="s">
        <v>8849</v>
      </c>
      <c r="D2722" s="1" t="s">
        <v>8799</v>
      </c>
      <c r="E2722" s="1" t="s">
        <v>8850</v>
      </c>
      <c r="F2722" s="1" t="s">
        <v>8851</v>
      </c>
      <c r="G2722" s="1">
        <v>-15.467103</v>
      </c>
      <c r="H2722" s="1">
        <v>-70.158169000000001</v>
      </c>
      <c r="I2722" s="1">
        <v>12552</v>
      </c>
      <c r="J2722" s="1">
        <v>-5</v>
      </c>
      <c r="K2722" s="1" t="s">
        <v>161</v>
      </c>
      <c r="L2722" s="1" t="s">
        <v>8849</v>
      </c>
    </row>
    <row r="2723" spans="1:12">
      <c r="A2723" s="1">
        <v>6844</v>
      </c>
      <c r="B2723" s="1" t="s">
        <v>8852</v>
      </c>
      <c r="C2723" s="1" t="s">
        <v>8853</v>
      </c>
      <c r="D2723" s="1" t="s">
        <v>1210</v>
      </c>
      <c r="E2723" s="1" t="s">
        <v>8854</v>
      </c>
      <c r="F2723" s="1" t="s">
        <v>8855</v>
      </c>
      <c r="G2723" s="1">
        <v>41.703299999999999</v>
      </c>
      <c r="H2723" s="1">
        <v>-86.821100000000001</v>
      </c>
      <c r="I2723" s="1">
        <v>500</v>
      </c>
      <c r="J2723" s="1">
        <v>-5</v>
      </c>
      <c r="K2723" s="1" t="s">
        <v>236</v>
      </c>
      <c r="L2723" s="1" t="s">
        <v>8852</v>
      </c>
    </row>
    <row r="2724" spans="1:12">
      <c r="A2724" s="1">
        <v>2794</v>
      </c>
      <c r="B2724" s="1" t="s">
        <v>8856</v>
      </c>
      <c r="C2724" s="1" t="s">
        <v>8856</v>
      </c>
      <c r="D2724" s="1" t="s">
        <v>8799</v>
      </c>
      <c r="F2724" s="1" t="s">
        <v>8857</v>
      </c>
      <c r="G2724" s="1">
        <v>-17.695036000000002</v>
      </c>
      <c r="H2724" s="1">
        <v>-71.343964</v>
      </c>
      <c r="I2724" s="1">
        <v>72</v>
      </c>
      <c r="J2724" s="1">
        <v>-5</v>
      </c>
      <c r="K2724" s="1" t="s">
        <v>161</v>
      </c>
      <c r="L2724" s="1" t="s">
        <v>8856</v>
      </c>
    </row>
    <row r="2725" spans="1:12">
      <c r="A2725" s="1">
        <v>2795</v>
      </c>
      <c r="B2725" s="1" t="s">
        <v>3416</v>
      </c>
      <c r="C2725" s="1" t="s">
        <v>3416</v>
      </c>
      <c r="D2725" s="1" t="s">
        <v>8799</v>
      </c>
      <c r="F2725" s="1" t="s">
        <v>8858</v>
      </c>
      <c r="G2725" s="1">
        <v>-12.160708</v>
      </c>
      <c r="H2725" s="1">
        <v>-76.998942</v>
      </c>
      <c r="I2725" s="1">
        <v>250</v>
      </c>
      <c r="J2725" s="1">
        <v>-5</v>
      </c>
      <c r="K2725" s="1" t="s">
        <v>161</v>
      </c>
      <c r="L2725" s="1" t="s">
        <v>3416</v>
      </c>
    </row>
    <row r="2726" spans="1:12">
      <c r="A2726" s="1">
        <v>2796</v>
      </c>
      <c r="B2726" s="1" t="s">
        <v>8859</v>
      </c>
      <c r="C2726" s="1" t="s">
        <v>8860</v>
      </c>
      <c r="D2726" s="1" t="s">
        <v>8799</v>
      </c>
      <c r="E2726" s="1" t="s">
        <v>8861</v>
      </c>
      <c r="F2726" s="1" t="s">
        <v>8862</v>
      </c>
      <c r="G2726" s="1">
        <v>-3.5525280000000001</v>
      </c>
      <c r="H2726" s="1">
        <v>-80.381355999999997</v>
      </c>
      <c r="I2726" s="1">
        <v>115</v>
      </c>
      <c r="J2726" s="1">
        <v>-5</v>
      </c>
      <c r="K2726" s="1" t="s">
        <v>161</v>
      </c>
      <c r="L2726" s="1" t="s">
        <v>8859</v>
      </c>
    </row>
    <row r="2727" spans="1:12">
      <c r="A2727" s="1">
        <v>2797</v>
      </c>
      <c r="B2727" s="1" t="s">
        <v>8863</v>
      </c>
      <c r="C2727" s="1" t="s">
        <v>8864</v>
      </c>
      <c r="D2727" s="1" t="s">
        <v>8799</v>
      </c>
      <c r="E2727" s="1" t="s">
        <v>8865</v>
      </c>
      <c r="F2727" s="1" t="s">
        <v>8866</v>
      </c>
      <c r="G2727" s="1">
        <v>-5.8937720000000002</v>
      </c>
      <c r="H2727" s="1">
        <v>-76.118211000000002</v>
      </c>
      <c r="I2727" s="1">
        <v>587</v>
      </c>
      <c r="J2727" s="1">
        <v>-5</v>
      </c>
      <c r="K2727" s="1" t="s">
        <v>161</v>
      </c>
      <c r="L2727" s="1" t="s">
        <v>8863</v>
      </c>
    </row>
    <row r="2728" spans="1:12">
      <c r="A2728" s="1">
        <v>2799</v>
      </c>
      <c r="B2728" s="1" t="s">
        <v>8867</v>
      </c>
      <c r="C2728" s="1" t="s">
        <v>8867</v>
      </c>
      <c r="D2728" s="1" t="s">
        <v>8799</v>
      </c>
      <c r="F2728" s="1" t="s">
        <v>8868</v>
      </c>
      <c r="G2728" s="1">
        <v>-11.928699999999999</v>
      </c>
      <c r="H2728" s="1">
        <v>-77.061138999999997</v>
      </c>
      <c r="I2728" s="1">
        <v>410</v>
      </c>
      <c r="J2728" s="1">
        <v>-5</v>
      </c>
      <c r="K2728" s="1" t="s">
        <v>161</v>
      </c>
      <c r="L2728" s="1" t="s">
        <v>8867</v>
      </c>
    </row>
    <row r="2729" spans="1:12">
      <c r="A2729" s="1">
        <v>2800</v>
      </c>
      <c r="B2729" s="1" t="s">
        <v>8869</v>
      </c>
      <c r="C2729" s="1" t="s">
        <v>8869</v>
      </c>
      <c r="D2729" s="1" t="s">
        <v>8799</v>
      </c>
      <c r="E2729" s="1" t="s">
        <v>8870</v>
      </c>
      <c r="F2729" s="1" t="s">
        <v>8871</v>
      </c>
      <c r="G2729" s="1">
        <v>-6.2018060000000004</v>
      </c>
      <c r="H2729" s="1">
        <v>-77.856064000000003</v>
      </c>
      <c r="I2729" s="1">
        <v>8333</v>
      </c>
      <c r="J2729" s="1">
        <v>-5</v>
      </c>
      <c r="K2729" s="1" t="s">
        <v>161</v>
      </c>
      <c r="L2729" s="1" t="s">
        <v>8869</v>
      </c>
    </row>
    <row r="2730" spans="1:12">
      <c r="A2730" s="1">
        <v>2801</v>
      </c>
      <c r="B2730" s="1" t="s">
        <v>8872</v>
      </c>
      <c r="C2730" s="1" t="s">
        <v>8873</v>
      </c>
      <c r="D2730" s="1" t="s">
        <v>8799</v>
      </c>
      <c r="E2730" s="1" t="s">
        <v>8874</v>
      </c>
      <c r="F2730" s="1" t="s">
        <v>8875</v>
      </c>
      <c r="G2730" s="1">
        <v>-3.7847390000000001</v>
      </c>
      <c r="H2730" s="1">
        <v>-73.308806000000004</v>
      </c>
      <c r="I2730" s="1">
        <v>306</v>
      </c>
      <c r="J2730" s="1">
        <v>-5</v>
      </c>
      <c r="K2730" s="1" t="s">
        <v>161</v>
      </c>
      <c r="L2730" s="1" t="s">
        <v>8872</v>
      </c>
    </row>
    <row r="2731" spans="1:12">
      <c r="A2731" s="1">
        <v>2802</v>
      </c>
      <c r="B2731" s="1" t="s">
        <v>8876</v>
      </c>
      <c r="C2731" s="1" t="s">
        <v>8877</v>
      </c>
      <c r="D2731" s="1" t="s">
        <v>8799</v>
      </c>
      <c r="E2731" s="1" t="s">
        <v>8878</v>
      </c>
      <c r="F2731" s="1" t="s">
        <v>8879</v>
      </c>
      <c r="G2731" s="1">
        <v>-16.341072</v>
      </c>
      <c r="H2731" s="1">
        <v>-71.583083000000002</v>
      </c>
      <c r="I2731" s="1">
        <v>8405</v>
      </c>
      <c r="J2731" s="1">
        <v>-5</v>
      </c>
      <c r="K2731" s="1" t="s">
        <v>161</v>
      </c>
      <c r="L2731" s="1" t="s">
        <v>8876</v>
      </c>
    </row>
    <row r="2732" spans="1:12">
      <c r="A2732" s="1">
        <v>2803</v>
      </c>
      <c r="B2732" s="1" t="s">
        <v>8880</v>
      </c>
      <c r="C2732" s="1" t="s">
        <v>8880</v>
      </c>
      <c r="D2732" s="1" t="s">
        <v>8799</v>
      </c>
      <c r="F2732" s="1" t="s">
        <v>8881</v>
      </c>
      <c r="G2732" s="1">
        <v>-11.128639</v>
      </c>
      <c r="H2732" s="1">
        <v>-75.350499999999997</v>
      </c>
      <c r="I2732" s="1">
        <v>2600</v>
      </c>
      <c r="J2732" s="1">
        <v>-5</v>
      </c>
      <c r="K2732" s="1" t="s">
        <v>161</v>
      </c>
      <c r="L2732" s="1" t="s">
        <v>8880</v>
      </c>
    </row>
    <row r="2733" spans="1:12">
      <c r="A2733" s="1">
        <v>2804</v>
      </c>
      <c r="B2733" s="1" t="s">
        <v>8882</v>
      </c>
      <c r="C2733" s="1" t="s">
        <v>5684</v>
      </c>
      <c r="D2733" s="1" t="s">
        <v>8799</v>
      </c>
      <c r="E2733" s="1" t="s">
        <v>8883</v>
      </c>
      <c r="F2733" s="1" t="s">
        <v>8884</v>
      </c>
      <c r="G2733" s="1">
        <v>-8.0814109999999992</v>
      </c>
      <c r="H2733" s="1">
        <v>-79.108761000000001</v>
      </c>
      <c r="I2733" s="1">
        <v>106</v>
      </c>
      <c r="J2733" s="1">
        <v>-5</v>
      </c>
      <c r="K2733" s="1" t="s">
        <v>161</v>
      </c>
      <c r="L2733" s="1" t="s">
        <v>8882</v>
      </c>
    </row>
    <row r="2734" spans="1:12">
      <c r="A2734" s="1">
        <v>2805</v>
      </c>
      <c r="B2734" s="1" t="s">
        <v>8885</v>
      </c>
      <c r="C2734" s="1" t="s">
        <v>8886</v>
      </c>
      <c r="D2734" s="1" t="s">
        <v>8799</v>
      </c>
      <c r="E2734" s="1" t="s">
        <v>8887</v>
      </c>
      <c r="F2734" s="1" t="s">
        <v>8888</v>
      </c>
      <c r="G2734" s="1">
        <v>-13.744864</v>
      </c>
      <c r="H2734" s="1">
        <v>-76.220284000000007</v>
      </c>
      <c r="I2734" s="1">
        <v>39</v>
      </c>
      <c r="J2734" s="1">
        <v>-5</v>
      </c>
      <c r="K2734" s="1" t="s">
        <v>161</v>
      </c>
      <c r="L2734" s="1" t="s">
        <v>8885</v>
      </c>
    </row>
    <row r="2735" spans="1:12">
      <c r="A2735" s="1">
        <v>2806</v>
      </c>
      <c r="B2735" s="1" t="s">
        <v>8889</v>
      </c>
      <c r="C2735" s="1" t="s">
        <v>8890</v>
      </c>
      <c r="D2735" s="1" t="s">
        <v>8799</v>
      </c>
      <c r="E2735" s="1" t="s">
        <v>8891</v>
      </c>
      <c r="F2735" s="1" t="s">
        <v>8892</v>
      </c>
      <c r="G2735" s="1">
        <v>-6.5087419999999998</v>
      </c>
      <c r="H2735" s="1">
        <v>-76.373247000000006</v>
      </c>
      <c r="I2735" s="1">
        <v>869</v>
      </c>
      <c r="J2735" s="1">
        <v>-5</v>
      </c>
      <c r="K2735" s="1" t="s">
        <v>161</v>
      </c>
      <c r="L2735" s="1" t="s">
        <v>8889</v>
      </c>
    </row>
    <row r="2736" spans="1:12">
      <c r="A2736" s="1">
        <v>2807</v>
      </c>
      <c r="B2736" s="1" t="s">
        <v>8893</v>
      </c>
      <c r="C2736" s="1" t="s">
        <v>8894</v>
      </c>
      <c r="D2736" s="1" t="s">
        <v>8799</v>
      </c>
      <c r="E2736" s="1" t="s">
        <v>8895</v>
      </c>
      <c r="F2736" s="1" t="s">
        <v>8896</v>
      </c>
      <c r="G2736" s="1">
        <v>-18.053332999999999</v>
      </c>
      <c r="H2736" s="1">
        <v>-70.275833000000006</v>
      </c>
      <c r="I2736" s="1">
        <v>1538</v>
      </c>
      <c r="J2736" s="1">
        <v>-5</v>
      </c>
      <c r="K2736" s="1" t="s">
        <v>161</v>
      </c>
      <c r="L2736" s="1" t="s">
        <v>8893</v>
      </c>
    </row>
    <row r="2737" spans="1:12">
      <c r="A2737" s="1">
        <v>2808</v>
      </c>
      <c r="B2737" s="1" t="s">
        <v>8897</v>
      </c>
      <c r="C2737" s="1" t="s">
        <v>8898</v>
      </c>
      <c r="D2737" s="1" t="s">
        <v>8799</v>
      </c>
      <c r="E2737" s="1" t="s">
        <v>8899</v>
      </c>
      <c r="F2737" s="1" t="s">
        <v>8900</v>
      </c>
      <c r="G2737" s="1">
        <v>-12.613611000000001</v>
      </c>
      <c r="H2737" s="1">
        <v>-69.228611000000001</v>
      </c>
      <c r="I2737" s="1">
        <v>659</v>
      </c>
      <c r="J2737" s="1">
        <v>-5</v>
      </c>
      <c r="K2737" s="1" t="s">
        <v>161</v>
      </c>
      <c r="L2737" s="1" t="s">
        <v>8897</v>
      </c>
    </row>
    <row r="2738" spans="1:12">
      <c r="A2738" s="1">
        <v>2809</v>
      </c>
      <c r="B2738" s="1" t="s">
        <v>8901</v>
      </c>
      <c r="C2738" s="1" t="s">
        <v>8902</v>
      </c>
      <c r="D2738" s="1" t="s">
        <v>8799</v>
      </c>
      <c r="E2738" s="1" t="s">
        <v>8903</v>
      </c>
      <c r="F2738" s="1" t="s">
        <v>8904</v>
      </c>
      <c r="G2738" s="1">
        <v>-5.2057500000000001</v>
      </c>
      <c r="H2738" s="1">
        <v>-80.616444000000001</v>
      </c>
      <c r="I2738" s="1">
        <v>120</v>
      </c>
      <c r="J2738" s="1">
        <v>-5</v>
      </c>
      <c r="K2738" s="1" t="s">
        <v>161</v>
      </c>
      <c r="L2738" s="1" t="s">
        <v>8901</v>
      </c>
    </row>
    <row r="2739" spans="1:12">
      <c r="A2739" s="1">
        <v>2810</v>
      </c>
      <c r="B2739" s="1" t="s">
        <v>8905</v>
      </c>
      <c r="C2739" s="1" t="s">
        <v>8906</v>
      </c>
      <c r="D2739" s="1" t="s">
        <v>8799</v>
      </c>
      <c r="E2739" s="1" t="s">
        <v>8907</v>
      </c>
      <c r="F2739" s="1" t="s">
        <v>8908</v>
      </c>
      <c r="G2739" s="1">
        <v>-4.5766390000000001</v>
      </c>
      <c r="H2739" s="1">
        <v>-81.254138999999995</v>
      </c>
      <c r="I2739" s="1">
        <v>282</v>
      </c>
      <c r="J2739" s="1">
        <v>-5</v>
      </c>
      <c r="K2739" s="1" t="s">
        <v>161</v>
      </c>
      <c r="L2739" s="1" t="s">
        <v>8905</v>
      </c>
    </row>
    <row r="2740" spans="1:12">
      <c r="A2740" s="1">
        <v>6843</v>
      </c>
      <c r="B2740" s="1" t="s">
        <v>8909</v>
      </c>
      <c r="C2740" s="1" t="s">
        <v>8910</v>
      </c>
      <c r="D2740" s="1" t="s">
        <v>7273</v>
      </c>
      <c r="F2740" s="1" t="s">
        <v>8911</v>
      </c>
      <c r="G2740" s="1">
        <v>34.366943999999997</v>
      </c>
      <c r="H2740" s="1">
        <v>139.26861099999999</v>
      </c>
      <c r="I2740" s="1">
        <v>133</v>
      </c>
      <c r="J2740" s="1">
        <v>9</v>
      </c>
      <c r="K2740" s="1" t="s">
        <v>201</v>
      </c>
      <c r="L2740" s="1" t="s">
        <v>8909</v>
      </c>
    </row>
    <row r="2741" spans="1:12">
      <c r="A2741" s="1">
        <v>2812</v>
      </c>
      <c r="B2741" s="1" t="s">
        <v>8912</v>
      </c>
      <c r="C2741" s="1" t="s">
        <v>8913</v>
      </c>
      <c r="D2741" s="1" t="s">
        <v>8799</v>
      </c>
      <c r="E2741" s="1" t="s">
        <v>8914</v>
      </c>
      <c r="F2741" s="1" t="s">
        <v>8915</v>
      </c>
      <c r="G2741" s="1">
        <v>-13.535722</v>
      </c>
      <c r="H2741" s="1">
        <v>-71.938781000000006</v>
      </c>
      <c r="I2741" s="1">
        <v>10860</v>
      </c>
      <c r="J2741" s="1">
        <v>-5</v>
      </c>
      <c r="K2741" s="1" t="s">
        <v>161</v>
      </c>
      <c r="L2741" s="1" t="s">
        <v>8912</v>
      </c>
    </row>
    <row r="2742" spans="1:12">
      <c r="A2742" s="1">
        <v>2813</v>
      </c>
      <c r="B2742" s="1" t="s">
        <v>8916</v>
      </c>
      <c r="C2742" s="1" t="s">
        <v>8917</v>
      </c>
      <c r="D2742" s="1" t="s">
        <v>8918</v>
      </c>
      <c r="F2742" s="1" t="s">
        <v>8919</v>
      </c>
      <c r="G2742" s="1">
        <v>-34.789208000000002</v>
      </c>
      <c r="H2742" s="1">
        <v>-56.264702999999997</v>
      </c>
      <c r="I2742" s="1">
        <v>174</v>
      </c>
      <c r="J2742" s="1">
        <v>-3</v>
      </c>
      <c r="K2742" s="1" t="s">
        <v>5710</v>
      </c>
      <c r="L2742" s="1" t="s">
        <v>8916</v>
      </c>
    </row>
    <row r="2743" spans="1:12">
      <c r="A2743" s="1">
        <v>2814</v>
      </c>
      <c r="B2743" s="1" t="s">
        <v>8920</v>
      </c>
      <c r="C2743" s="1" t="s">
        <v>8921</v>
      </c>
      <c r="D2743" s="1" t="s">
        <v>8918</v>
      </c>
      <c r="F2743" s="1" t="s">
        <v>8922</v>
      </c>
      <c r="G2743" s="1">
        <v>-33.358866999999996</v>
      </c>
      <c r="H2743" s="1">
        <v>-56.499172000000002</v>
      </c>
      <c r="I2743" s="1">
        <v>305</v>
      </c>
      <c r="J2743" s="1">
        <v>-3</v>
      </c>
      <c r="K2743" s="1" t="s">
        <v>5710</v>
      </c>
      <c r="L2743" s="1" t="s">
        <v>8920</v>
      </c>
    </row>
    <row r="2744" spans="1:12">
      <c r="A2744" s="1">
        <v>6842</v>
      </c>
      <c r="B2744" s="1" t="s">
        <v>8923</v>
      </c>
      <c r="C2744" s="1" t="s">
        <v>8924</v>
      </c>
      <c r="D2744" s="1" t="s">
        <v>1210</v>
      </c>
      <c r="F2744" s="1" t="s">
        <v>1212</v>
      </c>
      <c r="G2744" s="1">
        <v>48.443964999999999</v>
      </c>
      <c r="H2744" s="1">
        <v>-113.21855600000001</v>
      </c>
      <c r="I2744" s="1">
        <v>5171</v>
      </c>
      <c r="J2744" s="1">
        <v>-7</v>
      </c>
      <c r="K2744" s="1" t="s">
        <v>236</v>
      </c>
      <c r="L2744" s="1" t="s">
        <v>8923</v>
      </c>
    </row>
    <row r="2745" spans="1:12">
      <c r="A2745" s="1">
        <v>2816</v>
      </c>
      <c r="B2745" s="1" t="s">
        <v>8925</v>
      </c>
      <c r="C2745" s="1" t="s">
        <v>8917</v>
      </c>
      <c r="D2745" s="1" t="s">
        <v>8918</v>
      </c>
      <c r="E2745" s="1" t="s">
        <v>8926</v>
      </c>
      <c r="F2745" s="1" t="s">
        <v>8927</v>
      </c>
      <c r="G2745" s="1">
        <v>-34.838417</v>
      </c>
      <c r="H2745" s="1">
        <v>-56.030805999999998</v>
      </c>
      <c r="I2745" s="1">
        <v>105</v>
      </c>
      <c r="J2745" s="1">
        <v>-3</v>
      </c>
      <c r="K2745" s="1" t="s">
        <v>5710</v>
      </c>
      <c r="L2745" s="1" t="s">
        <v>8925</v>
      </c>
    </row>
    <row r="2746" spans="1:12">
      <c r="A2746" s="1">
        <v>2817</v>
      </c>
      <c r="B2746" s="1" t="s">
        <v>8928</v>
      </c>
      <c r="C2746" s="1" t="s">
        <v>8929</v>
      </c>
      <c r="D2746" s="1" t="s">
        <v>8918</v>
      </c>
      <c r="E2746" s="1" t="s">
        <v>8930</v>
      </c>
      <c r="F2746" s="1" t="s">
        <v>8931</v>
      </c>
      <c r="G2746" s="1">
        <v>-31.438480999999999</v>
      </c>
      <c r="H2746" s="1">
        <v>-57.985294000000003</v>
      </c>
      <c r="I2746" s="1">
        <v>187</v>
      </c>
      <c r="J2746" s="1">
        <v>-3</v>
      </c>
      <c r="K2746" s="1" t="s">
        <v>5710</v>
      </c>
      <c r="L2746" s="1" t="s">
        <v>8928</v>
      </c>
    </row>
    <row r="2747" spans="1:12">
      <c r="A2747" s="1">
        <v>2818</v>
      </c>
      <c r="B2747" s="1" t="s">
        <v>8932</v>
      </c>
      <c r="C2747" s="1" t="s">
        <v>8933</v>
      </c>
      <c r="D2747" s="1" t="s">
        <v>8934</v>
      </c>
      <c r="E2747" s="1" t="s">
        <v>8935</v>
      </c>
      <c r="F2747" s="1" t="s">
        <v>8936</v>
      </c>
      <c r="G2747" s="1">
        <v>9.5534219999999994</v>
      </c>
      <c r="H2747" s="1">
        <v>-69.237536000000006</v>
      </c>
      <c r="I2747" s="1">
        <v>741</v>
      </c>
      <c r="J2747" s="1">
        <v>-4</v>
      </c>
      <c r="K2747" s="1" t="s">
        <v>161</v>
      </c>
      <c r="L2747" s="1" t="s">
        <v>8932</v>
      </c>
    </row>
    <row r="2748" spans="1:12">
      <c r="A2748" s="1">
        <v>2819</v>
      </c>
      <c r="B2748" s="1" t="s">
        <v>8937</v>
      </c>
      <c r="C2748" s="1" t="s">
        <v>8937</v>
      </c>
      <c r="D2748" s="1" t="s">
        <v>8934</v>
      </c>
      <c r="E2748" s="1" t="s">
        <v>8938</v>
      </c>
      <c r="F2748" s="1" t="s">
        <v>8939</v>
      </c>
      <c r="G2748" s="1">
        <v>9.4302250000000001</v>
      </c>
      <c r="H2748" s="1">
        <v>-64.470725000000002</v>
      </c>
      <c r="I2748" s="1">
        <v>721</v>
      </c>
      <c r="J2748" s="1">
        <v>-4</v>
      </c>
      <c r="K2748" s="1" t="s">
        <v>161</v>
      </c>
      <c r="L2748" s="1" t="s">
        <v>8937</v>
      </c>
    </row>
    <row r="2749" spans="1:12">
      <c r="A2749" s="1">
        <v>2820</v>
      </c>
      <c r="B2749" s="1" t="s">
        <v>8940</v>
      </c>
      <c r="C2749" s="1" t="s">
        <v>8941</v>
      </c>
      <c r="D2749" s="1" t="s">
        <v>8934</v>
      </c>
      <c r="F2749" s="1" t="s">
        <v>8942</v>
      </c>
      <c r="G2749" s="1">
        <v>4.0518190000000001</v>
      </c>
      <c r="H2749" s="1">
        <v>-67.701071999999996</v>
      </c>
      <c r="I2749" s="1">
        <v>298</v>
      </c>
      <c r="J2749" s="1">
        <v>-4</v>
      </c>
      <c r="K2749" s="1" t="s">
        <v>161</v>
      </c>
      <c r="L2749" s="1" t="s">
        <v>8940</v>
      </c>
    </row>
    <row r="2750" spans="1:12">
      <c r="A2750" s="1">
        <v>2821</v>
      </c>
      <c r="B2750" s="1" t="s">
        <v>8943</v>
      </c>
      <c r="C2750" s="1" t="s">
        <v>3947</v>
      </c>
      <c r="D2750" s="1" t="s">
        <v>8934</v>
      </c>
      <c r="E2750" s="1" t="s">
        <v>8944</v>
      </c>
      <c r="F2750" s="1" t="s">
        <v>8945</v>
      </c>
      <c r="G2750" s="1">
        <v>10.107139</v>
      </c>
      <c r="H2750" s="1">
        <v>-64.689160999999999</v>
      </c>
      <c r="I2750" s="1">
        <v>26</v>
      </c>
      <c r="J2750" s="1">
        <v>-4</v>
      </c>
      <c r="K2750" s="1" t="s">
        <v>161</v>
      </c>
      <c r="L2750" s="1" t="s">
        <v>8943</v>
      </c>
    </row>
    <row r="2751" spans="1:12">
      <c r="A2751" s="1">
        <v>2822</v>
      </c>
      <c r="B2751" s="1" t="s">
        <v>8946</v>
      </c>
      <c r="C2751" s="1" t="s">
        <v>8946</v>
      </c>
      <c r="D2751" s="1" t="s">
        <v>8934</v>
      </c>
      <c r="E2751" s="1" t="s">
        <v>8947</v>
      </c>
      <c r="F2751" s="1" t="s">
        <v>8948</v>
      </c>
      <c r="G2751" s="1">
        <v>8.6195749999999993</v>
      </c>
      <c r="H2751" s="1">
        <v>-70.220825000000005</v>
      </c>
      <c r="I2751" s="1">
        <v>666</v>
      </c>
      <c r="J2751" s="1">
        <v>-4</v>
      </c>
      <c r="K2751" s="1" t="s">
        <v>161</v>
      </c>
      <c r="L2751" s="1" t="s">
        <v>8946</v>
      </c>
    </row>
    <row r="2752" spans="1:12">
      <c r="A2752" s="1">
        <v>2823</v>
      </c>
      <c r="B2752" s="1" t="s">
        <v>8949</v>
      </c>
      <c r="C2752" s="1" t="s">
        <v>8950</v>
      </c>
      <c r="D2752" s="1" t="s">
        <v>8934</v>
      </c>
      <c r="F2752" s="1" t="s">
        <v>8951</v>
      </c>
      <c r="G2752" s="1">
        <v>10.183375</v>
      </c>
      <c r="H2752" s="1">
        <v>-67.557319000000007</v>
      </c>
      <c r="I2752" s="1">
        <v>1450</v>
      </c>
      <c r="J2752" s="1">
        <v>-4</v>
      </c>
      <c r="K2752" s="1" t="s">
        <v>161</v>
      </c>
      <c r="L2752" s="1" t="s">
        <v>8949</v>
      </c>
    </row>
    <row r="2753" spans="1:12">
      <c r="A2753" s="1">
        <v>2824</v>
      </c>
      <c r="B2753" s="1" t="s">
        <v>8952</v>
      </c>
      <c r="C2753" s="1" t="s">
        <v>8953</v>
      </c>
      <c r="D2753" s="1" t="s">
        <v>8934</v>
      </c>
      <c r="E2753" s="1" t="s">
        <v>8954</v>
      </c>
      <c r="F2753" s="1" t="s">
        <v>8955</v>
      </c>
      <c r="G2753" s="1">
        <v>10.042747</v>
      </c>
      <c r="H2753" s="1">
        <v>-69.358619000000004</v>
      </c>
      <c r="I2753" s="1">
        <v>2042</v>
      </c>
      <c r="J2753" s="1">
        <v>-4</v>
      </c>
      <c r="K2753" s="1" t="s">
        <v>161</v>
      </c>
      <c r="L2753" s="1" t="s">
        <v>8952</v>
      </c>
    </row>
    <row r="2754" spans="1:12">
      <c r="A2754" s="1">
        <v>2826</v>
      </c>
      <c r="B2754" s="1" t="s">
        <v>8956</v>
      </c>
      <c r="C2754" s="1" t="s">
        <v>8956</v>
      </c>
      <c r="D2754" s="1" t="s">
        <v>8934</v>
      </c>
      <c r="E2754" s="1" t="s">
        <v>8957</v>
      </c>
      <c r="F2754" s="1" t="s">
        <v>8958</v>
      </c>
      <c r="G2754" s="1">
        <v>8.1218979999999998</v>
      </c>
      <c r="H2754" s="1">
        <v>-63.537353000000003</v>
      </c>
      <c r="I2754" s="1">
        <v>197</v>
      </c>
      <c r="J2754" s="1">
        <v>-4</v>
      </c>
      <c r="K2754" s="1" t="s">
        <v>161</v>
      </c>
      <c r="L2754" s="1" t="s">
        <v>8956</v>
      </c>
    </row>
    <row r="2755" spans="1:12">
      <c r="A2755" s="1">
        <v>2827</v>
      </c>
      <c r="B2755" s="1" t="s">
        <v>8959</v>
      </c>
      <c r="C2755" s="1" t="s">
        <v>8960</v>
      </c>
      <c r="D2755" s="1" t="s">
        <v>8934</v>
      </c>
      <c r="F2755" s="1" t="s">
        <v>8961</v>
      </c>
      <c r="G2755" s="1">
        <v>7.6260779999999997</v>
      </c>
      <c r="H2755" s="1">
        <v>-66.164917000000003</v>
      </c>
      <c r="I2755" s="1">
        <v>141</v>
      </c>
      <c r="J2755" s="1">
        <v>-4</v>
      </c>
      <c r="K2755" s="1" t="s">
        <v>161</v>
      </c>
      <c r="L2755" s="1" t="s">
        <v>8959</v>
      </c>
    </row>
    <row r="2756" spans="1:12">
      <c r="A2756" s="1">
        <v>2828</v>
      </c>
      <c r="B2756" s="1" t="s">
        <v>8962</v>
      </c>
      <c r="C2756" s="1" t="s">
        <v>8962</v>
      </c>
      <c r="D2756" s="1" t="s">
        <v>8934</v>
      </c>
      <c r="F2756" s="1" t="s">
        <v>8963</v>
      </c>
      <c r="G2756" s="1">
        <v>9.6477219999999999</v>
      </c>
      <c r="H2756" s="1">
        <v>-68.574656000000004</v>
      </c>
      <c r="I2756" s="1">
        <v>512</v>
      </c>
      <c r="J2756" s="1">
        <v>-4</v>
      </c>
      <c r="K2756" s="1" t="s">
        <v>161</v>
      </c>
      <c r="L2756" s="1" t="s">
        <v>8962</v>
      </c>
    </row>
    <row r="2757" spans="1:12">
      <c r="A2757" s="1">
        <v>2829</v>
      </c>
      <c r="B2757" s="1" t="s">
        <v>8964</v>
      </c>
      <c r="C2757" s="1" t="s">
        <v>8964</v>
      </c>
      <c r="D2757" s="1" t="s">
        <v>8934</v>
      </c>
      <c r="F2757" s="1" t="s">
        <v>8965</v>
      </c>
      <c r="G2757" s="1">
        <v>8.9246560000000006</v>
      </c>
      <c r="H2757" s="1">
        <v>-67.417094000000006</v>
      </c>
      <c r="I2757" s="1">
        <v>328</v>
      </c>
      <c r="J2757" s="1">
        <v>-4</v>
      </c>
      <c r="K2757" s="1" t="s">
        <v>161</v>
      </c>
      <c r="L2757" s="1" t="s">
        <v>8964</v>
      </c>
    </row>
    <row r="2758" spans="1:12">
      <c r="A2758" s="1">
        <v>2830</v>
      </c>
      <c r="B2758" s="1" t="s">
        <v>8966</v>
      </c>
      <c r="C2758" s="1" t="s">
        <v>8966</v>
      </c>
      <c r="D2758" s="1" t="s">
        <v>8934</v>
      </c>
      <c r="E2758" s="1" t="s">
        <v>8967</v>
      </c>
      <c r="F2758" s="1" t="s">
        <v>8968</v>
      </c>
      <c r="G2758" s="1">
        <v>6.2319889999999996</v>
      </c>
      <c r="H2758" s="1">
        <v>-62.854433</v>
      </c>
      <c r="I2758" s="1">
        <v>1450</v>
      </c>
      <c r="J2758" s="1">
        <v>-4</v>
      </c>
      <c r="K2758" s="1" t="s">
        <v>161</v>
      </c>
      <c r="L2758" s="1" t="s">
        <v>8966</v>
      </c>
    </row>
    <row r="2759" spans="1:12">
      <c r="A2759" s="1">
        <v>2831</v>
      </c>
      <c r="B2759" s="1" t="s">
        <v>8969</v>
      </c>
      <c r="C2759" s="1" t="s">
        <v>8969</v>
      </c>
      <c r="D2759" s="1" t="s">
        <v>8934</v>
      </c>
      <c r="F2759" s="1" t="s">
        <v>8970</v>
      </c>
      <c r="G2759" s="1">
        <v>10.175603000000001</v>
      </c>
      <c r="H2759" s="1">
        <v>-70.065213999999997</v>
      </c>
      <c r="I2759" s="1">
        <v>1437</v>
      </c>
      <c r="J2759" s="1">
        <v>-4</v>
      </c>
      <c r="K2759" s="1" t="s">
        <v>161</v>
      </c>
      <c r="L2759" s="1" t="s">
        <v>8969</v>
      </c>
    </row>
    <row r="2760" spans="1:12">
      <c r="A2760" s="1">
        <v>2832</v>
      </c>
      <c r="B2760" s="1" t="s">
        <v>8971</v>
      </c>
      <c r="C2760" s="1" t="s">
        <v>8972</v>
      </c>
      <c r="D2760" s="1" t="s">
        <v>8934</v>
      </c>
      <c r="E2760" s="1" t="s">
        <v>8973</v>
      </c>
      <c r="F2760" s="1" t="s">
        <v>8974</v>
      </c>
      <c r="G2760" s="1">
        <v>10.660014</v>
      </c>
      <c r="H2760" s="1">
        <v>-63.261681000000003</v>
      </c>
      <c r="I2760" s="1">
        <v>33</v>
      </c>
      <c r="J2760" s="1">
        <v>-4</v>
      </c>
      <c r="K2760" s="1" t="s">
        <v>161</v>
      </c>
      <c r="L2760" s="1" t="s">
        <v>8971</v>
      </c>
    </row>
    <row r="2761" spans="1:12">
      <c r="A2761" s="1">
        <v>2833</v>
      </c>
      <c r="B2761" s="1" t="s">
        <v>8975</v>
      </c>
      <c r="C2761" s="1" t="s">
        <v>8976</v>
      </c>
      <c r="D2761" s="1" t="s">
        <v>8934</v>
      </c>
      <c r="E2761" s="1" t="s">
        <v>8977</v>
      </c>
      <c r="F2761" s="1" t="s">
        <v>8978</v>
      </c>
      <c r="G2761" s="1">
        <v>11.414866999999999</v>
      </c>
      <c r="H2761" s="1">
        <v>-69.681656000000004</v>
      </c>
      <c r="I2761" s="1">
        <v>52</v>
      </c>
      <c r="J2761" s="1">
        <v>-4</v>
      </c>
      <c r="K2761" s="1" t="s">
        <v>161</v>
      </c>
      <c r="L2761" s="1" t="s">
        <v>8975</v>
      </c>
    </row>
    <row r="2762" spans="1:12">
      <c r="A2762" s="1">
        <v>2834</v>
      </c>
      <c r="B2762" s="1" t="s">
        <v>8979</v>
      </c>
      <c r="C2762" s="1" t="s">
        <v>8980</v>
      </c>
      <c r="D2762" s="1" t="s">
        <v>8934</v>
      </c>
      <c r="F2762" s="1" t="s">
        <v>8981</v>
      </c>
      <c r="G2762" s="1">
        <v>10.286588999999999</v>
      </c>
      <c r="H2762" s="1">
        <v>-66.816219000000004</v>
      </c>
      <c r="I2762" s="1">
        <v>2145</v>
      </c>
      <c r="J2762" s="1">
        <v>-4</v>
      </c>
      <c r="K2762" s="1" t="s">
        <v>161</v>
      </c>
      <c r="L2762" s="1" t="s">
        <v>8979</v>
      </c>
    </row>
    <row r="2763" spans="1:12">
      <c r="A2763" s="1">
        <v>2835</v>
      </c>
      <c r="B2763" s="1" t="s">
        <v>8982</v>
      </c>
      <c r="C2763" s="1" t="s">
        <v>8983</v>
      </c>
      <c r="D2763" s="1" t="s">
        <v>8934</v>
      </c>
      <c r="E2763" s="1" t="s">
        <v>8984</v>
      </c>
      <c r="F2763" s="1" t="s">
        <v>8985</v>
      </c>
      <c r="G2763" s="1">
        <v>10.450333000000001</v>
      </c>
      <c r="H2763" s="1">
        <v>-64.130471999999997</v>
      </c>
      <c r="I2763" s="1">
        <v>25</v>
      </c>
      <c r="J2763" s="1">
        <v>-4</v>
      </c>
      <c r="K2763" s="1" t="s">
        <v>161</v>
      </c>
      <c r="L2763" s="1" t="s">
        <v>8982</v>
      </c>
    </row>
    <row r="2764" spans="1:12">
      <c r="A2764" s="1">
        <v>2836</v>
      </c>
      <c r="B2764" s="1" t="s">
        <v>8986</v>
      </c>
      <c r="C2764" s="1" t="s">
        <v>8987</v>
      </c>
      <c r="D2764" s="1" t="s">
        <v>8934</v>
      </c>
      <c r="F2764" s="1" t="s">
        <v>8988</v>
      </c>
      <c r="G2764" s="1">
        <v>9.3721669999999992</v>
      </c>
      <c r="H2764" s="1">
        <v>-66.922989000000001</v>
      </c>
      <c r="I2764" s="1">
        <v>525</v>
      </c>
      <c r="J2764" s="1">
        <v>-4</v>
      </c>
      <c r="K2764" s="1" t="s">
        <v>161</v>
      </c>
      <c r="L2764" s="1" t="s">
        <v>8986</v>
      </c>
    </row>
    <row r="2765" spans="1:12">
      <c r="A2765" s="1">
        <v>2837</v>
      </c>
      <c r="B2765" s="1" t="s">
        <v>7838</v>
      </c>
      <c r="C2765" s="1" t="s">
        <v>7838</v>
      </c>
      <c r="D2765" s="1" t="s">
        <v>8934</v>
      </c>
      <c r="F2765" s="1" t="s">
        <v>8989</v>
      </c>
      <c r="G2765" s="1">
        <v>6.7154379999999998</v>
      </c>
      <c r="H2765" s="1">
        <v>-61.639218999999997</v>
      </c>
      <c r="I2765" s="1">
        <v>318</v>
      </c>
      <c r="J2765" s="1">
        <v>-4</v>
      </c>
      <c r="K2765" s="1" t="s">
        <v>161</v>
      </c>
      <c r="L2765" s="1" t="s">
        <v>7838</v>
      </c>
    </row>
    <row r="2766" spans="1:12">
      <c r="A2766" s="1">
        <v>2838</v>
      </c>
      <c r="B2766" s="1" t="s">
        <v>8990</v>
      </c>
      <c r="C2766" s="1" t="s">
        <v>8990</v>
      </c>
      <c r="D2766" s="1" t="s">
        <v>8934</v>
      </c>
      <c r="F2766" s="1" t="s">
        <v>8991</v>
      </c>
      <c r="G2766" s="1">
        <v>7.0597219999999998</v>
      </c>
      <c r="H2766" s="1">
        <v>-69.496694000000005</v>
      </c>
      <c r="I2766" s="1">
        <v>295</v>
      </c>
      <c r="J2766" s="1">
        <v>-4</v>
      </c>
      <c r="K2766" s="1" t="s">
        <v>161</v>
      </c>
      <c r="L2766" s="1" t="s">
        <v>8990</v>
      </c>
    </row>
    <row r="2767" spans="1:12">
      <c r="A2767" s="1">
        <v>2839</v>
      </c>
      <c r="B2767" s="1" t="s">
        <v>8992</v>
      </c>
      <c r="C2767" s="1" t="s">
        <v>8992</v>
      </c>
      <c r="D2767" s="1" t="s">
        <v>8934</v>
      </c>
      <c r="F2767" s="1" t="s">
        <v>8993</v>
      </c>
      <c r="G2767" s="1">
        <v>7.2110810000000001</v>
      </c>
      <c r="H2767" s="1">
        <v>-70.756450000000001</v>
      </c>
      <c r="I2767" s="1">
        <v>426</v>
      </c>
      <c r="J2767" s="1">
        <v>-4</v>
      </c>
      <c r="K2767" s="1" t="s">
        <v>161</v>
      </c>
      <c r="L2767" s="1" t="s">
        <v>8992</v>
      </c>
    </row>
    <row r="2768" spans="1:12">
      <c r="A2768" s="1">
        <v>2840</v>
      </c>
      <c r="B2768" s="1" t="s">
        <v>8994</v>
      </c>
      <c r="C2768" s="1" t="s">
        <v>8994</v>
      </c>
      <c r="D2768" s="1" t="s">
        <v>8934</v>
      </c>
      <c r="E2768" s="1" t="s">
        <v>8995</v>
      </c>
      <c r="F2768" s="1" t="s">
        <v>8996</v>
      </c>
      <c r="G2768" s="1">
        <v>10.574078</v>
      </c>
      <c r="H2768" s="1">
        <v>-62.312666999999998</v>
      </c>
      <c r="I2768" s="1">
        <v>42</v>
      </c>
      <c r="J2768" s="1">
        <v>-4</v>
      </c>
      <c r="K2768" s="1" t="s">
        <v>161</v>
      </c>
      <c r="L2768" s="1" t="s">
        <v>8994</v>
      </c>
    </row>
    <row r="2769" spans="1:12">
      <c r="A2769" s="1">
        <v>2841</v>
      </c>
      <c r="B2769" s="1" t="s">
        <v>8997</v>
      </c>
      <c r="C2769" s="1" t="s">
        <v>8997</v>
      </c>
      <c r="D2769" s="1" t="s">
        <v>8934</v>
      </c>
      <c r="E2769" s="1" t="s">
        <v>8998</v>
      </c>
      <c r="F2769" s="1" t="s">
        <v>8999</v>
      </c>
      <c r="G2769" s="1">
        <v>9.0269440000000003</v>
      </c>
      <c r="H2769" s="1">
        <v>-69.75515</v>
      </c>
      <c r="I2769" s="1">
        <v>606</v>
      </c>
      <c r="J2769" s="1">
        <v>-4</v>
      </c>
      <c r="K2769" s="1" t="s">
        <v>161</v>
      </c>
      <c r="L2769" s="1" t="s">
        <v>8997</v>
      </c>
    </row>
    <row r="2770" spans="1:12">
      <c r="A2770" s="1">
        <v>2842</v>
      </c>
      <c r="B2770" s="1" t="s">
        <v>9000</v>
      </c>
      <c r="C2770" s="1" t="s">
        <v>9000</v>
      </c>
      <c r="D2770" s="1" t="s">
        <v>8934</v>
      </c>
      <c r="F2770" s="1" t="s">
        <v>9001</v>
      </c>
      <c r="G2770" s="1">
        <v>10.462453</v>
      </c>
      <c r="H2770" s="1">
        <v>-66.092758000000003</v>
      </c>
      <c r="I2770" s="1">
        <v>10</v>
      </c>
      <c r="J2770" s="1">
        <v>-4</v>
      </c>
      <c r="K2770" s="1" t="s">
        <v>161</v>
      </c>
      <c r="L2770" s="1" t="s">
        <v>9000</v>
      </c>
    </row>
    <row r="2771" spans="1:12">
      <c r="A2771" s="1">
        <v>2843</v>
      </c>
      <c r="B2771" s="1" t="s">
        <v>9002</v>
      </c>
      <c r="C2771" s="1" t="s">
        <v>9003</v>
      </c>
      <c r="D2771" s="1" t="s">
        <v>8934</v>
      </c>
      <c r="F2771" s="1" t="s">
        <v>9004</v>
      </c>
      <c r="G2771" s="1">
        <v>10.794406</v>
      </c>
      <c r="H2771" s="1">
        <v>-63.981589</v>
      </c>
      <c r="I2771" s="1">
        <v>10</v>
      </c>
      <c r="J2771" s="1">
        <v>-4</v>
      </c>
      <c r="K2771" s="1" t="s">
        <v>161</v>
      </c>
      <c r="L2771" s="1" t="s">
        <v>9002</v>
      </c>
    </row>
    <row r="2772" spans="1:12">
      <c r="A2772" s="1">
        <v>2844</v>
      </c>
      <c r="B2772" s="1" t="s">
        <v>9005</v>
      </c>
      <c r="C2772" s="1" t="s">
        <v>9006</v>
      </c>
      <c r="D2772" s="1" t="s">
        <v>8934</v>
      </c>
      <c r="E2772" s="1" t="s">
        <v>9007</v>
      </c>
      <c r="F2772" s="1" t="s">
        <v>9008</v>
      </c>
      <c r="G2772" s="1">
        <v>11.780775</v>
      </c>
      <c r="H2772" s="1">
        <v>-70.151497000000006</v>
      </c>
      <c r="I2772" s="1">
        <v>75</v>
      </c>
      <c r="J2772" s="1">
        <v>-4</v>
      </c>
      <c r="K2772" s="1" t="s">
        <v>161</v>
      </c>
      <c r="L2772" s="1" t="s">
        <v>9005</v>
      </c>
    </row>
    <row r="2773" spans="1:12">
      <c r="A2773" s="1">
        <v>2845</v>
      </c>
      <c r="B2773" s="1" t="s">
        <v>9009</v>
      </c>
      <c r="C2773" s="1" t="s">
        <v>9009</v>
      </c>
      <c r="D2773" s="1" t="s">
        <v>8934</v>
      </c>
      <c r="F2773" s="1" t="s">
        <v>9010</v>
      </c>
      <c r="G2773" s="1">
        <v>9.9069529999999997</v>
      </c>
      <c r="H2773" s="1">
        <v>-67.379638999999997</v>
      </c>
      <c r="I2773" s="1">
        <v>1404</v>
      </c>
      <c r="J2773" s="1">
        <v>-4</v>
      </c>
      <c r="K2773" s="1" t="s">
        <v>161</v>
      </c>
      <c r="L2773" s="1" t="s">
        <v>9009</v>
      </c>
    </row>
    <row r="2774" spans="1:12">
      <c r="A2774" s="1">
        <v>2846</v>
      </c>
      <c r="B2774" s="1" t="s">
        <v>9011</v>
      </c>
      <c r="C2774" s="1" t="s">
        <v>9011</v>
      </c>
      <c r="D2774" s="1" t="s">
        <v>8934</v>
      </c>
      <c r="E2774" s="1" t="s">
        <v>9012</v>
      </c>
      <c r="F2774" s="1" t="s">
        <v>9013</v>
      </c>
      <c r="G2774" s="1">
        <v>8.2391670000000001</v>
      </c>
      <c r="H2774" s="1">
        <v>-72.271028000000001</v>
      </c>
      <c r="I2774" s="1">
        <v>323</v>
      </c>
      <c r="J2774" s="1">
        <v>-4</v>
      </c>
      <c r="K2774" s="1" t="s">
        <v>161</v>
      </c>
      <c r="L2774" s="1" t="s">
        <v>9011</v>
      </c>
    </row>
    <row r="2775" spans="1:12">
      <c r="A2775" s="1">
        <v>2847</v>
      </c>
      <c r="B2775" s="1" t="s">
        <v>9014</v>
      </c>
      <c r="C2775" s="1" t="s">
        <v>9014</v>
      </c>
      <c r="D2775" s="1" t="s">
        <v>8934</v>
      </c>
      <c r="F2775" s="1" t="s">
        <v>9015</v>
      </c>
      <c r="G2775" s="1">
        <v>11.808821999999999</v>
      </c>
      <c r="H2775" s="1">
        <v>-66.179214000000002</v>
      </c>
      <c r="I2775" s="1">
        <v>5</v>
      </c>
      <c r="J2775" s="1">
        <v>-4</v>
      </c>
      <c r="K2775" s="1" t="s">
        <v>161</v>
      </c>
      <c r="L2775" s="1" t="s">
        <v>9014</v>
      </c>
    </row>
    <row r="2776" spans="1:12">
      <c r="A2776" s="1">
        <v>2848</v>
      </c>
      <c r="B2776" s="1" t="s">
        <v>9016</v>
      </c>
      <c r="C2776" s="1" t="s">
        <v>8950</v>
      </c>
      <c r="D2776" s="1" t="s">
        <v>8934</v>
      </c>
      <c r="E2776" s="1" t="s">
        <v>9017</v>
      </c>
      <c r="F2776" s="1" t="s">
        <v>9018</v>
      </c>
      <c r="G2776" s="1">
        <v>10.558208</v>
      </c>
      <c r="H2776" s="1">
        <v>-71.727856000000003</v>
      </c>
      <c r="I2776" s="1">
        <v>235</v>
      </c>
      <c r="J2776" s="1">
        <v>-4</v>
      </c>
      <c r="K2776" s="1" t="s">
        <v>161</v>
      </c>
      <c r="L2776" s="1" t="s">
        <v>9016</v>
      </c>
    </row>
    <row r="2777" spans="1:12">
      <c r="A2777" s="1">
        <v>2849</v>
      </c>
      <c r="B2777" s="1" t="s">
        <v>9019</v>
      </c>
      <c r="C2777" s="1" t="s">
        <v>5836</v>
      </c>
      <c r="D2777" s="1" t="s">
        <v>8934</v>
      </c>
      <c r="E2777" s="1" t="s">
        <v>9020</v>
      </c>
      <c r="F2777" s="1" t="s">
        <v>9021</v>
      </c>
      <c r="G2777" s="1">
        <v>8.5822939999999992</v>
      </c>
      <c r="H2777" s="1">
        <v>-71.161186000000001</v>
      </c>
      <c r="I2777" s="1">
        <v>5007</v>
      </c>
      <c r="J2777" s="1">
        <v>-4</v>
      </c>
      <c r="K2777" s="1" t="s">
        <v>161</v>
      </c>
      <c r="L2777" s="1" t="s">
        <v>9019</v>
      </c>
    </row>
    <row r="2778" spans="1:12">
      <c r="A2778" s="1">
        <v>2850</v>
      </c>
      <c r="B2778" s="1" t="s">
        <v>9022</v>
      </c>
      <c r="C2778" s="1" t="s">
        <v>9023</v>
      </c>
      <c r="D2778" s="1" t="s">
        <v>8934</v>
      </c>
      <c r="E2778" s="1" t="s">
        <v>9024</v>
      </c>
      <c r="F2778" s="1" t="s">
        <v>9025</v>
      </c>
      <c r="G2778" s="1">
        <v>10.912926000000001</v>
      </c>
      <c r="H2778" s="1">
        <v>-63.967581000000003</v>
      </c>
      <c r="I2778" s="1">
        <v>74</v>
      </c>
      <c r="J2778" s="1">
        <v>-4</v>
      </c>
      <c r="K2778" s="1" t="s">
        <v>161</v>
      </c>
      <c r="L2778" s="1" t="s">
        <v>9022</v>
      </c>
    </row>
    <row r="2779" spans="1:12">
      <c r="A2779" s="1">
        <v>2851</v>
      </c>
      <c r="B2779" s="1" t="s">
        <v>9026</v>
      </c>
      <c r="C2779" s="1" t="s">
        <v>8980</v>
      </c>
      <c r="D2779" s="1" t="s">
        <v>8934</v>
      </c>
      <c r="E2779" s="1" t="s">
        <v>9027</v>
      </c>
      <c r="F2779" s="1" t="s">
        <v>9028</v>
      </c>
      <c r="G2779" s="1">
        <v>10.603116999999999</v>
      </c>
      <c r="H2779" s="1">
        <v>-66.990583000000001</v>
      </c>
      <c r="I2779" s="1">
        <v>235</v>
      </c>
      <c r="J2779" s="1">
        <v>-4</v>
      </c>
      <c r="K2779" s="1" t="s">
        <v>161</v>
      </c>
      <c r="L2779" s="1" t="s">
        <v>9026</v>
      </c>
    </row>
    <row r="2780" spans="1:12">
      <c r="A2780" s="1">
        <v>2852</v>
      </c>
      <c r="B2780" s="1" t="s">
        <v>9029</v>
      </c>
      <c r="C2780" s="1" t="s">
        <v>9029</v>
      </c>
      <c r="D2780" s="1" t="s">
        <v>8934</v>
      </c>
      <c r="E2780" s="1" t="s">
        <v>9030</v>
      </c>
      <c r="F2780" s="1" t="s">
        <v>9031</v>
      </c>
      <c r="G2780" s="1">
        <v>9.7490670000000001</v>
      </c>
      <c r="H2780" s="1">
        <v>-63.153399999999998</v>
      </c>
      <c r="I2780" s="1">
        <v>224</v>
      </c>
      <c r="J2780" s="1">
        <v>-4</v>
      </c>
      <c r="K2780" s="1" t="s">
        <v>161</v>
      </c>
      <c r="L2780" s="1" t="s">
        <v>9029</v>
      </c>
    </row>
    <row r="2781" spans="1:12">
      <c r="A2781" s="1">
        <v>2853</v>
      </c>
      <c r="B2781" s="1" t="s">
        <v>9032</v>
      </c>
      <c r="C2781" s="1" t="s">
        <v>9033</v>
      </c>
      <c r="D2781" s="1" t="s">
        <v>8934</v>
      </c>
      <c r="E2781" s="1" t="s">
        <v>9034</v>
      </c>
      <c r="F2781" s="1" t="s">
        <v>9035</v>
      </c>
      <c r="G2781" s="1">
        <v>5.6199919999999999</v>
      </c>
      <c r="H2781" s="1">
        <v>-67.606103000000004</v>
      </c>
      <c r="I2781" s="1">
        <v>245</v>
      </c>
      <c r="J2781" s="1">
        <v>-4</v>
      </c>
      <c r="K2781" s="1" t="s">
        <v>161</v>
      </c>
      <c r="L2781" s="1" t="s">
        <v>9032</v>
      </c>
    </row>
    <row r="2782" spans="1:12">
      <c r="A2782" s="1">
        <v>2854</v>
      </c>
      <c r="B2782" s="1" t="s">
        <v>9036</v>
      </c>
      <c r="C2782" s="1" t="s">
        <v>9037</v>
      </c>
      <c r="D2782" s="1" t="s">
        <v>8934</v>
      </c>
      <c r="E2782" s="1" t="s">
        <v>9038</v>
      </c>
      <c r="F2782" s="1" t="s">
        <v>9039</v>
      </c>
      <c r="G2782" s="1">
        <v>10.480499999999999</v>
      </c>
      <c r="H2782" s="1">
        <v>-68.073025000000001</v>
      </c>
      <c r="I2782" s="1">
        <v>32</v>
      </c>
      <c r="J2782" s="1">
        <v>-4</v>
      </c>
      <c r="K2782" s="1" t="s">
        <v>161</v>
      </c>
      <c r="L2782" s="1" t="s">
        <v>9036</v>
      </c>
    </row>
    <row r="2783" spans="1:12">
      <c r="A2783" s="1">
        <v>2855</v>
      </c>
      <c r="B2783" s="1" t="s">
        <v>9040</v>
      </c>
      <c r="C2783" s="1" t="s">
        <v>9041</v>
      </c>
      <c r="D2783" s="1" t="s">
        <v>8934</v>
      </c>
      <c r="F2783" s="1" t="s">
        <v>9042</v>
      </c>
      <c r="G2783" s="1">
        <v>7.8013170000000001</v>
      </c>
      <c r="H2783" s="1">
        <v>-72.202847000000006</v>
      </c>
      <c r="I2783" s="1">
        <v>3314</v>
      </c>
      <c r="J2783" s="1">
        <v>-4</v>
      </c>
      <c r="K2783" s="1" t="s">
        <v>161</v>
      </c>
      <c r="L2783" s="1" t="s">
        <v>9040</v>
      </c>
    </row>
    <row r="2784" spans="1:12">
      <c r="A2784" s="1">
        <v>2856</v>
      </c>
      <c r="B2784" s="1" t="s">
        <v>9043</v>
      </c>
      <c r="C2784" s="1" t="s">
        <v>9044</v>
      </c>
      <c r="D2784" s="1" t="s">
        <v>8934</v>
      </c>
      <c r="E2784" s="1" t="s">
        <v>9045</v>
      </c>
      <c r="F2784" s="1" t="s">
        <v>9046</v>
      </c>
      <c r="G2784" s="1">
        <v>8.2885279999999995</v>
      </c>
      <c r="H2784" s="1">
        <v>-62.760361000000003</v>
      </c>
      <c r="I2784" s="1">
        <v>472</v>
      </c>
      <c r="J2784" s="1">
        <v>-4</v>
      </c>
      <c r="K2784" s="1" t="s">
        <v>161</v>
      </c>
      <c r="L2784" s="1" t="s">
        <v>9043</v>
      </c>
    </row>
    <row r="2785" spans="1:12">
      <c r="A2785" s="1">
        <v>2857</v>
      </c>
      <c r="B2785" s="1" t="s">
        <v>9047</v>
      </c>
      <c r="C2785" s="1" t="s">
        <v>9047</v>
      </c>
      <c r="D2785" s="1" t="s">
        <v>8934</v>
      </c>
      <c r="F2785" s="1" t="s">
        <v>9048</v>
      </c>
      <c r="G2785" s="1">
        <v>7.5757060000000003</v>
      </c>
      <c r="H2785" s="1">
        <v>-70.174328000000003</v>
      </c>
      <c r="I2785" s="1">
        <v>347</v>
      </c>
      <c r="J2785" s="1">
        <v>-4</v>
      </c>
      <c r="K2785" s="1" t="s">
        <v>161</v>
      </c>
      <c r="L2785" s="1" t="s">
        <v>9047</v>
      </c>
    </row>
    <row r="2786" spans="1:12">
      <c r="A2786" s="1">
        <v>2858</v>
      </c>
      <c r="B2786" s="1" t="s">
        <v>9049</v>
      </c>
      <c r="C2786" s="1" t="s">
        <v>9050</v>
      </c>
      <c r="D2786" s="1" t="s">
        <v>8934</v>
      </c>
      <c r="E2786" s="1" t="s">
        <v>9051</v>
      </c>
      <c r="F2786" s="1" t="s">
        <v>9052</v>
      </c>
      <c r="G2786" s="1">
        <v>7.8408309999999997</v>
      </c>
      <c r="H2786" s="1">
        <v>-72.439741999999995</v>
      </c>
      <c r="I2786" s="1">
        <v>1312</v>
      </c>
      <c r="J2786" s="1">
        <v>-4</v>
      </c>
      <c r="K2786" s="1" t="s">
        <v>161</v>
      </c>
      <c r="L2786" s="1" t="s">
        <v>9049</v>
      </c>
    </row>
    <row r="2787" spans="1:12">
      <c r="A2787" s="1">
        <v>2859</v>
      </c>
      <c r="B2787" s="1" t="s">
        <v>9053</v>
      </c>
      <c r="C2787" s="1" t="s">
        <v>9054</v>
      </c>
      <c r="D2787" s="1" t="s">
        <v>8934</v>
      </c>
      <c r="F2787" s="1" t="s">
        <v>9055</v>
      </c>
      <c r="G2787" s="1">
        <v>7.8035139999999998</v>
      </c>
      <c r="H2787" s="1">
        <v>-71.165717000000001</v>
      </c>
      <c r="I2787" s="1">
        <v>590</v>
      </c>
      <c r="J2787" s="1">
        <v>-4</v>
      </c>
      <c r="K2787" s="1" t="s">
        <v>161</v>
      </c>
      <c r="L2787" s="1" t="s">
        <v>9053</v>
      </c>
    </row>
    <row r="2788" spans="1:12">
      <c r="A2788" s="1">
        <v>2860</v>
      </c>
      <c r="B2788" s="1" t="s">
        <v>9056</v>
      </c>
      <c r="C2788" s="1" t="s">
        <v>9057</v>
      </c>
      <c r="D2788" s="1" t="s">
        <v>8934</v>
      </c>
      <c r="F2788" s="1" t="s">
        <v>9058</v>
      </c>
      <c r="G2788" s="1">
        <v>4.5547219999999999</v>
      </c>
      <c r="H2788" s="1">
        <v>-61.144922000000001</v>
      </c>
      <c r="I2788" s="1">
        <v>2939</v>
      </c>
      <c r="J2788" s="1">
        <v>-4</v>
      </c>
      <c r="K2788" s="1" t="s">
        <v>161</v>
      </c>
      <c r="L2788" s="1" t="s">
        <v>9056</v>
      </c>
    </row>
    <row r="2789" spans="1:12">
      <c r="A2789" s="1">
        <v>2861</v>
      </c>
      <c r="B2789" s="1" t="s">
        <v>9059</v>
      </c>
      <c r="C2789" s="1" t="s">
        <v>5638</v>
      </c>
      <c r="D2789" s="1" t="s">
        <v>8934</v>
      </c>
      <c r="E2789" s="1" t="s">
        <v>9060</v>
      </c>
      <c r="F2789" s="1" t="s">
        <v>9061</v>
      </c>
      <c r="G2789" s="1">
        <v>7.5651109999999999</v>
      </c>
      <c r="H2789" s="1">
        <v>-72.035124999999994</v>
      </c>
      <c r="I2789" s="1">
        <v>1083</v>
      </c>
      <c r="J2789" s="1">
        <v>-4</v>
      </c>
      <c r="K2789" s="1" t="s">
        <v>161</v>
      </c>
      <c r="L2789" s="1" t="s">
        <v>9059</v>
      </c>
    </row>
    <row r="2790" spans="1:12">
      <c r="A2790" s="1">
        <v>2862</v>
      </c>
      <c r="B2790" s="1" t="s">
        <v>9062</v>
      </c>
      <c r="C2790" s="1" t="s">
        <v>9063</v>
      </c>
      <c r="D2790" s="1" t="s">
        <v>8934</v>
      </c>
      <c r="E2790" s="1" t="s">
        <v>9064</v>
      </c>
      <c r="F2790" s="1" t="s">
        <v>9065</v>
      </c>
      <c r="G2790" s="1">
        <v>10.278727999999999</v>
      </c>
      <c r="H2790" s="1">
        <v>-68.755211000000003</v>
      </c>
      <c r="I2790" s="1">
        <v>761</v>
      </c>
      <c r="J2790" s="1">
        <v>-4</v>
      </c>
      <c r="K2790" s="1" t="s">
        <v>161</v>
      </c>
      <c r="L2790" s="1" t="s">
        <v>9062</v>
      </c>
    </row>
    <row r="2791" spans="1:12">
      <c r="A2791" s="1">
        <v>2863</v>
      </c>
      <c r="B2791" s="1" t="s">
        <v>9066</v>
      </c>
      <c r="C2791" s="1" t="s">
        <v>9066</v>
      </c>
      <c r="D2791" s="1" t="s">
        <v>8934</v>
      </c>
      <c r="E2791" s="1" t="s">
        <v>9067</v>
      </c>
      <c r="F2791" s="1" t="s">
        <v>9068</v>
      </c>
      <c r="G2791" s="1">
        <v>7.8833169999999999</v>
      </c>
      <c r="H2791" s="1">
        <v>-67.444024999999996</v>
      </c>
      <c r="I2791" s="1">
        <v>154</v>
      </c>
      <c r="J2791" s="1">
        <v>-4</v>
      </c>
      <c r="K2791" s="1" t="s">
        <v>161</v>
      </c>
      <c r="L2791" s="1" t="s">
        <v>9066</v>
      </c>
    </row>
    <row r="2792" spans="1:12">
      <c r="A2792" s="1">
        <v>2864</v>
      </c>
      <c r="B2792" s="1" t="s">
        <v>9069</v>
      </c>
      <c r="C2792" s="1" t="s">
        <v>9069</v>
      </c>
      <c r="D2792" s="1" t="s">
        <v>8934</v>
      </c>
      <c r="E2792" s="1" t="s">
        <v>9070</v>
      </c>
      <c r="F2792" s="1" t="s">
        <v>9071</v>
      </c>
      <c r="G2792" s="1">
        <v>8.9451470000000004</v>
      </c>
      <c r="H2792" s="1">
        <v>-64.151083</v>
      </c>
      <c r="I2792" s="1">
        <v>837</v>
      </c>
      <c r="J2792" s="1">
        <v>-4</v>
      </c>
      <c r="K2792" s="1" t="s">
        <v>161</v>
      </c>
      <c r="L2792" s="1" t="s">
        <v>9069</v>
      </c>
    </row>
    <row r="2793" spans="1:12">
      <c r="A2793" s="1">
        <v>2865</v>
      </c>
      <c r="B2793" s="1" t="s">
        <v>9072</v>
      </c>
      <c r="C2793" s="1" t="s">
        <v>9054</v>
      </c>
      <c r="D2793" s="1" t="s">
        <v>8934</v>
      </c>
      <c r="E2793" s="1" t="s">
        <v>9073</v>
      </c>
      <c r="F2793" s="1" t="s">
        <v>9074</v>
      </c>
      <c r="G2793" s="1">
        <v>8.9744250000000001</v>
      </c>
      <c r="H2793" s="1">
        <v>-71.943014000000005</v>
      </c>
      <c r="I2793" s="1">
        <v>32</v>
      </c>
      <c r="J2793" s="1">
        <v>-4</v>
      </c>
      <c r="K2793" s="1" t="s">
        <v>161</v>
      </c>
      <c r="L2793" s="1" t="s">
        <v>9072</v>
      </c>
    </row>
    <row r="2794" spans="1:12">
      <c r="A2794" s="1">
        <v>2866</v>
      </c>
      <c r="B2794" s="1" t="s">
        <v>9075</v>
      </c>
      <c r="C2794" s="1" t="s">
        <v>9075</v>
      </c>
      <c r="D2794" s="1" t="s">
        <v>8934</v>
      </c>
      <c r="E2794" s="1" t="s">
        <v>9076</v>
      </c>
      <c r="F2794" s="1" t="s">
        <v>9077</v>
      </c>
      <c r="G2794" s="1">
        <v>9.0889939999999996</v>
      </c>
      <c r="H2794" s="1">
        <v>-62.094175</v>
      </c>
      <c r="I2794" s="1">
        <v>105</v>
      </c>
      <c r="J2794" s="1">
        <v>-4</v>
      </c>
      <c r="K2794" s="1" t="s">
        <v>161</v>
      </c>
      <c r="L2794" s="1" t="s">
        <v>9075</v>
      </c>
    </row>
    <row r="2795" spans="1:12">
      <c r="A2795" s="1">
        <v>2867</v>
      </c>
      <c r="B2795" s="1" t="s">
        <v>9078</v>
      </c>
      <c r="C2795" s="1" t="s">
        <v>9078</v>
      </c>
      <c r="D2795" s="1" t="s">
        <v>8934</v>
      </c>
      <c r="F2795" s="1" t="s">
        <v>9079</v>
      </c>
      <c r="G2795" s="1">
        <v>7.2493809999999996</v>
      </c>
      <c r="H2795" s="1">
        <v>-61.528933000000002</v>
      </c>
      <c r="I2795" s="1">
        <v>344</v>
      </c>
      <c r="J2795" s="1">
        <v>-4</v>
      </c>
      <c r="K2795" s="1" t="s">
        <v>161</v>
      </c>
      <c r="L2795" s="1" t="s">
        <v>9078</v>
      </c>
    </row>
    <row r="2796" spans="1:12">
      <c r="A2796" s="1">
        <v>2868</v>
      </c>
      <c r="B2796" s="1" t="s">
        <v>9080</v>
      </c>
      <c r="C2796" s="1" t="s">
        <v>4032</v>
      </c>
      <c r="D2796" s="1" t="s">
        <v>8934</v>
      </c>
      <c r="E2796" s="1" t="s">
        <v>9081</v>
      </c>
      <c r="F2796" s="1" t="s">
        <v>9082</v>
      </c>
      <c r="G2796" s="1">
        <v>10.149732999999999</v>
      </c>
      <c r="H2796" s="1">
        <v>-67.928399999999996</v>
      </c>
      <c r="I2796" s="1">
        <v>1417</v>
      </c>
      <c r="J2796" s="1">
        <v>-4</v>
      </c>
      <c r="K2796" s="1" t="s">
        <v>161</v>
      </c>
      <c r="L2796" s="1" t="s">
        <v>9080</v>
      </c>
    </row>
    <row r="2797" spans="1:12">
      <c r="A2797" s="1">
        <v>6841</v>
      </c>
      <c r="B2797" s="1" t="s">
        <v>9083</v>
      </c>
      <c r="C2797" s="1" t="s">
        <v>9084</v>
      </c>
      <c r="D2797" s="1" t="s">
        <v>1196</v>
      </c>
      <c r="F2797" s="1" t="s">
        <v>9085</v>
      </c>
      <c r="G2797" s="1">
        <v>51.483800000000002</v>
      </c>
      <c r="H2797" s="1">
        <v>9.2258999999999993</v>
      </c>
      <c r="I2797" s="1">
        <v>855</v>
      </c>
      <c r="J2797" s="1">
        <v>1</v>
      </c>
      <c r="K2797" s="1" t="s">
        <v>184</v>
      </c>
      <c r="L2797" s="1" t="s">
        <v>9083</v>
      </c>
    </row>
    <row r="2798" spans="1:12">
      <c r="A2798" s="1">
        <v>2870</v>
      </c>
      <c r="B2798" s="1" t="s">
        <v>9086</v>
      </c>
      <c r="C2798" s="1" t="s">
        <v>9087</v>
      </c>
      <c r="D2798" s="1" t="s">
        <v>8934</v>
      </c>
      <c r="E2798" s="1" t="s">
        <v>9088</v>
      </c>
      <c r="F2798" s="1" t="s">
        <v>9089</v>
      </c>
      <c r="G2798" s="1">
        <v>9.3407970000000002</v>
      </c>
      <c r="H2798" s="1">
        <v>-70.584089000000006</v>
      </c>
      <c r="I2798" s="1">
        <v>1893</v>
      </c>
      <c r="J2798" s="1">
        <v>-4</v>
      </c>
      <c r="K2798" s="1" t="s">
        <v>161</v>
      </c>
      <c r="L2798" s="1" t="s">
        <v>9086</v>
      </c>
    </row>
    <row r="2799" spans="1:12">
      <c r="A2799" s="1">
        <v>2871</v>
      </c>
      <c r="B2799" s="1" t="s">
        <v>9090</v>
      </c>
      <c r="C2799" s="1" t="s">
        <v>9090</v>
      </c>
      <c r="D2799" s="1" t="s">
        <v>8934</v>
      </c>
      <c r="E2799" s="1" t="s">
        <v>9091</v>
      </c>
      <c r="F2799" s="1" t="s">
        <v>9092</v>
      </c>
      <c r="G2799" s="1">
        <v>9.2220279999999999</v>
      </c>
      <c r="H2799" s="1">
        <v>-65.993583000000001</v>
      </c>
      <c r="I2799" s="1">
        <v>410</v>
      </c>
      <c r="J2799" s="1">
        <v>-4</v>
      </c>
      <c r="K2799" s="1" t="s">
        <v>161</v>
      </c>
      <c r="L2799" s="1" t="s">
        <v>9090</v>
      </c>
    </row>
    <row r="2800" spans="1:12">
      <c r="A2800" s="1">
        <v>2872</v>
      </c>
      <c r="B2800" s="1" t="s">
        <v>9093</v>
      </c>
      <c r="C2800" s="1" t="s">
        <v>9093</v>
      </c>
      <c r="D2800" s="1" t="s">
        <v>9094</v>
      </c>
      <c r="F2800" s="1" t="s">
        <v>9095</v>
      </c>
      <c r="G2800" s="1">
        <v>5.9659219999999999</v>
      </c>
      <c r="H2800" s="1">
        <v>-58.270336</v>
      </c>
      <c r="I2800" s="1">
        <v>180</v>
      </c>
      <c r="J2800" s="1">
        <v>-4</v>
      </c>
      <c r="K2800" s="1" t="s">
        <v>161</v>
      </c>
      <c r="L2800" s="1" t="s">
        <v>9093</v>
      </c>
    </row>
    <row r="2801" spans="1:12">
      <c r="A2801" s="1">
        <v>2873</v>
      </c>
      <c r="B2801" s="1" t="s">
        <v>9096</v>
      </c>
      <c r="C2801" s="1" t="s">
        <v>9096</v>
      </c>
      <c r="D2801" s="1" t="s">
        <v>9094</v>
      </c>
      <c r="E2801" s="1" t="s">
        <v>9097</v>
      </c>
      <c r="F2801" s="1" t="s">
        <v>9098</v>
      </c>
      <c r="G2801" s="1">
        <v>3.3727610000000001</v>
      </c>
      <c r="H2801" s="1">
        <v>-59.789439000000002</v>
      </c>
      <c r="I2801" s="1">
        <v>351</v>
      </c>
      <c r="J2801" s="1">
        <v>-4</v>
      </c>
      <c r="K2801" s="1" t="s">
        <v>161</v>
      </c>
      <c r="L2801" s="1" t="s">
        <v>9096</v>
      </c>
    </row>
    <row r="2802" spans="1:12">
      <c r="A2802" s="1">
        <v>2874</v>
      </c>
      <c r="B2802" s="1" t="s">
        <v>9099</v>
      </c>
      <c r="C2802" s="1" t="s">
        <v>9100</v>
      </c>
      <c r="D2802" s="1" t="s">
        <v>9101</v>
      </c>
      <c r="E2802" s="1" t="s">
        <v>9102</v>
      </c>
      <c r="F2802" s="1" t="s">
        <v>9103</v>
      </c>
      <c r="G2802" s="1">
        <v>17.136748999999998</v>
      </c>
      <c r="H2802" s="1">
        <v>-61.792667000000002</v>
      </c>
      <c r="I2802" s="1">
        <v>62</v>
      </c>
      <c r="J2802" s="1">
        <v>-4</v>
      </c>
      <c r="K2802" s="1" t="s">
        <v>161</v>
      </c>
      <c r="L2802" s="1" t="s">
        <v>9099</v>
      </c>
    </row>
    <row r="2803" spans="1:12">
      <c r="A2803" s="1">
        <v>2875</v>
      </c>
      <c r="B2803" s="1" t="s">
        <v>9104</v>
      </c>
      <c r="C2803" s="1" t="s">
        <v>9105</v>
      </c>
      <c r="D2803" s="1" t="s">
        <v>9106</v>
      </c>
      <c r="E2803" s="1" t="s">
        <v>9107</v>
      </c>
      <c r="F2803" s="1" t="s">
        <v>9108</v>
      </c>
      <c r="G2803" s="1">
        <v>13.074603</v>
      </c>
      <c r="H2803" s="1">
        <v>-59.492455999999997</v>
      </c>
      <c r="I2803" s="1">
        <v>169</v>
      </c>
      <c r="J2803" s="1">
        <v>-4</v>
      </c>
      <c r="K2803" s="1" t="s">
        <v>161</v>
      </c>
      <c r="L2803" s="1" t="s">
        <v>9104</v>
      </c>
    </row>
    <row r="2804" spans="1:12">
      <c r="A2804" s="1">
        <v>2876</v>
      </c>
      <c r="B2804" s="1" t="s">
        <v>9109</v>
      </c>
      <c r="C2804" s="1" t="s">
        <v>9109</v>
      </c>
      <c r="D2804" s="1" t="s">
        <v>9110</v>
      </c>
      <c r="E2804" s="1" t="s">
        <v>9111</v>
      </c>
      <c r="F2804" s="1" t="s">
        <v>9112</v>
      </c>
      <c r="G2804" s="1">
        <v>15.336719</v>
      </c>
      <c r="H2804" s="1">
        <v>-61.392211000000003</v>
      </c>
      <c r="I2804" s="1">
        <v>13</v>
      </c>
      <c r="J2804" s="1">
        <v>-4</v>
      </c>
      <c r="K2804" s="1" t="s">
        <v>161</v>
      </c>
      <c r="L2804" s="1" t="s">
        <v>9109</v>
      </c>
    </row>
    <row r="2805" spans="1:12">
      <c r="A2805" s="1">
        <v>2877</v>
      </c>
      <c r="B2805" s="1" t="s">
        <v>9113</v>
      </c>
      <c r="C2805" s="1" t="s">
        <v>9110</v>
      </c>
      <c r="D2805" s="1" t="s">
        <v>9110</v>
      </c>
      <c r="E2805" s="1" t="s">
        <v>9114</v>
      </c>
      <c r="F2805" s="1" t="s">
        <v>9115</v>
      </c>
      <c r="G2805" s="1">
        <v>15.547027999999999</v>
      </c>
      <c r="H2805" s="1">
        <v>-61.3</v>
      </c>
      <c r="I2805" s="1">
        <v>73</v>
      </c>
      <c r="J2805" s="1">
        <v>-4</v>
      </c>
      <c r="K2805" s="1" t="s">
        <v>161</v>
      </c>
      <c r="L2805" s="1" t="s">
        <v>9113</v>
      </c>
    </row>
    <row r="2806" spans="1:12">
      <c r="A2806" s="1">
        <v>2878</v>
      </c>
      <c r="B2806" s="1" t="s">
        <v>9116</v>
      </c>
      <c r="C2806" s="1" t="s">
        <v>9117</v>
      </c>
      <c r="D2806" s="1" t="s">
        <v>9118</v>
      </c>
      <c r="E2806" s="1" t="s">
        <v>9119</v>
      </c>
      <c r="F2806" s="1" t="s">
        <v>9120</v>
      </c>
      <c r="G2806" s="1">
        <v>14.591032999999999</v>
      </c>
      <c r="H2806" s="1">
        <v>-61.003174999999999</v>
      </c>
      <c r="I2806" s="1">
        <v>16</v>
      </c>
      <c r="J2806" s="1">
        <v>-4</v>
      </c>
      <c r="K2806" s="1" t="s">
        <v>161</v>
      </c>
      <c r="L2806" s="1" t="s">
        <v>9116</v>
      </c>
    </row>
    <row r="2807" spans="1:12">
      <c r="A2807" s="1">
        <v>2879</v>
      </c>
      <c r="B2807" s="1" t="s">
        <v>9121</v>
      </c>
      <c r="C2807" s="1" t="s">
        <v>9122</v>
      </c>
      <c r="D2807" s="1" t="s">
        <v>9123</v>
      </c>
      <c r="E2807" s="1" t="s">
        <v>9124</v>
      </c>
      <c r="F2807" s="1" t="s">
        <v>9125</v>
      </c>
      <c r="G2807" s="1">
        <v>18.099913999999998</v>
      </c>
      <c r="H2807" s="1">
        <v>-63.047196999999997</v>
      </c>
      <c r="I2807" s="1">
        <v>7</v>
      </c>
      <c r="J2807" s="1">
        <v>-4</v>
      </c>
      <c r="K2807" s="1" t="s">
        <v>161</v>
      </c>
      <c r="L2807" s="1" t="s">
        <v>9121</v>
      </c>
    </row>
    <row r="2808" spans="1:12">
      <c r="A2808" s="1">
        <v>2881</v>
      </c>
      <c r="B2808" s="1" t="s">
        <v>9126</v>
      </c>
      <c r="C2808" s="1" t="s">
        <v>9127</v>
      </c>
      <c r="D2808" s="1" t="s">
        <v>9123</v>
      </c>
      <c r="E2808" s="1" t="s">
        <v>9128</v>
      </c>
      <c r="F2808" s="1" t="s">
        <v>9129</v>
      </c>
      <c r="G2808" s="1">
        <v>16.265305999999999</v>
      </c>
      <c r="H2808" s="1">
        <v>-61.531806000000003</v>
      </c>
      <c r="I2808" s="1">
        <v>36</v>
      </c>
      <c r="J2808" s="1">
        <v>-4</v>
      </c>
      <c r="K2808" s="1" t="s">
        <v>161</v>
      </c>
      <c r="L2808" s="1" t="s">
        <v>9126</v>
      </c>
    </row>
    <row r="2809" spans="1:12">
      <c r="A2809" s="1">
        <v>2882</v>
      </c>
      <c r="B2809" s="1" t="s">
        <v>9130</v>
      </c>
      <c r="C2809" s="1" t="s">
        <v>9131</v>
      </c>
      <c r="D2809" s="1" t="s">
        <v>9132</v>
      </c>
      <c r="E2809" s="1" t="s">
        <v>9133</v>
      </c>
      <c r="F2809" s="1" t="s">
        <v>9134</v>
      </c>
      <c r="G2809" s="1">
        <v>12.004246999999999</v>
      </c>
      <c r="H2809" s="1">
        <v>-61.786192</v>
      </c>
      <c r="I2809" s="1">
        <v>41</v>
      </c>
      <c r="J2809" s="1">
        <v>-4</v>
      </c>
      <c r="K2809" s="1" t="s">
        <v>161</v>
      </c>
      <c r="L2809" s="1" t="s">
        <v>9130</v>
      </c>
    </row>
    <row r="2810" spans="1:12">
      <c r="A2810" s="1">
        <v>2883</v>
      </c>
      <c r="B2810" s="1" t="s">
        <v>9135</v>
      </c>
      <c r="C2810" s="1" t="s">
        <v>9136</v>
      </c>
      <c r="D2810" s="1" t="s">
        <v>9137</v>
      </c>
      <c r="E2810" s="1" t="s">
        <v>9138</v>
      </c>
      <c r="F2810" s="1" t="s">
        <v>9139</v>
      </c>
      <c r="G2810" s="1">
        <v>18.337306000000002</v>
      </c>
      <c r="H2810" s="1">
        <v>-64.973360999999997</v>
      </c>
      <c r="I2810" s="1">
        <v>23</v>
      </c>
      <c r="J2810" s="1">
        <v>-4</v>
      </c>
      <c r="K2810" s="1" t="s">
        <v>161</v>
      </c>
      <c r="L2810" s="1" t="s">
        <v>9135</v>
      </c>
    </row>
    <row r="2811" spans="1:12">
      <c r="A2811" s="1">
        <v>2884</v>
      </c>
      <c r="B2811" s="1" t="s">
        <v>9140</v>
      </c>
      <c r="C2811" s="1" t="s">
        <v>9141</v>
      </c>
      <c r="D2811" s="1" t="s">
        <v>9137</v>
      </c>
      <c r="E2811" s="1" t="s">
        <v>9142</v>
      </c>
      <c r="F2811" s="1" t="s">
        <v>9143</v>
      </c>
      <c r="G2811" s="1">
        <v>17.701889000000001</v>
      </c>
      <c r="H2811" s="1">
        <v>-64.798556000000005</v>
      </c>
      <c r="I2811" s="1">
        <v>74</v>
      </c>
      <c r="J2811" s="1">
        <v>-4</v>
      </c>
      <c r="K2811" s="1" t="s">
        <v>161</v>
      </c>
      <c r="L2811" s="1" t="s">
        <v>9140</v>
      </c>
    </row>
    <row r="2812" spans="1:12">
      <c r="A2812" s="1">
        <v>2885</v>
      </c>
      <c r="B2812" s="1" t="s">
        <v>9144</v>
      </c>
      <c r="C2812" s="1" t="s">
        <v>9145</v>
      </c>
      <c r="D2812" s="1" t="s">
        <v>3073</v>
      </c>
      <c r="E2812" s="1" t="s">
        <v>9146</v>
      </c>
      <c r="F2812" s="1" t="s">
        <v>9147</v>
      </c>
      <c r="G2812" s="1">
        <v>18.494861</v>
      </c>
      <c r="H2812" s="1">
        <v>-67.129444000000007</v>
      </c>
      <c r="I2812" s="1">
        <v>237</v>
      </c>
      <c r="J2812" s="1">
        <v>-4</v>
      </c>
      <c r="K2812" s="1" t="s">
        <v>161</v>
      </c>
      <c r="L2812" s="1" t="s">
        <v>9144</v>
      </c>
    </row>
    <row r="2813" spans="1:12">
      <c r="A2813" s="1">
        <v>2886</v>
      </c>
      <c r="B2813" s="1" t="s">
        <v>9148</v>
      </c>
      <c r="C2813" s="1" t="s">
        <v>9149</v>
      </c>
      <c r="D2813" s="1" t="s">
        <v>3073</v>
      </c>
      <c r="E2813" s="1" t="s">
        <v>9150</v>
      </c>
      <c r="F2813" s="1" t="s">
        <v>9151</v>
      </c>
      <c r="G2813" s="1">
        <v>18.308889000000001</v>
      </c>
      <c r="H2813" s="1">
        <v>-65.661861000000002</v>
      </c>
      <c r="I2813" s="1">
        <v>64</v>
      </c>
      <c r="J2813" s="1">
        <v>-4</v>
      </c>
      <c r="K2813" s="1" t="s">
        <v>161</v>
      </c>
      <c r="L2813" s="1" t="s">
        <v>9148</v>
      </c>
    </row>
    <row r="2814" spans="1:12">
      <c r="A2814" s="1">
        <v>2887</v>
      </c>
      <c r="B2814" s="1" t="s">
        <v>9152</v>
      </c>
      <c r="C2814" s="1" t="s">
        <v>7781</v>
      </c>
      <c r="D2814" s="1" t="s">
        <v>3073</v>
      </c>
      <c r="E2814" s="1" t="s">
        <v>9153</v>
      </c>
      <c r="F2814" s="1" t="s">
        <v>9154</v>
      </c>
      <c r="G2814" s="1">
        <v>18.456828000000002</v>
      </c>
      <c r="H2814" s="1">
        <v>-66.098139000000003</v>
      </c>
      <c r="I2814" s="1">
        <v>10</v>
      </c>
      <c r="J2814" s="1">
        <v>-4</v>
      </c>
      <c r="K2814" s="1" t="s">
        <v>161</v>
      </c>
      <c r="L2814" s="1" t="s">
        <v>9152</v>
      </c>
    </row>
    <row r="2815" spans="1:12">
      <c r="A2815" s="1">
        <v>2888</v>
      </c>
      <c r="B2815" s="1" t="s">
        <v>9155</v>
      </c>
      <c r="C2815" s="1" t="s">
        <v>9156</v>
      </c>
      <c r="D2815" s="1" t="s">
        <v>3073</v>
      </c>
      <c r="E2815" s="1" t="s">
        <v>9157</v>
      </c>
      <c r="F2815" s="1" t="s">
        <v>9158</v>
      </c>
      <c r="G2815" s="1">
        <v>18.255693999999998</v>
      </c>
      <c r="H2815" s="1">
        <v>-67.148471999999998</v>
      </c>
      <c r="I2815" s="1">
        <v>28</v>
      </c>
      <c r="J2815" s="1">
        <v>-4</v>
      </c>
      <c r="K2815" s="1" t="s">
        <v>161</v>
      </c>
      <c r="L2815" s="1" t="s">
        <v>9155</v>
      </c>
    </row>
    <row r="2816" spans="1:12">
      <c r="A2816" s="1">
        <v>2889</v>
      </c>
      <c r="B2816" s="1" t="s">
        <v>9159</v>
      </c>
      <c r="C2816" s="1" t="s">
        <v>9160</v>
      </c>
      <c r="D2816" s="1" t="s">
        <v>3073</v>
      </c>
      <c r="E2816" s="1" t="s">
        <v>9161</v>
      </c>
      <c r="F2816" s="1" t="s">
        <v>9162</v>
      </c>
      <c r="G2816" s="1">
        <v>18.008306000000001</v>
      </c>
      <c r="H2816" s="1">
        <v>-66.563028000000003</v>
      </c>
      <c r="I2816" s="1">
        <v>29</v>
      </c>
      <c r="J2816" s="1">
        <v>-4</v>
      </c>
      <c r="K2816" s="1" t="s">
        <v>161</v>
      </c>
      <c r="L2816" s="1" t="s">
        <v>9159</v>
      </c>
    </row>
    <row r="2817" spans="1:12">
      <c r="A2817" s="1">
        <v>2890</v>
      </c>
      <c r="B2817" s="1" t="s">
        <v>9163</v>
      </c>
      <c r="C2817" s="1" t="s">
        <v>7781</v>
      </c>
      <c r="D2817" s="1" t="s">
        <v>3073</v>
      </c>
      <c r="E2817" s="1" t="s">
        <v>9164</v>
      </c>
      <c r="F2817" s="1" t="s">
        <v>9165</v>
      </c>
      <c r="G2817" s="1">
        <v>18.439416999999999</v>
      </c>
      <c r="H2817" s="1">
        <v>-66.001833000000005</v>
      </c>
      <c r="I2817" s="1">
        <v>9</v>
      </c>
      <c r="J2817" s="1">
        <v>-4</v>
      </c>
      <c r="K2817" s="1" t="s">
        <v>161</v>
      </c>
      <c r="L2817" s="1" t="s">
        <v>9163</v>
      </c>
    </row>
    <row r="2818" spans="1:12">
      <c r="A2818" s="1">
        <v>2891</v>
      </c>
      <c r="B2818" s="1" t="s">
        <v>9166</v>
      </c>
      <c r="C2818" s="1" t="s">
        <v>9167</v>
      </c>
      <c r="D2818" s="1" t="s">
        <v>9168</v>
      </c>
      <c r="E2818" s="1" t="s">
        <v>9169</v>
      </c>
      <c r="F2818" s="1" t="s">
        <v>9170</v>
      </c>
      <c r="G2818" s="1">
        <v>17.311194</v>
      </c>
      <c r="H2818" s="1">
        <v>-62.718667000000003</v>
      </c>
      <c r="I2818" s="1">
        <v>170</v>
      </c>
      <c r="J2818" s="1">
        <v>-4</v>
      </c>
      <c r="K2818" s="1" t="s">
        <v>161</v>
      </c>
      <c r="L2818" s="1" t="s">
        <v>9166</v>
      </c>
    </row>
    <row r="2819" spans="1:12">
      <c r="A2819" s="1">
        <v>6840</v>
      </c>
      <c r="B2819" s="1" t="s">
        <v>9171</v>
      </c>
      <c r="C2819" s="1" t="s">
        <v>9172</v>
      </c>
      <c r="D2819" s="1" t="s">
        <v>1196</v>
      </c>
      <c r="F2819" s="1" t="s">
        <v>9173</v>
      </c>
      <c r="G2819" s="1">
        <v>51.365900000000003</v>
      </c>
      <c r="H2819" s="1">
        <v>6.5155000000000003</v>
      </c>
      <c r="I2819" s="1">
        <v>198</v>
      </c>
      <c r="J2819" s="1">
        <v>1</v>
      </c>
      <c r="K2819" s="1" t="s">
        <v>184</v>
      </c>
      <c r="L2819" s="1" t="s">
        <v>9171</v>
      </c>
    </row>
    <row r="2820" spans="1:12">
      <c r="A2820" s="1">
        <v>2893</v>
      </c>
      <c r="B2820" s="1" t="s">
        <v>9174</v>
      </c>
      <c r="C2820" s="1" t="s">
        <v>9175</v>
      </c>
      <c r="D2820" s="1" t="s">
        <v>9176</v>
      </c>
      <c r="E2820" s="1" t="s">
        <v>9177</v>
      </c>
      <c r="F2820" s="1" t="s">
        <v>9178</v>
      </c>
      <c r="G2820" s="1">
        <v>14.020227999999999</v>
      </c>
      <c r="H2820" s="1">
        <v>-60.992936</v>
      </c>
      <c r="I2820" s="1">
        <v>22</v>
      </c>
      <c r="J2820" s="1">
        <v>-4</v>
      </c>
      <c r="K2820" s="1" t="s">
        <v>161</v>
      </c>
      <c r="L2820" s="1" t="s">
        <v>9174</v>
      </c>
    </row>
    <row r="2821" spans="1:12">
      <c r="A2821" s="1">
        <v>2894</v>
      </c>
      <c r="B2821" s="1" t="s">
        <v>9179</v>
      </c>
      <c r="C2821" s="1" t="s">
        <v>9180</v>
      </c>
      <c r="D2821" s="1" t="s">
        <v>9176</v>
      </c>
      <c r="E2821" s="1" t="s">
        <v>9181</v>
      </c>
      <c r="F2821" s="1" t="s">
        <v>9182</v>
      </c>
      <c r="G2821" s="1">
        <v>13.733193999999999</v>
      </c>
      <c r="H2821" s="1">
        <v>-60.952596999999997</v>
      </c>
      <c r="I2821" s="1">
        <v>14</v>
      </c>
      <c r="J2821" s="1">
        <v>-4</v>
      </c>
      <c r="K2821" s="1" t="s">
        <v>161</v>
      </c>
      <c r="L2821" s="1" t="s">
        <v>9179</v>
      </c>
    </row>
    <row r="2822" spans="1:12">
      <c r="A2822" s="1">
        <v>2895</v>
      </c>
      <c r="B2822" s="1" t="s">
        <v>9183</v>
      </c>
      <c r="C2822" s="1" t="s">
        <v>9184</v>
      </c>
      <c r="D2822" s="1" t="s">
        <v>9185</v>
      </c>
      <c r="E2822" s="1" t="s">
        <v>9186</v>
      </c>
      <c r="F2822" s="1" t="s">
        <v>9187</v>
      </c>
      <c r="G2822" s="1">
        <v>12.501389</v>
      </c>
      <c r="H2822" s="1">
        <v>-70.015220999999997</v>
      </c>
      <c r="I2822" s="1">
        <v>60</v>
      </c>
      <c r="J2822" s="1">
        <v>-4</v>
      </c>
      <c r="K2822" s="1" t="s">
        <v>161</v>
      </c>
      <c r="L2822" s="1" t="s">
        <v>9183</v>
      </c>
    </row>
    <row r="2823" spans="1:12">
      <c r="A2823" s="1">
        <v>2896</v>
      </c>
      <c r="B2823" s="1" t="s">
        <v>9188</v>
      </c>
      <c r="C2823" s="1" t="s">
        <v>9189</v>
      </c>
      <c r="D2823" s="1" t="s">
        <v>9190</v>
      </c>
      <c r="E2823" s="1" t="s">
        <v>9191</v>
      </c>
      <c r="F2823" s="1" t="s">
        <v>9192</v>
      </c>
      <c r="G2823" s="1">
        <v>12.131043999999999</v>
      </c>
      <c r="H2823" s="1">
        <v>-68.268511000000004</v>
      </c>
      <c r="I2823" s="1">
        <v>20</v>
      </c>
      <c r="J2823" s="1">
        <v>-4</v>
      </c>
      <c r="K2823" s="1" t="s">
        <v>161</v>
      </c>
      <c r="L2823" s="1" t="s">
        <v>9188</v>
      </c>
    </row>
    <row r="2824" spans="1:12">
      <c r="A2824" s="1">
        <v>2897</v>
      </c>
      <c r="B2824" s="1" t="s">
        <v>9193</v>
      </c>
      <c r="C2824" s="1" t="s">
        <v>9194</v>
      </c>
      <c r="D2824" s="1" t="s">
        <v>9190</v>
      </c>
      <c r="E2824" s="1" t="s">
        <v>9195</v>
      </c>
      <c r="F2824" s="1" t="s">
        <v>9196</v>
      </c>
      <c r="G2824" s="1">
        <v>12.188853</v>
      </c>
      <c r="H2824" s="1">
        <v>-68.959802999999994</v>
      </c>
      <c r="I2824" s="1">
        <v>29</v>
      </c>
      <c r="J2824" s="1">
        <v>-4</v>
      </c>
      <c r="K2824" s="1" t="s">
        <v>161</v>
      </c>
      <c r="L2824" s="1" t="s">
        <v>9193</v>
      </c>
    </row>
    <row r="2825" spans="1:12">
      <c r="A2825" s="1">
        <v>2898</v>
      </c>
      <c r="B2825" s="1" t="s">
        <v>9197</v>
      </c>
      <c r="C2825" s="1" t="s">
        <v>9184</v>
      </c>
      <c r="D2825" s="1" t="s">
        <v>9190</v>
      </c>
      <c r="E2825" s="1" t="s">
        <v>9198</v>
      </c>
      <c r="F2825" s="1" t="s">
        <v>9199</v>
      </c>
      <c r="G2825" s="1">
        <v>17.496492</v>
      </c>
      <c r="H2825" s="1">
        <v>-62.979438999999999</v>
      </c>
      <c r="I2825" s="1">
        <v>129</v>
      </c>
      <c r="J2825" s="1">
        <v>-4</v>
      </c>
      <c r="K2825" s="1" t="s">
        <v>161</v>
      </c>
      <c r="L2825" s="1" t="s">
        <v>9197</v>
      </c>
    </row>
    <row r="2826" spans="1:12">
      <c r="A2826" s="1">
        <v>2899</v>
      </c>
      <c r="B2826" s="1" t="s">
        <v>9200</v>
      </c>
      <c r="C2826" s="1" t="s">
        <v>9201</v>
      </c>
      <c r="D2826" s="1" t="s">
        <v>9190</v>
      </c>
      <c r="E2826" s="1" t="s">
        <v>9202</v>
      </c>
      <c r="F2826" s="1" t="s">
        <v>9203</v>
      </c>
      <c r="G2826" s="1">
        <v>18.040952999999998</v>
      </c>
      <c r="H2826" s="1">
        <v>-63.108899999999998</v>
      </c>
      <c r="I2826" s="1">
        <v>14</v>
      </c>
      <c r="J2826" s="1">
        <v>-4</v>
      </c>
      <c r="K2826" s="1" t="s">
        <v>161</v>
      </c>
      <c r="L2826" s="1" t="s">
        <v>9200</v>
      </c>
    </row>
    <row r="2827" spans="1:12">
      <c r="A2827" s="1">
        <v>2900</v>
      </c>
      <c r="B2827" s="1" t="s">
        <v>9204</v>
      </c>
      <c r="C2827" s="1" t="s">
        <v>9205</v>
      </c>
      <c r="D2827" s="1" t="s">
        <v>9206</v>
      </c>
      <c r="E2827" s="1" t="s">
        <v>9207</v>
      </c>
      <c r="F2827" s="1" t="s">
        <v>9208</v>
      </c>
      <c r="G2827" s="1">
        <v>18.204834000000002</v>
      </c>
      <c r="H2827" s="1">
        <v>-63.055084000000001</v>
      </c>
      <c r="I2827" s="1">
        <v>127</v>
      </c>
      <c r="J2827" s="1">
        <v>-4</v>
      </c>
      <c r="K2827" s="1" t="s">
        <v>161</v>
      </c>
      <c r="L2827" s="1" t="s">
        <v>9204</v>
      </c>
    </row>
    <row r="2828" spans="1:12">
      <c r="A2828" s="1">
        <v>2901</v>
      </c>
      <c r="B2828" s="1" t="s">
        <v>9209</v>
      </c>
      <c r="C2828" s="1" t="s">
        <v>9210</v>
      </c>
      <c r="D2828" s="1" t="s">
        <v>9211</v>
      </c>
      <c r="E2828" s="1" t="s">
        <v>9212</v>
      </c>
      <c r="F2828" s="1" t="s">
        <v>9213</v>
      </c>
      <c r="G2828" s="1">
        <v>11.149658000000001</v>
      </c>
      <c r="H2828" s="1">
        <v>-60.832194000000001</v>
      </c>
      <c r="I2828" s="1">
        <v>38</v>
      </c>
      <c r="J2828" s="1">
        <v>-4</v>
      </c>
      <c r="K2828" s="1" t="s">
        <v>161</v>
      </c>
      <c r="L2828" s="1" t="s">
        <v>9209</v>
      </c>
    </row>
    <row r="2829" spans="1:12">
      <c r="A2829" s="1">
        <v>2902</v>
      </c>
      <c r="B2829" s="1" t="s">
        <v>9214</v>
      </c>
      <c r="C2829" s="1" t="s">
        <v>9215</v>
      </c>
      <c r="D2829" s="1" t="s">
        <v>9211</v>
      </c>
      <c r="E2829" s="1" t="s">
        <v>9216</v>
      </c>
      <c r="F2829" s="1" t="s">
        <v>9217</v>
      </c>
      <c r="G2829" s="1">
        <v>10.595369</v>
      </c>
      <c r="H2829" s="1">
        <v>-61.337242000000003</v>
      </c>
      <c r="I2829" s="1">
        <v>58</v>
      </c>
      <c r="J2829" s="1">
        <v>-4</v>
      </c>
      <c r="K2829" s="1" t="s">
        <v>161</v>
      </c>
      <c r="L2829" s="1" t="s">
        <v>9214</v>
      </c>
    </row>
    <row r="2830" spans="1:12">
      <c r="A2830" s="1">
        <v>2903</v>
      </c>
      <c r="B2830" s="1" t="s">
        <v>9218</v>
      </c>
      <c r="C2830" s="1" t="s">
        <v>9219</v>
      </c>
      <c r="D2830" s="1" t="s">
        <v>9220</v>
      </c>
      <c r="E2830" s="1" t="s">
        <v>9221</v>
      </c>
      <c r="F2830" s="1" t="s">
        <v>9222</v>
      </c>
      <c r="G2830" s="1">
        <v>18.444834</v>
      </c>
      <c r="H2830" s="1">
        <v>-64.542974999999998</v>
      </c>
      <c r="I2830" s="1">
        <v>15</v>
      </c>
      <c r="J2830" s="1">
        <v>-4</v>
      </c>
      <c r="K2830" s="1" t="s">
        <v>161</v>
      </c>
      <c r="L2830" s="1" t="s">
        <v>9218</v>
      </c>
    </row>
    <row r="2831" spans="1:12">
      <c r="A2831" s="1">
        <v>6839</v>
      </c>
      <c r="B2831" s="1" t="s">
        <v>9223</v>
      </c>
      <c r="C2831" s="1" t="s">
        <v>9224</v>
      </c>
      <c r="D2831" s="1" t="s">
        <v>1210</v>
      </c>
      <c r="E2831" s="1" t="s">
        <v>9225</v>
      </c>
      <c r="F2831" s="1" t="s">
        <v>9226</v>
      </c>
      <c r="G2831" s="1">
        <v>66.551900000000003</v>
      </c>
      <c r="H2831" s="1">
        <v>-152.62219999999999</v>
      </c>
      <c r="I2831" s="1">
        <v>441</v>
      </c>
      <c r="J2831" s="1">
        <v>-8</v>
      </c>
      <c r="K2831" s="1" t="s">
        <v>236</v>
      </c>
      <c r="L2831" s="1" t="s">
        <v>9223</v>
      </c>
    </row>
    <row r="2832" spans="1:12">
      <c r="A2832" s="1">
        <v>2905</v>
      </c>
      <c r="B2832" s="1" t="s">
        <v>9227</v>
      </c>
      <c r="C2832" s="1" t="s">
        <v>9228</v>
      </c>
      <c r="D2832" s="1" t="s">
        <v>9229</v>
      </c>
      <c r="E2832" s="1" t="s">
        <v>9230</v>
      </c>
      <c r="F2832" s="1" t="s">
        <v>9231</v>
      </c>
      <c r="G2832" s="1">
        <v>12.699042</v>
      </c>
      <c r="H2832" s="1">
        <v>-61.342430999999998</v>
      </c>
      <c r="I2832" s="1">
        <v>11</v>
      </c>
      <c r="J2832" s="1">
        <v>-4</v>
      </c>
      <c r="K2832" s="1" t="s">
        <v>161</v>
      </c>
      <c r="L2832" s="1" t="s">
        <v>9227</v>
      </c>
    </row>
    <row r="2833" spans="1:12">
      <c r="A2833" s="1">
        <v>2906</v>
      </c>
      <c r="B2833" s="1" t="s">
        <v>9232</v>
      </c>
      <c r="C2833" s="1" t="s">
        <v>9232</v>
      </c>
      <c r="D2833" s="1" t="s">
        <v>9229</v>
      </c>
      <c r="E2833" s="1" t="s">
        <v>9233</v>
      </c>
      <c r="F2833" s="1" t="s">
        <v>9234</v>
      </c>
      <c r="G2833" s="1">
        <v>12.887947</v>
      </c>
      <c r="H2833" s="1">
        <v>-61.180160999999998</v>
      </c>
      <c r="I2833" s="1">
        <v>8</v>
      </c>
      <c r="J2833" s="1">
        <v>-4</v>
      </c>
      <c r="K2833" s="1" t="s">
        <v>161</v>
      </c>
      <c r="L2833" s="1" t="s">
        <v>9232</v>
      </c>
    </row>
    <row r="2834" spans="1:12">
      <c r="A2834" s="1">
        <v>2907</v>
      </c>
      <c r="B2834" s="1" t="s">
        <v>9235</v>
      </c>
      <c r="C2834" s="1" t="s">
        <v>9236</v>
      </c>
      <c r="D2834" s="1" t="s">
        <v>9229</v>
      </c>
      <c r="E2834" s="1" t="s">
        <v>9237</v>
      </c>
      <c r="F2834" s="1" t="s">
        <v>9238</v>
      </c>
      <c r="G2834" s="1">
        <v>13.144306</v>
      </c>
      <c r="H2834" s="1">
        <v>-61.210861000000001</v>
      </c>
      <c r="I2834" s="1">
        <v>66</v>
      </c>
      <c r="J2834" s="1">
        <v>-4</v>
      </c>
      <c r="K2834" s="1" t="s">
        <v>161</v>
      </c>
      <c r="L2834" s="1" t="s">
        <v>9235</v>
      </c>
    </row>
    <row r="2835" spans="1:12">
      <c r="A2835" s="1">
        <v>2908</v>
      </c>
      <c r="B2835" s="1" t="s">
        <v>9239</v>
      </c>
      <c r="C2835" s="1" t="s">
        <v>9240</v>
      </c>
      <c r="D2835" s="1" t="s">
        <v>9241</v>
      </c>
      <c r="E2835" s="1" t="s">
        <v>9242</v>
      </c>
      <c r="F2835" s="1" t="s">
        <v>9243</v>
      </c>
      <c r="G2835" s="1">
        <v>43.352072</v>
      </c>
      <c r="H2835" s="1">
        <v>77.040508000000003</v>
      </c>
      <c r="I2835" s="1">
        <v>2234</v>
      </c>
      <c r="J2835" s="1">
        <v>6</v>
      </c>
      <c r="K2835" s="1" t="s">
        <v>161</v>
      </c>
      <c r="L2835" s="1" t="s">
        <v>9239</v>
      </c>
    </row>
    <row r="2836" spans="1:12">
      <c r="A2836" s="1">
        <v>2909</v>
      </c>
      <c r="B2836" s="1" t="s">
        <v>9244</v>
      </c>
      <c r="C2836" s="1" t="s">
        <v>9244</v>
      </c>
      <c r="D2836" s="1" t="s">
        <v>9241</v>
      </c>
      <c r="F2836" s="1" t="s">
        <v>9245</v>
      </c>
      <c r="G2836" s="1">
        <v>46.893332999999998</v>
      </c>
      <c r="H2836" s="1">
        <v>75.004999999999995</v>
      </c>
      <c r="I2836" s="1">
        <v>1446</v>
      </c>
      <c r="J2836" s="1">
        <v>6</v>
      </c>
      <c r="K2836" s="1" t="s">
        <v>161</v>
      </c>
      <c r="L2836" s="1" t="s">
        <v>9244</v>
      </c>
    </row>
    <row r="2837" spans="1:12">
      <c r="A2837" s="1">
        <v>2910</v>
      </c>
      <c r="B2837" s="1" t="s">
        <v>9246</v>
      </c>
      <c r="C2837" s="1" t="s">
        <v>9247</v>
      </c>
      <c r="D2837" s="1" t="s">
        <v>9241</v>
      </c>
      <c r="E2837" s="1" t="s">
        <v>9248</v>
      </c>
      <c r="F2837" s="1" t="s">
        <v>9249</v>
      </c>
      <c r="G2837" s="1">
        <v>51.022221999999999</v>
      </c>
      <c r="H2837" s="1">
        <v>71.466943999999998</v>
      </c>
      <c r="I2837" s="1">
        <v>1165</v>
      </c>
      <c r="J2837" s="1">
        <v>6</v>
      </c>
      <c r="K2837" s="1" t="s">
        <v>161</v>
      </c>
      <c r="L2837" s="1" t="s">
        <v>9246</v>
      </c>
    </row>
    <row r="2838" spans="1:12">
      <c r="A2838" s="1">
        <v>2911</v>
      </c>
      <c r="B2838" s="1" t="s">
        <v>9250</v>
      </c>
      <c r="C2838" s="1" t="s">
        <v>9251</v>
      </c>
      <c r="D2838" s="1" t="s">
        <v>9241</v>
      </c>
      <c r="E2838" s="1" t="s">
        <v>9252</v>
      </c>
      <c r="F2838" s="1" t="s">
        <v>9253</v>
      </c>
      <c r="G2838" s="1">
        <v>42.853611000000001</v>
      </c>
      <c r="H2838" s="1">
        <v>71.303611000000004</v>
      </c>
      <c r="I2838" s="1">
        <v>2184</v>
      </c>
      <c r="J2838" s="1">
        <v>6</v>
      </c>
      <c r="K2838" s="1" t="s">
        <v>161</v>
      </c>
      <c r="L2838" s="1" t="s">
        <v>9250</v>
      </c>
    </row>
    <row r="2839" spans="1:12">
      <c r="A2839" s="1">
        <v>2912</v>
      </c>
      <c r="B2839" s="1" t="s">
        <v>9254</v>
      </c>
      <c r="C2839" s="1" t="s">
        <v>9255</v>
      </c>
      <c r="D2839" s="1" t="s">
        <v>9256</v>
      </c>
      <c r="E2839" s="1" t="s">
        <v>9257</v>
      </c>
      <c r="F2839" s="1" t="s">
        <v>9258</v>
      </c>
      <c r="G2839" s="1">
        <v>43.061306000000002</v>
      </c>
      <c r="H2839" s="1">
        <v>74.477556000000007</v>
      </c>
      <c r="I2839" s="1">
        <v>2058</v>
      </c>
      <c r="J2839" s="1">
        <v>5</v>
      </c>
      <c r="K2839" s="1" t="s">
        <v>161</v>
      </c>
      <c r="L2839" s="1" t="s">
        <v>9254</v>
      </c>
    </row>
    <row r="2840" spans="1:12">
      <c r="A2840" s="1">
        <v>2913</v>
      </c>
      <c r="B2840" s="1" t="s">
        <v>9259</v>
      </c>
      <c r="C2840" s="1" t="s">
        <v>9259</v>
      </c>
      <c r="D2840" s="1" t="s">
        <v>9256</v>
      </c>
      <c r="E2840" s="1" t="s">
        <v>9260</v>
      </c>
      <c r="F2840" s="1" t="s">
        <v>9261</v>
      </c>
      <c r="G2840" s="1">
        <v>40.608989000000001</v>
      </c>
      <c r="H2840" s="1">
        <v>72.793268999999995</v>
      </c>
      <c r="I2840" s="1">
        <v>2927</v>
      </c>
      <c r="J2840" s="1">
        <v>5</v>
      </c>
      <c r="K2840" s="1" t="s">
        <v>161</v>
      </c>
      <c r="L2840" s="1" t="s">
        <v>9259</v>
      </c>
    </row>
    <row r="2841" spans="1:12">
      <c r="A2841" s="1">
        <v>2914</v>
      </c>
      <c r="B2841" s="1" t="s">
        <v>9262</v>
      </c>
      <c r="C2841" s="1" t="s">
        <v>9263</v>
      </c>
      <c r="D2841" s="1" t="s">
        <v>9241</v>
      </c>
      <c r="E2841" s="1" t="s">
        <v>9264</v>
      </c>
      <c r="F2841" s="1" t="s">
        <v>9265</v>
      </c>
      <c r="G2841" s="1">
        <v>42.364167000000002</v>
      </c>
      <c r="H2841" s="1">
        <v>69.478888999999995</v>
      </c>
      <c r="I2841" s="1">
        <v>1385</v>
      </c>
      <c r="J2841" s="1">
        <v>6</v>
      </c>
      <c r="K2841" s="1" t="s">
        <v>161</v>
      </c>
      <c r="L2841" s="1" t="s">
        <v>9262</v>
      </c>
    </row>
    <row r="2842" spans="1:12">
      <c r="A2842" s="1">
        <v>6803</v>
      </c>
      <c r="B2842" s="1" t="s">
        <v>9266</v>
      </c>
      <c r="C2842" s="1" t="s">
        <v>9266</v>
      </c>
      <c r="D2842" s="1" t="s">
        <v>1210</v>
      </c>
      <c r="E2842" s="1" t="s">
        <v>9267</v>
      </c>
      <c r="F2842" s="1" t="s">
        <v>9268</v>
      </c>
      <c r="G2842" s="1">
        <v>59.301200000000001</v>
      </c>
      <c r="H2842" s="1">
        <v>-139.3937</v>
      </c>
      <c r="I2842" s="1">
        <v>33</v>
      </c>
      <c r="J2842" s="1">
        <v>-9</v>
      </c>
      <c r="K2842" s="1" t="s">
        <v>236</v>
      </c>
      <c r="L2842" s="1" t="s">
        <v>9266</v>
      </c>
    </row>
    <row r="2843" spans="1:12">
      <c r="A2843" s="1">
        <v>2916</v>
      </c>
      <c r="B2843" s="1" t="s">
        <v>9269</v>
      </c>
      <c r="C2843" s="1" t="s">
        <v>9269</v>
      </c>
      <c r="D2843" s="1" t="s">
        <v>9241</v>
      </c>
      <c r="E2843" s="1" t="s">
        <v>9270</v>
      </c>
      <c r="F2843" s="1" t="s">
        <v>9271</v>
      </c>
      <c r="G2843" s="1">
        <v>51.150832999999999</v>
      </c>
      <c r="H2843" s="1">
        <v>51.543056</v>
      </c>
      <c r="I2843" s="1">
        <v>125</v>
      </c>
      <c r="J2843" s="1">
        <v>5</v>
      </c>
      <c r="K2843" s="1" t="s">
        <v>161</v>
      </c>
      <c r="L2843" s="1" t="s">
        <v>9269</v>
      </c>
    </row>
    <row r="2844" spans="1:12">
      <c r="A2844" s="1">
        <v>2917</v>
      </c>
      <c r="B2844" s="1" t="s">
        <v>9272</v>
      </c>
      <c r="C2844" s="1" t="s">
        <v>9272</v>
      </c>
      <c r="D2844" s="1" t="s">
        <v>9241</v>
      </c>
      <c r="E2844" s="1" t="s">
        <v>9273</v>
      </c>
      <c r="F2844" s="1" t="s">
        <v>9274</v>
      </c>
      <c r="G2844" s="1">
        <v>52.195</v>
      </c>
      <c r="H2844" s="1">
        <v>77.073888999999994</v>
      </c>
      <c r="I2844" s="1">
        <v>410</v>
      </c>
      <c r="J2844" s="1">
        <v>6</v>
      </c>
      <c r="K2844" s="1" t="s">
        <v>161</v>
      </c>
      <c r="L2844" s="1" t="s">
        <v>9272</v>
      </c>
    </row>
    <row r="2845" spans="1:12">
      <c r="A2845" s="1">
        <v>2918</v>
      </c>
      <c r="B2845" s="1" t="s">
        <v>9275</v>
      </c>
      <c r="C2845" s="1" t="s">
        <v>9276</v>
      </c>
      <c r="D2845" s="1" t="s">
        <v>9241</v>
      </c>
      <c r="E2845" s="1" t="s">
        <v>9277</v>
      </c>
      <c r="F2845" s="1" t="s">
        <v>9278</v>
      </c>
      <c r="G2845" s="1">
        <v>50.351300000000002</v>
      </c>
      <c r="H2845" s="1">
        <v>80.234399999999994</v>
      </c>
      <c r="I2845" s="1">
        <v>761</v>
      </c>
      <c r="J2845" s="1">
        <v>6</v>
      </c>
      <c r="K2845" s="1" t="s">
        <v>161</v>
      </c>
      <c r="L2845" s="1" t="s">
        <v>9275</v>
      </c>
    </row>
    <row r="2846" spans="1:12">
      <c r="A2846" s="1">
        <v>2919</v>
      </c>
      <c r="B2846" s="1" t="s">
        <v>9279</v>
      </c>
      <c r="C2846" s="1" t="s">
        <v>9280</v>
      </c>
      <c r="D2846" s="1" t="s">
        <v>9241</v>
      </c>
      <c r="F2846" s="1" t="s">
        <v>9281</v>
      </c>
      <c r="G2846" s="1">
        <v>43.860050000000001</v>
      </c>
      <c r="H2846" s="1">
        <v>51.091977999999997</v>
      </c>
      <c r="I2846" s="1">
        <v>73</v>
      </c>
      <c r="J2846" s="1">
        <v>5</v>
      </c>
      <c r="K2846" s="1" t="s">
        <v>161</v>
      </c>
      <c r="L2846" s="1" t="s">
        <v>9279</v>
      </c>
    </row>
    <row r="2847" spans="1:12">
      <c r="A2847" s="1">
        <v>2920</v>
      </c>
      <c r="B2847" s="1" t="s">
        <v>9282</v>
      </c>
      <c r="C2847" s="1" t="s">
        <v>9282</v>
      </c>
      <c r="D2847" s="1" t="s">
        <v>9241</v>
      </c>
      <c r="E2847" s="1" t="s">
        <v>9283</v>
      </c>
      <c r="F2847" s="1" t="s">
        <v>9284</v>
      </c>
      <c r="G2847" s="1">
        <v>50.245832999999998</v>
      </c>
      <c r="H2847" s="1">
        <v>57.206667000000003</v>
      </c>
      <c r="I2847" s="1">
        <v>738</v>
      </c>
      <c r="J2847" s="1">
        <v>5</v>
      </c>
      <c r="K2847" s="1" t="s">
        <v>161</v>
      </c>
      <c r="L2847" s="1" t="s">
        <v>9282</v>
      </c>
    </row>
    <row r="2848" spans="1:12">
      <c r="A2848" s="1">
        <v>2922</v>
      </c>
      <c r="B2848" s="1" t="s">
        <v>9285</v>
      </c>
      <c r="C2848" s="1" t="s">
        <v>9286</v>
      </c>
      <c r="D2848" s="1" t="s">
        <v>9287</v>
      </c>
      <c r="E2848" s="1" t="s">
        <v>9288</v>
      </c>
      <c r="F2848" s="1" t="s">
        <v>9289</v>
      </c>
      <c r="G2848" s="1">
        <v>40.467500000000001</v>
      </c>
      <c r="H2848" s="1">
        <v>50.046666999999999</v>
      </c>
      <c r="I2848" s="1">
        <v>10</v>
      </c>
      <c r="J2848" s="1">
        <v>4</v>
      </c>
      <c r="K2848" s="1" t="s">
        <v>184</v>
      </c>
      <c r="L2848" s="1" t="s">
        <v>9285</v>
      </c>
    </row>
    <row r="2849" spans="1:12">
      <c r="A2849" s="1">
        <v>2923</v>
      </c>
      <c r="B2849" s="1" t="s">
        <v>9290</v>
      </c>
      <c r="C2849" s="1" t="s">
        <v>9290</v>
      </c>
      <c r="D2849" s="1" t="s">
        <v>9291</v>
      </c>
      <c r="E2849" s="1" t="s">
        <v>9292</v>
      </c>
      <c r="F2849" s="1" t="s">
        <v>9293</v>
      </c>
      <c r="G2849" s="1">
        <v>62.093249999999998</v>
      </c>
      <c r="H2849" s="1">
        <v>129.77067199999999</v>
      </c>
      <c r="I2849" s="1">
        <v>325</v>
      </c>
      <c r="J2849" s="1">
        <v>10</v>
      </c>
      <c r="K2849" s="1" t="s">
        <v>201</v>
      </c>
      <c r="L2849" s="1" t="s">
        <v>9290</v>
      </c>
    </row>
    <row r="2850" spans="1:12">
      <c r="A2850" s="1">
        <v>2925</v>
      </c>
      <c r="B2850" s="1" t="s">
        <v>9294</v>
      </c>
      <c r="C2850" s="1" t="s">
        <v>9295</v>
      </c>
      <c r="D2850" s="1" t="s">
        <v>9291</v>
      </c>
      <c r="E2850" s="1" t="s">
        <v>9296</v>
      </c>
      <c r="F2850" s="1" t="s">
        <v>9297</v>
      </c>
      <c r="G2850" s="1">
        <v>62.534689</v>
      </c>
      <c r="H2850" s="1">
        <v>114.038928</v>
      </c>
      <c r="I2850" s="1">
        <v>1156</v>
      </c>
      <c r="J2850" s="1">
        <v>10</v>
      </c>
      <c r="K2850" s="1" t="s">
        <v>201</v>
      </c>
      <c r="L2850" s="1" t="s">
        <v>9294</v>
      </c>
    </row>
    <row r="2851" spans="1:12">
      <c r="A2851" s="1">
        <v>2926</v>
      </c>
      <c r="B2851" s="1" t="s">
        <v>9298</v>
      </c>
      <c r="C2851" s="1" t="s">
        <v>9299</v>
      </c>
      <c r="D2851" s="1" t="s">
        <v>9291</v>
      </c>
      <c r="E2851" s="1" t="s">
        <v>9300</v>
      </c>
      <c r="F2851" s="1" t="s">
        <v>9301</v>
      </c>
      <c r="G2851" s="1">
        <v>50.425393999999997</v>
      </c>
      <c r="H2851" s="1">
        <v>127.41247799999999</v>
      </c>
      <c r="I2851" s="1">
        <v>638</v>
      </c>
      <c r="J2851" s="1">
        <v>10</v>
      </c>
      <c r="K2851" s="1" t="s">
        <v>201</v>
      </c>
      <c r="L2851" s="1" t="s">
        <v>9298</v>
      </c>
    </row>
    <row r="2852" spans="1:12">
      <c r="A2852" s="1">
        <v>2927</v>
      </c>
      <c r="B2852" s="1" t="s">
        <v>9302</v>
      </c>
      <c r="C2852" s="1" t="s">
        <v>9303</v>
      </c>
      <c r="D2852" s="1" t="s">
        <v>9291</v>
      </c>
      <c r="E2852" s="1" t="s">
        <v>9304</v>
      </c>
      <c r="F2852" s="1" t="s">
        <v>9305</v>
      </c>
      <c r="G2852" s="1">
        <v>48.528044000000001</v>
      </c>
      <c r="H2852" s="1">
        <v>135.18836099999999</v>
      </c>
      <c r="I2852" s="1">
        <v>244</v>
      </c>
      <c r="J2852" s="1">
        <v>11</v>
      </c>
      <c r="K2852" s="1" t="s">
        <v>201</v>
      </c>
      <c r="L2852" s="1" t="s">
        <v>9302</v>
      </c>
    </row>
    <row r="2853" spans="1:12">
      <c r="A2853" s="1">
        <v>6838</v>
      </c>
      <c r="B2853" s="1" t="s">
        <v>9306</v>
      </c>
      <c r="C2853" s="1" t="s">
        <v>9307</v>
      </c>
      <c r="D2853" s="1" t="s">
        <v>1210</v>
      </c>
      <c r="E2853" s="1" t="s">
        <v>9308</v>
      </c>
      <c r="F2853" s="1" t="s">
        <v>9309</v>
      </c>
      <c r="G2853" s="1">
        <v>46.353611000000001</v>
      </c>
      <c r="H2853" s="1">
        <v>-87.395278000000005</v>
      </c>
      <c r="I2853" s="1">
        <v>1221</v>
      </c>
      <c r="J2853" s="1">
        <v>-5</v>
      </c>
      <c r="K2853" s="1" t="s">
        <v>236</v>
      </c>
      <c r="L2853" s="1" t="s">
        <v>9306</v>
      </c>
    </row>
    <row r="2854" spans="1:12">
      <c r="A2854" s="1">
        <v>2929</v>
      </c>
      <c r="B2854" s="1" t="s">
        <v>9310</v>
      </c>
      <c r="C2854" s="1" t="s">
        <v>9310</v>
      </c>
      <c r="D2854" s="1" t="s">
        <v>9291</v>
      </c>
      <c r="E2854" s="1" t="s">
        <v>9311</v>
      </c>
      <c r="F2854" s="1" t="s">
        <v>9312</v>
      </c>
      <c r="G2854" s="1">
        <v>64.378139000000004</v>
      </c>
      <c r="H2854" s="1">
        <v>-173.24330599999999</v>
      </c>
      <c r="I2854" s="1">
        <v>71</v>
      </c>
      <c r="J2854" s="1">
        <v>12</v>
      </c>
      <c r="K2854" s="1" t="s">
        <v>201</v>
      </c>
      <c r="L2854" s="1" t="s">
        <v>9310</v>
      </c>
    </row>
    <row r="2855" spans="1:12">
      <c r="A2855" s="1">
        <v>2930</v>
      </c>
      <c r="B2855" s="1" t="s">
        <v>9313</v>
      </c>
      <c r="C2855" s="1" t="s">
        <v>9314</v>
      </c>
      <c r="D2855" s="1" t="s">
        <v>9291</v>
      </c>
      <c r="E2855" s="1" t="s">
        <v>9315</v>
      </c>
      <c r="F2855" s="1" t="s">
        <v>9316</v>
      </c>
      <c r="G2855" s="1">
        <v>59.910989000000001</v>
      </c>
      <c r="H2855" s="1">
        <v>150.720439</v>
      </c>
      <c r="I2855" s="1">
        <v>574</v>
      </c>
      <c r="J2855" s="1">
        <v>12</v>
      </c>
      <c r="K2855" s="1" t="s">
        <v>201</v>
      </c>
      <c r="L2855" s="1" t="s">
        <v>9313</v>
      </c>
    </row>
    <row r="2856" spans="1:12">
      <c r="A2856" s="1">
        <v>2931</v>
      </c>
      <c r="B2856" s="1" t="s">
        <v>9317</v>
      </c>
      <c r="C2856" s="1" t="s">
        <v>9317</v>
      </c>
      <c r="D2856" s="1" t="s">
        <v>9291</v>
      </c>
      <c r="E2856" s="1" t="s">
        <v>9318</v>
      </c>
      <c r="F2856" s="1" t="s">
        <v>9319</v>
      </c>
      <c r="G2856" s="1">
        <v>69.783282999999997</v>
      </c>
      <c r="H2856" s="1">
        <v>170.59700599999999</v>
      </c>
      <c r="I2856" s="1">
        <v>11</v>
      </c>
      <c r="J2856" s="1">
        <v>12</v>
      </c>
      <c r="K2856" s="1" t="s">
        <v>201</v>
      </c>
      <c r="L2856" s="1" t="s">
        <v>9317</v>
      </c>
    </row>
    <row r="2857" spans="1:12">
      <c r="A2857" s="1">
        <v>2932</v>
      </c>
      <c r="B2857" s="1" t="s">
        <v>9320</v>
      </c>
      <c r="C2857" s="1" t="s">
        <v>9321</v>
      </c>
      <c r="D2857" s="1" t="s">
        <v>9291</v>
      </c>
      <c r="E2857" s="1" t="s">
        <v>9322</v>
      </c>
      <c r="F2857" s="1" t="s">
        <v>9323</v>
      </c>
      <c r="G2857" s="1">
        <v>53.167889000000002</v>
      </c>
      <c r="H2857" s="1">
        <v>158.45366899999999</v>
      </c>
      <c r="I2857" s="1">
        <v>131</v>
      </c>
      <c r="J2857" s="1">
        <v>12</v>
      </c>
      <c r="K2857" s="1" t="s">
        <v>201</v>
      </c>
      <c r="L2857" s="1" t="s">
        <v>9320</v>
      </c>
    </row>
    <row r="2858" spans="1:12">
      <c r="A2858" s="1">
        <v>2933</v>
      </c>
      <c r="B2858" s="1" t="s">
        <v>9324</v>
      </c>
      <c r="C2858" s="1" t="s">
        <v>9325</v>
      </c>
      <c r="D2858" s="1" t="s">
        <v>9291</v>
      </c>
      <c r="E2858" s="1" t="s">
        <v>9326</v>
      </c>
      <c r="F2858" s="1" t="s">
        <v>9327</v>
      </c>
      <c r="G2858" s="1">
        <v>46.888672</v>
      </c>
      <c r="H2858" s="1">
        <v>142.71753100000001</v>
      </c>
      <c r="I2858" s="1">
        <v>59</v>
      </c>
      <c r="J2858" s="1">
        <v>11</v>
      </c>
      <c r="K2858" s="1" t="s">
        <v>201</v>
      </c>
      <c r="L2858" s="1" t="s">
        <v>9324</v>
      </c>
    </row>
    <row r="2859" spans="1:12">
      <c r="A2859" s="1">
        <v>2934</v>
      </c>
      <c r="B2859" s="1" t="s">
        <v>9328</v>
      </c>
      <c r="C2859" s="1" t="s">
        <v>9329</v>
      </c>
      <c r="D2859" s="1" t="s">
        <v>9291</v>
      </c>
      <c r="E2859" s="1" t="s">
        <v>9330</v>
      </c>
      <c r="F2859" s="1" t="s">
        <v>9331</v>
      </c>
      <c r="G2859" s="1">
        <v>43.398952999999999</v>
      </c>
      <c r="H2859" s="1">
        <v>132.14801700000001</v>
      </c>
      <c r="I2859" s="1">
        <v>46</v>
      </c>
      <c r="J2859" s="1">
        <v>11</v>
      </c>
      <c r="K2859" s="1" t="s">
        <v>201</v>
      </c>
      <c r="L2859" s="1" t="s">
        <v>9328</v>
      </c>
    </row>
    <row r="2860" spans="1:12">
      <c r="A2860" s="1">
        <v>2935</v>
      </c>
      <c r="B2860" s="1" t="s">
        <v>9332</v>
      </c>
      <c r="C2860" s="1" t="s">
        <v>9333</v>
      </c>
      <c r="D2860" s="1" t="s">
        <v>9291</v>
      </c>
      <c r="E2860" s="1" t="s">
        <v>9334</v>
      </c>
      <c r="F2860" s="1" t="s">
        <v>9335</v>
      </c>
      <c r="G2860" s="1">
        <v>52.026316999999999</v>
      </c>
      <c r="H2860" s="1">
        <v>113.305556</v>
      </c>
      <c r="I2860" s="1">
        <v>2272</v>
      </c>
      <c r="J2860" s="1">
        <v>10</v>
      </c>
      <c r="K2860" s="1" t="s">
        <v>201</v>
      </c>
      <c r="L2860" s="1" t="s">
        <v>9332</v>
      </c>
    </row>
    <row r="2861" spans="1:12">
      <c r="A2861" s="1">
        <v>2936</v>
      </c>
      <c r="B2861" s="1" t="s">
        <v>9336</v>
      </c>
      <c r="C2861" s="1" t="s">
        <v>9336</v>
      </c>
      <c r="D2861" s="1" t="s">
        <v>9291</v>
      </c>
      <c r="E2861" s="1" t="s">
        <v>9337</v>
      </c>
      <c r="F2861" s="1" t="s">
        <v>9338</v>
      </c>
      <c r="G2861" s="1">
        <v>56.370556000000001</v>
      </c>
      <c r="H2861" s="1">
        <v>101.698331</v>
      </c>
      <c r="I2861" s="1">
        <v>1610</v>
      </c>
      <c r="J2861" s="1">
        <v>9</v>
      </c>
      <c r="K2861" s="1" t="s">
        <v>201</v>
      </c>
      <c r="L2861" s="1" t="s">
        <v>9336</v>
      </c>
    </row>
    <row r="2862" spans="1:12">
      <c r="A2862" s="1">
        <v>2937</v>
      </c>
      <c r="B2862" s="1" t="s">
        <v>9339</v>
      </c>
      <c r="C2862" s="1" t="s">
        <v>9339</v>
      </c>
      <c r="D2862" s="1" t="s">
        <v>9291</v>
      </c>
      <c r="E2862" s="1" t="s">
        <v>9340</v>
      </c>
      <c r="F2862" s="1" t="s">
        <v>9341</v>
      </c>
      <c r="G2862" s="1">
        <v>52.268028000000001</v>
      </c>
      <c r="H2862" s="1">
        <v>104.388975</v>
      </c>
      <c r="I2862" s="1">
        <v>1675</v>
      </c>
      <c r="J2862" s="1">
        <v>9</v>
      </c>
      <c r="K2862" s="1" t="s">
        <v>201</v>
      </c>
      <c r="L2862" s="1" t="s">
        <v>9339</v>
      </c>
    </row>
    <row r="2863" spans="1:12">
      <c r="A2863" s="1">
        <v>2938</v>
      </c>
      <c r="B2863" s="1" t="s">
        <v>9342</v>
      </c>
      <c r="C2863" s="1" t="s">
        <v>9343</v>
      </c>
      <c r="D2863" s="1" t="s">
        <v>9291</v>
      </c>
      <c r="E2863" s="1" t="s">
        <v>9344</v>
      </c>
      <c r="F2863" s="1" t="s">
        <v>9345</v>
      </c>
      <c r="G2863" s="1">
        <v>51.807763999999999</v>
      </c>
      <c r="H2863" s="1">
        <v>107.43764400000001</v>
      </c>
      <c r="I2863" s="1">
        <v>1690</v>
      </c>
      <c r="J2863" s="1">
        <v>9</v>
      </c>
      <c r="K2863" s="1" t="s">
        <v>201</v>
      </c>
      <c r="L2863" s="1" t="s">
        <v>9342</v>
      </c>
    </row>
    <row r="2864" spans="1:12">
      <c r="A2864" s="1">
        <v>2939</v>
      </c>
      <c r="B2864" s="1" t="s">
        <v>9346</v>
      </c>
      <c r="C2864" s="1" t="s">
        <v>9347</v>
      </c>
      <c r="D2864" s="1" t="s">
        <v>9348</v>
      </c>
      <c r="E2864" s="1" t="s">
        <v>9349</v>
      </c>
      <c r="F2864" s="1" t="s">
        <v>9350</v>
      </c>
      <c r="G2864" s="1">
        <v>50.344999999999999</v>
      </c>
      <c r="H2864" s="1">
        <v>30.894722000000002</v>
      </c>
      <c r="I2864" s="1">
        <v>427</v>
      </c>
      <c r="J2864" s="1">
        <v>2</v>
      </c>
      <c r="K2864" s="1" t="s">
        <v>184</v>
      </c>
      <c r="L2864" s="1" t="s">
        <v>9346</v>
      </c>
    </row>
    <row r="2865" spans="1:12">
      <c r="A2865" s="1">
        <v>2940</v>
      </c>
      <c r="B2865" s="1" t="s">
        <v>9351</v>
      </c>
      <c r="C2865" s="1" t="s">
        <v>9352</v>
      </c>
      <c r="D2865" s="1" t="s">
        <v>9348</v>
      </c>
      <c r="E2865" s="1" t="s">
        <v>9353</v>
      </c>
      <c r="F2865" s="1" t="s">
        <v>9354</v>
      </c>
      <c r="G2865" s="1">
        <v>48.073611</v>
      </c>
      <c r="H2865" s="1">
        <v>37.739722</v>
      </c>
      <c r="I2865" s="1">
        <v>791</v>
      </c>
      <c r="J2865" s="1">
        <v>2</v>
      </c>
      <c r="K2865" s="1" t="s">
        <v>184</v>
      </c>
      <c r="L2865" s="1" t="s">
        <v>9351</v>
      </c>
    </row>
    <row r="2866" spans="1:12">
      <c r="A2866" s="1">
        <v>2941</v>
      </c>
      <c r="B2866" s="1" t="s">
        <v>9355</v>
      </c>
      <c r="C2866" s="1" t="s">
        <v>9356</v>
      </c>
      <c r="D2866" s="1" t="s">
        <v>9348</v>
      </c>
      <c r="E2866" s="1" t="s">
        <v>9357</v>
      </c>
      <c r="F2866" s="1" t="s">
        <v>9358</v>
      </c>
      <c r="G2866" s="1">
        <v>48.357222</v>
      </c>
      <c r="H2866" s="1">
        <v>35.100555999999997</v>
      </c>
      <c r="I2866" s="1">
        <v>481</v>
      </c>
      <c r="J2866" s="1">
        <v>2</v>
      </c>
      <c r="K2866" s="1" t="s">
        <v>184</v>
      </c>
      <c r="L2866" s="1" t="s">
        <v>9355</v>
      </c>
    </row>
    <row r="2867" spans="1:12">
      <c r="A2867" s="1">
        <v>2942</v>
      </c>
      <c r="B2867" s="1" t="s">
        <v>9359</v>
      </c>
      <c r="C2867" s="1" t="s">
        <v>9360</v>
      </c>
      <c r="D2867" s="1" t="s">
        <v>9348</v>
      </c>
      <c r="E2867" s="1" t="s">
        <v>9361</v>
      </c>
      <c r="F2867" s="1" t="s">
        <v>9362</v>
      </c>
      <c r="G2867" s="1">
        <v>45.052222</v>
      </c>
      <c r="H2867" s="1">
        <v>33.975138999999999</v>
      </c>
      <c r="I2867" s="1">
        <v>639</v>
      </c>
      <c r="J2867" s="1">
        <v>2</v>
      </c>
      <c r="K2867" s="1" t="s">
        <v>184</v>
      </c>
      <c r="L2867" s="1" t="s">
        <v>9359</v>
      </c>
    </row>
    <row r="2868" spans="1:12">
      <c r="A2868" s="1">
        <v>2944</v>
      </c>
      <c r="B2868" s="1" t="s">
        <v>9363</v>
      </c>
      <c r="C2868" s="1" t="s">
        <v>9347</v>
      </c>
      <c r="D2868" s="1" t="s">
        <v>9348</v>
      </c>
      <c r="E2868" s="1" t="s">
        <v>9364</v>
      </c>
      <c r="F2868" s="1" t="s">
        <v>9365</v>
      </c>
      <c r="G2868" s="1">
        <v>50.401693999999999</v>
      </c>
      <c r="H2868" s="1">
        <v>30.449697</v>
      </c>
      <c r="I2868" s="1">
        <v>586</v>
      </c>
      <c r="J2868" s="1">
        <v>2</v>
      </c>
      <c r="K2868" s="1" t="s">
        <v>184</v>
      </c>
      <c r="L2868" s="1" t="s">
        <v>9363</v>
      </c>
    </row>
    <row r="2869" spans="1:12">
      <c r="A2869" s="1">
        <v>2945</v>
      </c>
      <c r="B2869" s="1" t="s">
        <v>9366</v>
      </c>
      <c r="C2869" s="1" t="s">
        <v>9367</v>
      </c>
      <c r="D2869" s="1" t="s">
        <v>9348</v>
      </c>
      <c r="E2869" s="1" t="s">
        <v>9368</v>
      </c>
      <c r="F2869" s="1" t="s">
        <v>9369</v>
      </c>
      <c r="G2869" s="1">
        <v>49.8125</v>
      </c>
      <c r="H2869" s="1">
        <v>23.956111</v>
      </c>
      <c r="I2869" s="1">
        <v>1071</v>
      </c>
      <c r="J2869" s="1">
        <v>2</v>
      </c>
      <c r="K2869" s="1" t="s">
        <v>184</v>
      </c>
      <c r="L2869" s="1" t="s">
        <v>9366</v>
      </c>
    </row>
    <row r="2870" spans="1:12">
      <c r="A2870" s="1">
        <v>6837</v>
      </c>
      <c r="B2870" s="1" t="s">
        <v>9370</v>
      </c>
      <c r="C2870" s="1" t="s">
        <v>9371</v>
      </c>
      <c r="D2870" s="1" t="s">
        <v>1210</v>
      </c>
      <c r="E2870" s="1" t="s">
        <v>9372</v>
      </c>
      <c r="F2870" s="1" t="s">
        <v>9373</v>
      </c>
      <c r="G2870" s="1">
        <v>45.818361099999997</v>
      </c>
      <c r="H2870" s="1">
        <v>-88.114555600000003</v>
      </c>
      <c r="I2870" s="1">
        <v>1182</v>
      </c>
      <c r="J2870" s="1">
        <v>-5</v>
      </c>
      <c r="K2870" s="1" t="s">
        <v>236</v>
      </c>
      <c r="L2870" s="1" t="s">
        <v>9370</v>
      </c>
    </row>
    <row r="2871" spans="1:12">
      <c r="A2871" s="1">
        <v>2947</v>
      </c>
      <c r="B2871" s="1" t="s">
        <v>9374</v>
      </c>
      <c r="C2871" s="1" t="s">
        <v>9375</v>
      </c>
      <c r="D2871" s="1" t="s">
        <v>9348</v>
      </c>
      <c r="E2871" s="1" t="s">
        <v>9376</v>
      </c>
      <c r="F2871" s="1" t="s">
        <v>9377</v>
      </c>
      <c r="G2871" s="1">
        <v>46.426766999999998</v>
      </c>
      <c r="H2871" s="1">
        <v>30.676463999999999</v>
      </c>
      <c r="I2871" s="1">
        <v>172</v>
      </c>
      <c r="J2871" s="1">
        <v>2</v>
      </c>
      <c r="K2871" s="1" t="s">
        <v>184</v>
      </c>
      <c r="L2871" s="1" t="s">
        <v>9374</v>
      </c>
    </row>
    <row r="2872" spans="1:12">
      <c r="A2872" s="1">
        <v>2948</v>
      </c>
      <c r="B2872" s="1" t="s">
        <v>9378</v>
      </c>
      <c r="C2872" s="1" t="s">
        <v>9379</v>
      </c>
      <c r="D2872" s="1" t="s">
        <v>9291</v>
      </c>
      <c r="E2872" s="1" t="s">
        <v>9380</v>
      </c>
      <c r="F2872" s="1" t="s">
        <v>9381</v>
      </c>
      <c r="G2872" s="1">
        <v>59.800291999999999</v>
      </c>
      <c r="H2872" s="1">
        <v>30.262502999999999</v>
      </c>
      <c r="I2872" s="1">
        <v>78</v>
      </c>
      <c r="J2872" s="1">
        <v>4</v>
      </c>
      <c r="K2872" s="1" t="s">
        <v>201</v>
      </c>
      <c r="L2872" s="1" t="s">
        <v>9378</v>
      </c>
    </row>
    <row r="2873" spans="1:12">
      <c r="A2873" s="1">
        <v>2949</v>
      </c>
      <c r="B2873" s="1" t="s">
        <v>9382</v>
      </c>
      <c r="C2873" s="1" t="s">
        <v>9382</v>
      </c>
      <c r="D2873" s="1" t="s">
        <v>9291</v>
      </c>
      <c r="E2873" s="1" t="s">
        <v>9383</v>
      </c>
      <c r="F2873" s="1" t="s">
        <v>9384</v>
      </c>
      <c r="G2873" s="1">
        <v>68.781672</v>
      </c>
      <c r="H2873" s="1">
        <v>32.750821999999999</v>
      </c>
      <c r="I2873" s="1">
        <v>266</v>
      </c>
      <c r="J2873" s="1">
        <v>4</v>
      </c>
      <c r="K2873" s="1" t="s">
        <v>201</v>
      </c>
      <c r="L2873" s="1" t="s">
        <v>9382</v>
      </c>
    </row>
    <row r="2874" spans="1:12">
      <c r="A2874" s="1">
        <v>2950</v>
      </c>
      <c r="B2874" s="1" t="s">
        <v>9385</v>
      </c>
      <c r="C2874" s="1" t="s">
        <v>9385</v>
      </c>
      <c r="D2874" s="1" t="s">
        <v>9386</v>
      </c>
      <c r="E2874" s="1" t="s">
        <v>9387</v>
      </c>
      <c r="F2874" s="1" t="s">
        <v>9388</v>
      </c>
      <c r="G2874" s="1">
        <v>52.527022000000002</v>
      </c>
      <c r="H2874" s="1">
        <v>31.016691999999999</v>
      </c>
      <c r="I2874" s="1">
        <v>471</v>
      </c>
      <c r="J2874" s="1">
        <v>3</v>
      </c>
      <c r="K2874" s="1" t="s">
        <v>184</v>
      </c>
      <c r="L2874" s="1" t="s">
        <v>9385</v>
      </c>
    </row>
    <row r="2875" spans="1:12">
      <c r="A2875" s="1">
        <v>2951</v>
      </c>
      <c r="B2875" s="1" t="s">
        <v>9389</v>
      </c>
      <c r="C2875" s="1" t="s">
        <v>9389</v>
      </c>
      <c r="D2875" s="1" t="s">
        <v>9386</v>
      </c>
      <c r="E2875" s="1" t="s">
        <v>9390</v>
      </c>
      <c r="F2875" s="1" t="s">
        <v>9391</v>
      </c>
      <c r="G2875" s="1">
        <v>55.1265</v>
      </c>
      <c r="H2875" s="1">
        <v>30.349639</v>
      </c>
      <c r="I2875" s="1">
        <v>683</v>
      </c>
      <c r="J2875" s="1">
        <v>3</v>
      </c>
      <c r="K2875" s="1" t="s">
        <v>184</v>
      </c>
      <c r="L2875" s="1" t="s">
        <v>9389</v>
      </c>
    </row>
    <row r="2876" spans="1:12">
      <c r="A2876" s="1">
        <v>2952</v>
      </c>
      <c r="B2876" s="1" t="s">
        <v>9392</v>
      </c>
      <c r="C2876" s="1" t="s">
        <v>9393</v>
      </c>
      <c r="D2876" s="1" t="s">
        <v>9291</v>
      </c>
      <c r="E2876" s="1" t="s">
        <v>9394</v>
      </c>
      <c r="F2876" s="1" t="s">
        <v>9395</v>
      </c>
      <c r="G2876" s="1">
        <v>54.890050000000002</v>
      </c>
      <c r="H2876" s="1">
        <v>20.592632999999999</v>
      </c>
      <c r="I2876" s="1">
        <v>42</v>
      </c>
      <c r="J2876" s="1">
        <v>3</v>
      </c>
      <c r="K2876" s="1" t="s">
        <v>201</v>
      </c>
      <c r="L2876" s="1" t="s">
        <v>9392</v>
      </c>
    </row>
    <row r="2877" spans="1:12">
      <c r="A2877" s="1">
        <v>2953</v>
      </c>
      <c r="B2877" s="1" t="s">
        <v>9396</v>
      </c>
      <c r="C2877" s="1" t="s">
        <v>9397</v>
      </c>
      <c r="D2877" s="1" t="s">
        <v>9386</v>
      </c>
      <c r="E2877" s="1" t="s">
        <v>9398</v>
      </c>
      <c r="F2877" s="1" t="s">
        <v>9399</v>
      </c>
      <c r="G2877" s="1">
        <v>53.864471999999999</v>
      </c>
      <c r="H2877" s="1">
        <v>27.539683</v>
      </c>
      <c r="I2877" s="1">
        <v>748</v>
      </c>
      <c r="J2877" s="1">
        <v>3</v>
      </c>
      <c r="K2877" s="1" t="s">
        <v>184</v>
      </c>
      <c r="L2877" s="1" t="s">
        <v>9396</v>
      </c>
    </row>
    <row r="2878" spans="1:12">
      <c r="A2878" s="1">
        <v>2954</v>
      </c>
      <c r="B2878" s="1" t="s">
        <v>9400</v>
      </c>
      <c r="C2878" s="1" t="s">
        <v>9400</v>
      </c>
      <c r="D2878" s="1" t="s">
        <v>9386</v>
      </c>
      <c r="E2878" s="1" t="s">
        <v>9401</v>
      </c>
      <c r="F2878" s="1" t="s">
        <v>9402</v>
      </c>
      <c r="G2878" s="1">
        <v>53.882469</v>
      </c>
      <c r="H2878" s="1">
        <v>28.030730999999999</v>
      </c>
      <c r="I2878" s="1">
        <v>670</v>
      </c>
      <c r="J2878" s="1">
        <v>3</v>
      </c>
      <c r="K2878" s="1" t="s">
        <v>184</v>
      </c>
      <c r="L2878" s="1" t="s">
        <v>9400</v>
      </c>
    </row>
    <row r="2879" spans="1:12">
      <c r="A2879" s="1">
        <v>2955</v>
      </c>
      <c r="B2879" s="1" t="s">
        <v>9403</v>
      </c>
      <c r="C2879" s="1" t="s">
        <v>9403</v>
      </c>
      <c r="D2879" s="1" t="s">
        <v>9291</v>
      </c>
      <c r="E2879" s="1" t="s">
        <v>9404</v>
      </c>
      <c r="F2879" s="1" t="s">
        <v>9405</v>
      </c>
      <c r="G2879" s="1">
        <v>53.74</v>
      </c>
      <c r="H2879" s="1">
        <v>91.385000000000005</v>
      </c>
      <c r="I2879" s="1">
        <v>831</v>
      </c>
      <c r="J2879" s="1">
        <v>8</v>
      </c>
      <c r="K2879" s="1" t="s">
        <v>201</v>
      </c>
      <c r="L2879" s="1" t="s">
        <v>9403</v>
      </c>
    </row>
    <row r="2880" spans="1:12">
      <c r="A2880" s="1">
        <v>2956</v>
      </c>
      <c r="B2880" s="1" t="s">
        <v>9406</v>
      </c>
      <c r="C2880" s="1" t="s">
        <v>9406</v>
      </c>
      <c r="D2880" s="1" t="s">
        <v>9291</v>
      </c>
      <c r="E2880" s="1" t="s">
        <v>9407</v>
      </c>
      <c r="F2880" s="1" t="s">
        <v>9408</v>
      </c>
      <c r="G2880" s="1">
        <v>53.363774999999997</v>
      </c>
      <c r="H2880" s="1">
        <v>83.538533000000001</v>
      </c>
      <c r="I2880" s="1">
        <v>838</v>
      </c>
      <c r="J2880" s="1">
        <v>7</v>
      </c>
      <c r="K2880" s="1" t="s">
        <v>201</v>
      </c>
      <c r="L2880" s="1" t="s">
        <v>9406</v>
      </c>
    </row>
    <row r="2881" spans="1:12">
      <c r="A2881" s="1">
        <v>2957</v>
      </c>
      <c r="B2881" s="1" t="s">
        <v>9409</v>
      </c>
      <c r="C2881" s="1" t="s">
        <v>9410</v>
      </c>
      <c r="D2881" s="1" t="s">
        <v>9291</v>
      </c>
      <c r="E2881" s="1" t="s">
        <v>9411</v>
      </c>
      <c r="F2881" s="1" t="s">
        <v>9412</v>
      </c>
      <c r="G2881" s="1">
        <v>55.270094</v>
      </c>
      <c r="H2881" s="1">
        <v>86.107208</v>
      </c>
      <c r="I2881" s="1">
        <v>863</v>
      </c>
      <c r="J2881" s="1">
        <v>8</v>
      </c>
      <c r="K2881" s="1" t="s">
        <v>201</v>
      </c>
      <c r="L2881" s="1" t="s">
        <v>9409</v>
      </c>
    </row>
    <row r="2882" spans="1:12">
      <c r="A2882" s="1">
        <v>2958</v>
      </c>
      <c r="B2882" s="1" t="s">
        <v>9413</v>
      </c>
      <c r="C2882" s="1" t="s">
        <v>9413</v>
      </c>
      <c r="D2882" s="1" t="s">
        <v>9291</v>
      </c>
      <c r="E2882" s="1" t="s">
        <v>9414</v>
      </c>
      <c r="F2882" s="1" t="s">
        <v>9415</v>
      </c>
      <c r="G2882" s="1">
        <v>54.967041999999999</v>
      </c>
      <c r="H2882" s="1">
        <v>73.310513999999998</v>
      </c>
      <c r="I2882" s="1">
        <v>311</v>
      </c>
      <c r="J2882" s="1">
        <v>7</v>
      </c>
      <c r="K2882" s="1" t="s">
        <v>201</v>
      </c>
      <c r="L2882" s="1" t="s">
        <v>9413</v>
      </c>
    </row>
    <row r="2883" spans="1:12">
      <c r="A2883" s="1">
        <v>2960</v>
      </c>
      <c r="B2883" s="1" t="s">
        <v>9416</v>
      </c>
      <c r="C2883" s="1" t="s">
        <v>9417</v>
      </c>
      <c r="D2883" s="1" t="s">
        <v>9291</v>
      </c>
      <c r="E2883" s="1" t="s">
        <v>9418</v>
      </c>
      <c r="F2883" s="1" t="s">
        <v>9419</v>
      </c>
      <c r="G2883" s="1">
        <v>45.034689</v>
      </c>
      <c r="H2883" s="1">
        <v>39.170538999999998</v>
      </c>
      <c r="I2883" s="1">
        <v>118</v>
      </c>
      <c r="J2883" s="1">
        <v>4</v>
      </c>
      <c r="K2883" s="1" t="s">
        <v>201</v>
      </c>
      <c r="L2883" s="1" t="s">
        <v>9416</v>
      </c>
    </row>
    <row r="2884" spans="1:12">
      <c r="A2884" s="1">
        <v>2961</v>
      </c>
      <c r="B2884" s="1" t="s">
        <v>9420</v>
      </c>
      <c r="C2884" s="1" t="s">
        <v>9421</v>
      </c>
      <c r="D2884" s="1" t="s">
        <v>9291</v>
      </c>
      <c r="E2884" s="1" t="s">
        <v>9422</v>
      </c>
      <c r="F2884" s="1" t="s">
        <v>9423</v>
      </c>
      <c r="G2884" s="1">
        <v>42.816822000000002</v>
      </c>
      <c r="H2884" s="1">
        <v>47.652293999999998</v>
      </c>
      <c r="I2884" s="1">
        <v>12</v>
      </c>
      <c r="J2884" s="1">
        <v>4</v>
      </c>
      <c r="K2884" s="1" t="s">
        <v>201</v>
      </c>
      <c r="L2884" s="1" t="s">
        <v>9420</v>
      </c>
    </row>
    <row r="2885" spans="1:12">
      <c r="A2885" s="1">
        <v>2962</v>
      </c>
      <c r="B2885" s="1" t="s">
        <v>9424</v>
      </c>
      <c r="C2885" s="1" t="s">
        <v>9425</v>
      </c>
      <c r="D2885" s="1" t="s">
        <v>9291</v>
      </c>
      <c r="E2885" s="1" t="s">
        <v>9426</v>
      </c>
      <c r="F2885" s="1" t="s">
        <v>9427</v>
      </c>
      <c r="G2885" s="1">
        <v>44.225071999999997</v>
      </c>
      <c r="H2885" s="1">
        <v>43.081888999999997</v>
      </c>
      <c r="I2885" s="1">
        <v>1054</v>
      </c>
      <c r="J2885" s="1">
        <v>4</v>
      </c>
      <c r="K2885" s="1" t="s">
        <v>201</v>
      </c>
      <c r="L2885" s="1" t="s">
        <v>9424</v>
      </c>
    </row>
    <row r="2886" spans="1:12">
      <c r="A2886" s="1">
        <v>2963</v>
      </c>
      <c r="B2886" s="1" t="s">
        <v>9428</v>
      </c>
      <c r="C2886" s="1" t="s">
        <v>9429</v>
      </c>
      <c r="D2886" s="1" t="s">
        <v>9291</v>
      </c>
      <c r="E2886" s="1" t="s">
        <v>9430</v>
      </c>
      <c r="F2886" s="1" t="s">
        <v>9431</v>
      </c>
      <c r="G2886" s="1">
        <v>45.109164999999997</v>
      </c>
      <c r="H2886" s="1">
        <v>42.112777999999999</v>
      </c>
      <c r="I2886" s="1">
        <v>1486</v>
      </c>
      <c r="J2886" s="1">
        <v>4</v>
      </c>
      <c r="K2886" s="1" t="s">
        <v>201</v>
      </c>
      <c r="L2886" s="1" t="s">
        <v>9428</v>
      </c>
    </row>
    <row r="2887" spans="1:12">
      <c r="A2887" s="1">
        <v>2964</v>
      </c>
      <c r="B2887" s="1" t="s">
        <v>9432</v>
      </c>
      <c r="C2887" s="1" t="s">
        <v>9433</v>
      </c>
      <c r="D2887" s="1" t="s">
        <v>9291</v>
      </c>
      <c r="E2887" s="1" t="s">
        <v>9434</v>
      </c>
      <c r="F2887" s="1" t="s">
        <v>9435</v>
      </c>
      <c r="G2887" s="1">
        <v>47.258208000000003</v>
      </c>
      <c r="H2887" s="1">
        <v>39.818089000000001</v>
      </c>
      <c r="I2887" s="1">
        <v>280</v>
      </c>
      <c r="J2887" s="1">
        <v>4</v>
      </c>
      <c r="K2887" s="1" t="s">
        <v>201</v>
      </c>
      <c r="L2887" s="1" t="s">
        <v>9432</v>
      </c>
    </row>
    <row r="2888" spans="1:12">
      <c r="A2888" s="1">
        <v>2965</v>
      </c>
      <c r="B2888" s="1" t="s">
        <v>9436</v>
      </c>
      <c r="C2888" s="1" t="s">
        <v>9436</v>
      </c>
      <c r="D2888" s="1" t="s">
        <v>9291</v>
      </c>
      <c r="E2888" s="1" t="s">
        <v>9437</v>
      </c>
      <c r="F2888" s="1" t="s">
        <v>9438</v>
      </c>
      <c r="G2888" s="1">
        <v>43.449928</v>
      </c>
      <c r="H2888" s="1">
        <v>39.956589000000001</v>
      </c>
      <c r="I2888" s="1">
        <v>89</v>
      </c>
      <c r="J2888" s="1">
        <v>4</v>
      </c>
      <c r="K2888" s="1" t="s">
        <v>201</v>
      </c>
      <c r="L2888" s="1" t="s">
        <v>9436</v>
      </c>
    </row>
    <row r="2889" spans="1:12">
      <c r="A2889" s="1">
        <v>2966</v>
      </c>
      <c r="B2889" s="1" t="s">
        <v>9439</v>
      </c>
      <c r="C2889" s="1" t="s">
        <v>9439</v>
      </c>
      <c r="D2889" s="1" t="s">
        <v>9291</v>
      </c>
      <c r="E2889" s="1" t="s">
        <v>9440</v>
      </c>
      <c r="F2889" s="1" t="s">
        <v>9441</v>
      </c>
      <c r="G2889" s="1">
        <v>46.283332999999999</v>
      </c>
      <c r="H2889" s="1">
        <v>48.006278000000002</v>
      </c>
      <c r="I2889" s="1">
        <v>-65</v>
      </c>
      <c r="J2889" s="1">
        <v>6</v>
      </c>
      <c r="K2889" s="1" t="s">
        <v>201</v>
      </c>
      <c r="L2889" s="1" t="s">
        <v>9439</v>
      </c>
    </row>
    <row r="2890" spans="1:12">
      <c r="A2890" s="1">
        <v>2967</v>
      </c>
      <c r="B2890" s="1" t="s">
        <v>9442</v>
      </c>
      <c r="C2890" s="1" t="s">
        <v>9443</v>
      </c>
      <c r="D2890" s="1" t="s">
        <v>9291</v>
      </c>
      <c r="E2890" s="1" t="s">
        <v>9444</v>
      </c>
      <c r="F2890" s="1" t="s">
        <v>9445</v>
      </c>
      <c r="G2890" s="1">
        <v>48.782527999999999</v>
      </c>
      <c r="H2890" s="1">
        <v>44.345543999999997</v>
      </c>
      <c r="I2890" s="1">
        <v>482</v>
      </c>
      <c r="J2890" s="1">
        <v>4</v>
      </c>
      <c r="K2890" s="1" t="s">
        <v>201</v>
      </c>
      <c r="L2890" s="1" t="s">
        <v>9442</v>
      </c>
    </row>
    <row r="2891" spans="1:12">
      <c r="A2891" s="1">
        <v>2968</v>
      </c>
      <c r="B2891" s="1" t="s">
        <v>9446</v>
      </c>
      <c r="C2891" s="1" t="s">
        <v>9447</v>
      </c>
      <c r="D2891" s="1" t="s">
        <v>9291</v>
      </c>
      <c r="E2891" s="1" t="s">
        <v>9448</v>
      </c>
      <c r="F2891" s="1" t="s">
        <v>9449</v>
      </c>
      <c r="G2891" s="1">
        <v>55.305835999999999</v>
      </c>
      <c r="H2891" s="1">
        <v>61.503332999999998</v>
      </c>
      <c r="I2891" s="1">
        <v>769</v>
      </c>
      <c r="J2891" s="1">
        <v>6</v>
      </c>
      <c r="K2891" s="1" t="s">
        <v>201</v>
      </c>
      <c r="L2891" s="1" t="s">
        <v>9446</v>
      </c>
    </row>
    <row r="2892" spans="1:12">
      <c r="A2892" s="1">
        <v>2969</v>
      </c>
      <c r="B2892" s="1" t="s">
        <v>9450</v>
      </c>
      <c r="C2892" s="1" t="s">
        <v>9451</v>
      </c>
      <c r="D2892" s="1" t="s">
        <v>9291</v>
      </c>
      <c r="E2892" s="1" t="s">
        <v>9452</v>
      </c>
      <c r="F2892" s="1" t="s">
        <v>9453</v>
      </c>
      <c r="G2892" s="1">
        <v>53.393130999999997</v>
      </c>
      <c r="H2892" s="1">
        <v>58.755661000000003</v>
      </c>
      <c r="I2892" s="1">
        <v>1431</v>
      </c>
      <c r="J2892" s="1">
        <v>6</v>
      </c>
      <c r="K2892" s="1" t="s">
        <v>201</v>
      </c>
      <c r="L2892" s="1" t="s">
        <v>9450</v>
      </c>
    </row>
    <row r="2893" spans="1:12">
      <c r="A2893" s="1">
        <v>6834</v>
      </c>
      <c r="B2893" s="1" t="s">
        <v>9454</v>
      </c>
      <c r="C2893" s="1" t="s">
        <v>9455</v>
      </c>
      <c r="D2893" s="1" t="s">
        <v>6460</v>
      </c>
      <c r="E2893" s="1" t="s">
        <v>9456</v>
      </c>
      <c r="F2893" s="1" t="s">
        <v>9457</v>
      </c>
      <c r="G2893" s="1">
        <v>-36.142899999999997</v>
      </c>
      <c r="H2893" s="1">
        <v>175.28190000000001</v>
      </c>
      <c r="I2893" s="1">
        <v>10</v>
      </c>
      <c r="J2893" s="1">
        <v>11</v>
      </c>
      <c r="K2893" s="1" t="s">
        <v>6463</v>
      </c>
      <c r="L2893" s="1" t="s">
        <v>9454</v>
      </c>
    </row>
    <row r="2894" spans="1:12">
      <c r="A2894" s="1">
        <v>2972</v>
      </c>
      <c r="B2894" s="1" t="s">
        <v>9458</v>
      </c>
      <c r="C2894" s="1" t="s">
        <v>9458</v>
      </c>
      <c r="D2894" s="1" t="s">
        <v>9291</v>
      </c>
      <c r="E2894" s="1" t="s">
        <v>9459</v>
      </c>
      <c r="F2894" s="1" t="s">
        <v>9460</v>
      </c>
      <c r="G2894" s="1">
        <v>60.949272000000001</v>
      </c>
      <c r="H2894" s="1">
        <v>76.483616999999995</v>
      </c>
      <c r="I2894" s="1">
        <v>177</v>
      </c>
      <c r="J2894" s="1">
        <v>6</v>
      </c>
      <c r="K2894" s="1" t="s">
        <v>201</v>
      </c>
      <c r="L2894" s="1" t="s">
        <v>9458</v>
      </c>
    </row>
    <row r="2895" spans="1:12">
      <c r="A2895" s="1">
        <v>2973</v>
      </c>
      <c r="B2895" s="1" t="s">
        <v>9461</v>
      </c>
      <c r="C2895" s="1" t="s">
        <v>9462</v>
      </c>
      <c r="D2895" s="1" t="s">
        <v>9291</v>
      </c>
      <c r="E2895" s="1" t="s">
        <v>9463</v>
      </c>
      <c r="F2895" s="1" t="s">
        <v>9464</v>
      </c>
      <c r="G2895" s="1">
        <v>57.914516999999996</v>
      </c>
      <c r="H2895" s="1">
        <v>56.021214000000001</v>
      </c>
      <c r="I2895" s="1">
        <v>404</v>
      </c>
      <c r="J2895" s="1">
        <v>6</v>
      </c>
      <c r="K2895" s="1" t="s">
        <v>201</v>
      </c>
      <c r="L2895" s="1" t="s">
        <v>9461</v>
      </c>
    </row>
    <row r="2896" spans="1:12">
      <c r="A2896" s="1">
        <v>2974</v>
      </c>
      <c r="B2896" s="1" t="s">
        <v>9465</v>
      </c>
      <c r="C2896" s="1" t="s">
        <v>9465</v>
      </c>
      <c r="D2896" s="1" t="s">
        <v>9291</v>
      </c>
      <c r="E2896" s="1" t="s">
        <v>9466</v>
      </c>
      <c r="F2896" s="1" t="s">
        <v>9467</v>
      </c>
      <c r="G2896" s="1">
        <v>61.343693999999999</v>
      </c>
      <c r="H2896" s="1">
        <v>73.401842000000002</v>
      </c>
      <c r="I2896" s="1">
        <v>200</v>
      </c>
      <c r="J2896" s="1">
        <v>6</v>
      </c>
      <c r="K2896" s="1" t="s">
        <v>201</v>
      </c>
      <c r="L2896" s="1" t="s">
        <v>9465</v>
      </c>
    </row>
    <row r="2897" spans="1:12">
      <c r="A2897" s="1">
        <v>2975</v>
      </c>
      <c r="B2897" s="1" t="s">
        <v>9468</v>
      </c>
      <c r="C2897" s="1" t="s">
        <v>9469</v>
      </c>
      <c r="D2897" s="1" t="s">
        <v>9291</v>
      </c>
      <c r="E2897" s="1" t="s">
        <v>9470</v>
      </c>
      <c r="F2897" s="1" t="s">
        <v>9471</v>
      </c>
      <c r="G2897" s="1">
        <v>56.743107999999999</v>
      </c>
      <c r="H2897" s="1">
        <v>60.802728000000002</v>
      </c>
      <c r="I2897" s="1">
        <v>764</v>
      </c>
      <c r="J2897" s="1">
        <v>6</v>
      </c>
      <c r="K2897" s="1" t="s">
        <v>201</v>
      </c>
      <c r="L2897" s="1" t="s">
        <v>9468</v>
      </c>
    </row>
    <row r="2898" spans="1:12">
      <c r="A2898" s="1">
        <v>2976</v>
      </c>
      <c r="B2898" s="1" t="s">
        <v>9472</v>
      </c>
      <c r="C2898" s="1" t="s">
        <v>9473</v>
      </c>
      <c r="D2898" s="1" t="s">
        <v>7623</v>
      </c>
      <c r="E2898" s="1" t="s">
        <v>9474</v>
      </c>
      <c r="F2898" s="1" t="s">
        <v>9475</v>
      </c>
      <c r="G2898" s="1">
        <v>37.986814000000003</v>
      </c>
      <c r="H2898" s="1">
        <v>58.360967000000002</v>
      </c>
      <c r="I2898" s="1">
        <v>692</v>
      </c>
      <c r="J2898" s="1">
        <v>5</v>
      </c>
      <c r="K2898" s="1" t="s">
        <v>161</v>
      </c>
      <c r="L2898" s="1" t="s">
        <v>9472</v>
      </c>
    </row>
    <row r="2899" spans="1:12">
      <c r="A2899" s="1">
        <v>2977</v>
      </c>
      <c r="B2899" s="1" t="s">
        <v>9476</v>
      </c>
      <c r="C2899" s="1" t="s">
        <v>9477</v>
      </c>
      <c r="D2899" s="1" t="s">
        <v>7623</v>
      </c>
      <c r="E2899" s="1" t="s">
        <v>9478</v>
      </c>
      <c r="F2899" s="1" t="s">
        <v>9479</v>
      </c>
      <c r="G2899" s="1">
        <v>40.063333</v>
      </c>
      <c r="H2899" s="1">
        <v>53.007221999999999</v>
      </c>
      <c r="I2899" s="1">
        <v>279</v>
      </c>
      <c r="J2899" s="1">
        <v>5</v>
      </c>
      <c r="K2899" s="1" t="s">
        <v>161</v>
      </c>
      <c r="L2899" s="1" t="s">
        <v>9476</v>
      </c>
    </row>
    <row r="2900" spans="1:12">
      <c r="A2900" s="1">
        <v>2978</v>
      </c>
      <c r="B2900" s="1" t="s">
        <v>9480</v>
      </c>
      <c r="C2900" s="1" t="s">
        <v>9481</v>
      </c>
      <c r="D2900" s="1" t="s">
        <v>7623</v>
      </c>
      <c r="F2900" s="1" t="s">
        <v>9482</v>
      </c>
      <c r="G2900" s="1">
        <v>39.083333000000003</v>
      </c>
      <c r="H2900" s="1">
        <v>63.613332999999997</v>
      </c>
      <c r="I2900" s="1">
        <v>630</v>
      </c>
      <c r="J2900" s="1">
        <v>5</v>
      </c>
      <c r="K2900" s="1" t="s">
        <v>161</v>
      </c>
      <c r="L2900" s="1" t="s">
        <v>9480</v>
      </c>
    </row>
    <row r="2901" spans="1:12">
      <c r="A2901" s="1">
        <v>2979</v>
      </c>
      <c r="B2901" s="1" t="s">
        <v>9483</v>
      </c>
      <c r="C2901" s="1" t="s">
        <v>9483</v>
      </c>
      <c r="D2901" s="1" t="s">
        <v>9484</v>
      </c>
      <c r="E2901" s="1" t="s">
        <v>9485</v>
      </c>
      <c r="F2901" s="1" t="s">
        <v>9486</v>
      </c>
      <c r="G2901" s="1">
        <v>38.543332999999997</v>
      </c>
      <c r="H2901" s="1">
        <v>68.825000000000003</v>
      </c>
      <c r="I2901" s="1">
        <v>2575</v>
      </c>
      <c r="J2901" s="1">
        <v>5</v>
      </c>
      <c r="K2901" s="1" t="s">
        <v>161</v>
      </c>
      <c r="L2901" s="1" t="s">
        <v>9483</v>
      </c>
    </row>
    <row r="2902" spans="1:12">
      <c r="A2902" s="1">
        <v>2980</v>
      </c>
      <c r="B2902" s="1" t="s">
        <v>9487</v>
      </c>
      <c r="C2902" s="1" t="s">
        <v>9487</v>
      </c>
      <c r="D2902" s="1" t="s">
        <v>9488</v>
      </c>
      <c r="E2902" s="1" t="s">
        <v>9489</v>
      </c>
      <c r="F2902" s="1" t="s">
        <v>9490</v>
      </c>
      <c r="G2902" s="1">
        <v>39.774999999999999</v>
      </c>
      <c r="H2902" s="1">
        <v>64.483333000000002</v>
      </c>
      <c r="I2902" s="1">
        <v>751</v>
      </c>
      <c r="J2902" s="1">
        <v>5</v>
      </c>
      <c r="K2902" s="1" t="s">
        <v>161</v>
      </c>
      <c r="L2902" s="1" t="s">
        <v>9487</v>
      </c>
    </row>
    <row r="2903" spans="1:12">
      <c r="A2903" s="1">
        <v>2981</v>
      </c>
      <c r="B2903" s="1" t="s">
        <v>9491</v>
      </c>
      <c r="C2903" s="1" t="s">
        <v>9491</v>
      </c>
      <c r="D2903" s="1" t="s">
        <v>9488</v>
      </c>
      <c r="E2903" s="1" t="s">
        <v>9492</v>
      </c>
      <c r="F2903" s="1" t="s">
        <v>9493</v>
      </c>
      <c r="G2903" s="1">
        <v>39.700547</v>
      </c>
      <c r="H2903" s="1">
        <v>66.983829</v>
      </c>
      <c r="I2903" s="1">
        <v>2224</v>
      </c>
      <c r="J2903" s="1">
        <v>5</v>
      </c>
      <c r="K2903" s="1" t="s">
        <v>161</v>
      </c>
      <c r="L2903" s="1" t="s">
        <v>9491</v>
      </c>
    </row>
    <row r="2904" spans="1:12">
      <c r="A2904" s="1">
        <v>6833</v>
      </c>
      <c r="B2904" s="1" t="s">
        <v>9494</v>
      </c>
      <c r="C2904" s="1" t="s">
        <v>7134</v>
      </c>
      <c r="D2904" s="1" t="s">
        <v>7135</v>
      </c>
      <c r="E2904" s="1" t="s">
        <v>9495</v>
      </c>
      <c r="F2904" s="1" t="s">
        <v>9496</v>
      </c>
      <c r="G2904" s="1">
        <v>25.1174</v>
      </c>
      <c r="H2904" s="1">
        <v>51.322800000000001</v>
      </c>
      <c r="I2904" s="1">
        <v>130</v>
      </c>
      <c r="J2904" s="1">
        <v>3</v>
      </c>
      <c r="K2904" s="1" t="s">
        <v>201</v>
      </c>
      <c r="L2904" s="1" t="s">
        <v>9494</v>
      </c>
    </row>
    <row r="2905" spans="1:12">
      <c r="A2905" s="1">
        <v>2983</v>
      </c>
      <c r="B2905" s="1" t="s">
        <v>9497</v>
      </c>
      <c r="C2905" s="1" t="s">
        <v>9498</v>
      </c>
      <c r="D2905" s="1" t="s">
        <v>9488</v>
      </c>
      <c r="E2905" s="1" t="s">
        <v>9499</v>
      </c>
      <c r="F2905" s="1" t="s">
        <v>9500</v>
      </c>
      <c r="G2905" s="1">
        <v>41.257860999999998</v>
      </c>
      <c r="H2905" s="1">
        <v>69.281186000000005</v>
      </c>
      <c r="I2905" s="1">
        <v>1417</v>
      </c>
      <c r="J2905" s="1">
        <v>5</v>
      </c>
      <c r="K2905" s="1" t="s">
        <v>161</v>
      </c>
      <c r="L2905" s="1" t="s">
        <v>9497</v>
      </c>
    </row>
    <row r="2906" spans="1:12">
      <c r="A2906" s="1">
        <v>2984</v>
      </c>
      <c r="B2906" s="1" t="s">
        <v>9501</v>
      </c>
      <c r="C2906" s="1" t="s">
        <v>9501</v>
      </c>
      <c r="D2906" s="1" t="s">
        <v>9291</v>
      </c>
      <c r="E2906" s="1" t="s">
        <v>9502</v>
      </c>
      <c r="F2906" s="1" t="s">
        <v>9503</v>
      </c>
      <c r="G2906" s="1">
        <v>53.214193999999999</v>
      </c>
      <c r="H2906" s="1">
        <v>34.176447000000003</v>
      </c>
      <c r="I2906" s="1">
        <v>663</v>
      </c>
      <c r="J2906" s="1">
        <v>4</v>
      </c>
      <c r="K2906" s="1" t="s">
        <v>201</v>
      </c>
      <c r="L2906" s="1" t="s">
        <v>9501</v>
      </c>
    </row>
    <row r="2907" spans="1:12">
      <c r="A2907" s="1">
        <v>2985</v>
      </c>
      <c r="B2907" s="1" t="s">
        <v>9504</v>
      </c>
      <c r="C2907" s="1" t="s">
        <v>9505</v>
      </c>
      <c r="D2907" s="1" t="s">
        <v>9291</v>
      </c>
      <c r="E2907" s="1" t="s">
        <v>9506</v>
      </c>
      <c r="F2907" s="1" t="s">
        <v>9507</v>
      </c>
      <c r="G2907" s="1">
        <v>55.972642</v>
      </c>
      <c r="H2907" s="1">
        <v>37.414588999999999</v>
      </c>
      <c r="I2907" s="1">
        <v>622</v>
      </c>
      <c r="J2907" s="1">
        <v>4</v>
      </c>
      <c r="K2907" s="1" t="s">
        <v>201</v>
      </c>
      <c r="L2907" s="1" t="s">
        <v>9504</v>
      </c>
    </row>
    <row r="2908" spans="1:12">
      <c r="A2908" s="1">
        <v>2986</v>
      </c>
      <c r="B2908" s="1" t="s">
        <v>9508</v>
      </c>
      <c r="C2908" s="1" t="s">
        <v>9509</v>
      </c>
      <c r="D2908" s="1" t="s">
        <v>9291</v>
      </c>
      <c r="E2908" s="1" t="s">
        <v>9510</v>
      </c>
      <c r="F2908" s="1" t="s">
        <v>9511</v>
      </c>
      <c r="G2908" s="1">
        <v>56.824736000000001</v>
      </c>
      <c r="H2908" s="1">
        <v>35.757677999999999</v>
      </c>
      <c r="I2908" s="1">
        <v>469</v>
      </c>
      <c r="J2908" s="1">
        <v>4</v>
      </c>
      <c r="K2908" s="1" t="s">
        <v>201</v>
      </c>
      <c r="L2908" s="1" t="s">
        <v>9508</v>
      </c>
    </row>
    <row r="2909" spans="1:12">
      <c r="A2909" s="1">
        <v>2987</v>
      </c>
      <c r="B2909" s="1" t="s">
        <v>9512</v>
      </c>
      <c r="C2909" s="1" t="s">
        <v>9513</v>
      </c>
      <c r="D2909" s="1" t="s">
        <v>9291</v>
      </c>
      <c r="E2909" s="1" t="s">
        <v>9514</v>
      </c>
      <c r="F2909" s="1" t="s">
        <v>9515</v>
      </c>
      <c r="G2909" s="1">
        <v>51.814211</v>
      </c>
      <c r="H2909" s="1">
        <v>39.229588999999997</v>
      </c>
      <c r="I2909" s="1">
        <v>514</v>
      </c>
      <c r="J2909" s="1">
        <v>4</v>
      </c>
      <c r="K2909" s="1" t="s">
        <v>201</v>
      </c>
      <c r="L2909" s="1" t="s">
        <v>9512</v>
      </c>
    </row>
    <row r="2910" spans="1:12">
      <c r="A2910" s="1">
        <v>2988</v>
      </c>
      <c r="B2910" s="1" t="s">
        <v>9516</v>
      </c>
      <c r="C2910" s="1" t="s">
        <v>9505</v>
      </c>
      <c r="D2910" s="1" t="s">
        <v>9291</v>
      </c>
      <c r="E2910" s="1" t="s">
        <v>9517</v>
      </c>
      <c r="F2910" s="1" t="s">
        <v>9518</v>
      </c>
      <c r="G2910" s="1">
        <v>55.591531000000003</v>
      </c>
      <c r="H2910" s="1">
        <v>37.261485999999998</v>
      </c>
      <c r="I2910" s="1">
        <v>685</v>
      </c>
      <c r="J2910" s="1">
        <v>4</v>
      </c>
      <c r="K2910" s="1" t="s">
        <v>201</v>
      </c>
      <c r="L2910" s="1" t="s">
        <v>9516</v>
      </c>
    </row>
    <row r="2911" spans="1:12">
      <c r="A2911" s="1">
        <v>2989</v>
      </c>
      <c r="B2911" s="1" t="s">
        <v>9519</v>
      </c>
      <c r="C2911" s="1" t="s">
        <v>9519</v>
      </c>
      <c r="D2911" s="1" t="s">
        <v>9291</v>
      </c>
      <c r="E2911" s="1" t="s">
        <v>9520</v>
      </c>
      <c r="F2911" s="1" t="s">
        <v>9521</v>
      </c>
      <c r="G2911" s="1">
        <v>61.64705</v>
      </c>
      <c r="H2911" s="1">
        <v>50.845050000000001</v>
      </c>
      <c r="I2911" s="1">
        <v>342</v>
      </c>
      <c r="J2911" s="1">
        <v>4</v>
      </c>
      <c r="K2911" s="1" t="s">
        <v>201</v>
      </c>
      <c r="L2911" s="1" t="s">
        <v>9519</v>
      </c>
    </row>
    <row r="2912" spans="1:12">
      <c r="A2912" s="1">
        <v>2990</v>
      </c>
      <c r="B2912" s="1" t="s">
        <v>9522</v>
      </c>
      <c r="C2912" s="1" t="s">
        <v>9522</v>
      </c>
      <c r="D2912" s="1" t="s">
        <v>9291</v>
      </c>
      <c r="E2912" s="1" t="s">
        <v>9523</v>
      </c>
      <c r="F2912" s="1" t="s">
        <v>9524</v>
      </c>
      <c r="G2912" s="1">
        <v>55.606186000000001</v>
      </c>
      <c r="H2912" s="1">
        <v>49.278728000000001</v>
      </c>
      <c r="I2912" s="1">
        <v>411</v>
      </c>
      <c r="J2912" s="1">
        <v>4</v>
      </c>
      <c r="K2912" s="1" t="s">
        <v>201</v>
      </c>
      <c r="L2912" s="1" t="s">
        <v>9522</v>
      </c>
    </row>
    <row r="2913" spans="1:12">
      <c r="A2913" s="1">
        <v>2991</v>
      </c>
      <c r="B2913" s="1" t="s">
        <v>9525</v>
      </c>
      <c r="C2913" s="1" t="s">
        <v>9525</v>
      </c>
      <c r="D2913" s="1" t="s">
        <v>9291</v>
      </c>
      <c r="E2913" s="1" t="s">
        <v>9526</v>
      </c>
      <c r="F2913" s="1" t="s">
        <v>9527</v>
      </c>
      <c r="G2913" s="1">
        <v>51.795786</v>
      </c>
      <c r="H2913" s="1">
        <v>55.456744</v>
      </c>
      <c r="I2913" s="1">
        <v>387</v>
      </c>
      <c r="J2913" s="1">
        <v>6</v>
      </c>
      <c r="K2913" s="1" t="s">
        <v>201</v>
      </c>
      <c r="L2913" s="1" t="s">
        <v>9525</v>
      </c>
    </row>
    <row r="2914" spans="1:12">
      <c r="A2914" s="1">
        <v>2992</v>
      </c>
      <c r="B2914" s="1" t="s">
        <v>9528</v>
      </c>
      <c r="C2914" s="1" t="s">
        <v>9528</v>
      </c>
      <c r="D2914" s="1" t="s">
        <v>9291</v>
      </c>
      <c r="E2914" s="1" t="s">
        <v>9529</v>
      </c>
      <c r="F2914" s="1" t="s">
        <v>9530</v>
      </c>
      <c r="G2914" s="1">
        <v>54.557510999999998</v>
      </c>
      <c r="H2914" s="1">
        <v>55.874417000000001</v>
      </c>
      <c r="I2914" s="1">
        <v>449</v>
      </c>
      <c r="J2914" s="1">
        <v>6</v>
      </c>
      <c r="K2914" s="1" t="s">
        <v>201</v>
      </c>
      <c r="L2914" s="1" t="s">
        <v>9528</v>
      </c>
    </row>
    <row r="2915" spans="1:12">
      <c r="A2915" s="1">
        <v>2993</v>
      </c>
      <c r="B2915" s="1" t="s">
        <v>9531</v>
      </c>
      <c r="C2915" s="1" t="s">
        <v>9532</v>
      </c>
      <c r="D2915" s="1" t="s">
        <v>9291</v>
      </c>
      <c r="E2915" s="1" t="s">
        <v>9533</v>
      </c>
      <c r="F2915" s="1" t="s">
        <v>9534</v>
      </c>
      <c r="G2915" s="1">
        <v>53.504857999999999</v>
      </c>
      <c r="H2915" s="1">
        <v>50.164335999999999</v>
      </c>
      <c r="I2915" s="1">
        <v>477</v>
      </c>
      <c r="J2915" s="1">
        <v>6</v>
      </c>
      <c r="K2915" s="1" t="s">
        <v>201</v>
      </c>
      <c r="L2915" s="1" t="s">
        <v>9531</v>
      </c>
    </row>
    <row r="2916" spans="1:12">
      <c r="A2916" s="1">
        <v>2994</v>
      </c>
      <c r="B2916" s="1" t="s">
        <v>9535</v>
      </c>
      <c r="C2916" s="1" t="s">
        <v>9535</v>
      </c>
      <c r="D2916" s="1" t="s">
        <v>9536</v>
      </c>
      <c r="E2916" s="1" t="s">
        <v>9537</v>
      </c>
      <c r="F2916" s="1" t="s">
        <v>9538</v>
      </c>
      <c r="G2916" s="1">
        <v>23.077241999999998</v>
      </c>
      <c r="H2916" s="1">
        <v>72.634649999999993</v>
      </c>
      <c r="I2916" s="1">
        <v>189</v>
      </c>
      <c r="J2916" s="1">
        <v>5.5</v>
      </c>
      <c r="K2916" s="1" t="s">
        <v>201</v>
      </c>
      <c r="L2916" s="1" t="s">
        <v>9535</v>
      </c>
    </row>
    <row r="2917" spans="1:12">
      <c r="A2917" s="1">
        <v>2995</v>
      </c>
      <c r="B2917" s="1" t="s">
        <v>9539</v>
      </c>
      <c r="C2917" s="1" t="s">
        <v>9539</v>
      </c>
      <c r="D2917" s="1" t="s">
        <v>9536</v>
      </c>
      <c r="E2917" s="1" t="s">
        <v>9540</v>
      </c>
      <c r="F2917" s="1" t="s">
        <v>9541</v>
      </c>
      <c r="G2917" s="1">
        <v>20.699006000000001</v>
      </c>
      <c r="H2917" s="1">
        <v>77.058627999999999</v>
      </c>
      <c r="I2917" s="1">
        <v>999</v>
      </c>
      <c r="J2917" s="1">
        <v>5.5</v>
      </c>
      <c r="K2917" s="1" t="s">
        <v>201</v>
      </c>
      <c r="L2917" s="1" t="s">
        <v>9539</v>
      </c>
    </row>
    <row r="2918" spans="1:12">
      <c r="A2918" s="1">
        <v>2996</v>
      </c>
      <c r="B2918" s="1" t="s">
        <v>9542</v>
      </c>
      <c r="C2918" s="1" t="s">
        <v>9542</v>
      </c>
      <c r="D2918" s="1" t="s">
        <v>9536</v>
      </c>
      <c r="E2918" s="1" t="s">
        <v>9543</v>
      </c>
      <c r="F2918" s="1" t="s">
        <v>9544</v>
      </c>
      <c r="G2918" s="1">
        <v>19.862728000000001</v>
      </c>
      <c r="H2918" s="1">
        <v>75.398114000000007</v>
      </c>
      <c r="I2918" s="1">
        <v>1911</v>
      </c>
      <c r="J2918" s="1">
        <v>5.5</v>
      </c>
      <c r="K2918" s="1" t="s">
        <v>201</v>
      </c>
      <c r="L2918" s="1" t="s">
        <v>9542</v>
      </c>
    </row>
    <row r="2919" spans="1:12">
      <c r="A2919" s="1">
        <v>2997</v>
      </c>
      <c r="B2919" s="1" t="s">
        <v>9545</v>
      </c>
      <c r="C2919" s="1" t="s">
        <v>9546</v>
      </c>
      <c r="D2919" s="1" t="s">
        <v>9536</v>
      </c>
      <c r="E2919" s="1" t="s">
        <v>9547</v>
      </c>
      <c r="F2919" s="1" t="s">
        <v>9548</v>
      </c>
      <c r="G2919" s="1">
        <v>19.088685999999999</v>
      </c>
      <c r="H2919" s="1">
        <v>72.867919000000001</v>
      </c>
      <c r="I2919" s="1">
        <v>37</v>
      </c>
      <c r="J2919" s="1">
        <v>5.5</v>
      </c>
      <c r="K2919" s="1" t="s">
        <v>201</v>
      </c>
      <c r="L2919" s="1" t="s">
        <v>9545</v>
      </c>
    </row>
    <row r="2920" spans="1:12">
      <c r="A2920" s="1">
        <v>2998</v>
      </c>
      <c r="B2920" s="1" t="s">
        <v>9549</v>
      </c>
      <c r="C2920" s="1" t="s">
        <v>9549</v>
      </c>
      <c r="D2920" s="1" t="s">
        <v>9536</v>
      </c>
      <c r="E2920" s="1" t="s">
        <v>9550</v>
      </c>
      <c r="F2920" s="1" t="s">
        <v>9551</v>
      </c>
      <c r="G2920" s="1">
        <v>21.988399999999999</v>
      </c>
      <c r="H2920" s="1">
        <v>82.110983000000004</v>
      </c>
      <c r="I2920" s="1">
        <v>899</v>
      </c>
      <c r="J2920" s="1">
        <v>5.5</v>
      </c>
      <c r="K2920" s="1" t="s">
        <v>201</v>
      </c>
      <c r="L2920" s="1" t="s">
        <v>9549</v>
      </c>
    </row>
    <row r="2921" spans="1:12">
      <c r="A2921" s="1">
        <v>2999</v>
      </c>
      <c r="B2921" s="1" t="s">
        <v>9552</v>
      </c>
      <c r="C2921" s="1" t="s">
        <v>9552</v>
      </c>
      <c r="D2921" s="1" t="s">
        <v>9536</v>
      </c>
      <c r="E2921" s="1" t="s">
        <v>9553</v>
      </c>
      <c r="F2921" s="1" t="s">
        <v>9554</v>
      </c>
      <c r="G2921" s="1">
        <v>23.287828000000001</v>
      </c>
      <c r="H2921" s="1">
        <v>69.670147</v>
      </c>
      <c r="I2921" s="1">
        <v>268</v>
      </c>
      <c r="J2921" s="1">
        <v>5.5</v>
      </c>
      <c r="K2921" s="1" t="s">
        <v>201</v>
      </c>
      <c r="L2921" s="1" t="s">
        <v>9552</v>
      </c>
    </row>
    <row r="2922" spans="1:12">
      <c r="A2922" s="1">
        <v>3000</v>
      </c>
      <c r="B2922" s="1" t="s">
        <v>9555</v>
      </c>
      <c r="C2922" s="1" t="s">
        <v>9555</v>
      </c>
      <c r="D2922" s="1" t="s">
        <v>9536</v>
      </c>
      <c r="E2922" s="1" t="s">
        <v>9556</v>
      </c>
      <c r="F2922" s="1" t="s">
        <v>9557</v>
      </c>
      <c r="G2922" s="1">
        <v>15.859286000000001</v>
      </c>
      <c r="H2922" s="1">
        <v>74.618291999999997</v>
      </c>
      <c r="I2922" s="1">
        <v>2487</v>
      </c>
      <c r="J2922" s="1">
        <v>5.5</v>
      </c>
      <c r="K2922" s="1" t="s">
        <v>201</v>
      </c>
      <c r="L2922" s="1" t="s">
        <v>9555</v>
      </c>
    </row>
    <row r="2923" spans="1:12">
      <c r="A2923" s="1">
        <v>3001</v>
      </c>
      <c r="B2923" s="1" t="s">
        <v>9558</v>
      </c>
      <c r="C2923" s="1" t="s">
        <v>9559</v>
      </c>
      <c r="D2923" s="1" t="s">
        <v>9536</v>
      </c>
      <c r="E2923" s="1" t="s">
        <v>9560</v>
      </c>
      <c r="F2923" s="1" t="s">
        <v>9561</v>
      </c>
      <c r="G2923" s="1">
        <v>22.336164</v>
      </c>
      <c r="H2923" s="1">
        <v>73.226288999999994</v>
      </c>
      <c r="I2923" s="1">
        <v>129</v>
      </c>
      <c r="J2923" s="1">
        <v>5.5</v>
      </c>
      <c r="K2923" s="1" t="s">
        <v>201</v>
      </c>
      <c r="L2923" s="1" t="s">
        <v>9558</v>
      </c>
    </row>
    <row r="2924" spans="1:12">
      <c r="A2924" s="1">
        <v>3002</v>
      </c>
      <c r="B2924" s="1" t="s">
        <v>9562</v>
      </c>
      <c r="C2924" s="1" t="s">
        <v>9562</v>
      </c>
      <c r="D2924" s="1" t="s">
        <v>9536</v>
      </c>
      <c r="E2924" s="1" t="s">
        <v>9563</v>
      </c>
      <c r="F2924" s="1" t="s">
        <v>9564</v>
      </c>
      <c r="G2924" s="1">
        <v>23.287466999999999</v>
      </c>
      <c r="H2924" s="1">
        <v>77.337374999999994</v>
      </c>
      <c r="I2924" s="1">
        <v>1719</v>
      </c>
      <c r="J2924" s="1">
        <v>5.5</v>
      </c>
      <c r="K2924" s="1" t="s">
        <v>201</v>
      </c>
      <c r="L2924" s="1" t="s">
        <v>9562</v>
      </c>
    </row>
    <row r="2925" spans="1:12">
      <c r="A2925" s="1">
        <v>3003</v>
      </c>
      <c r="B2925" s="1" t="s">
        <v>9565</v>
      </c>
      <c r="C2925" s="1" t="s">
        <v>9566</v>
      </c>
      <c r="D2925" s="1" t="s">
        <v>9536</v>
      </c>
      <c r="E2925" s="1" t="s">
        <v>9567</v>
      </c>
      <c r="F2925" s="1" t="s">
        <v>9568</v>
      </c>
      <c r="G2925" s="1">
        <v>21.752206000000001</v>
      </c>
      <c r="H2925" s="1">
        <v>72.185181</v>
      </c>
      <c r="I2925" s="1">
        <v>44</v>
      </c>
      <c r="J2925" s="1">
        <v>5.5</v>
      </c>
      <c r="K2925" s="1" t="s">
        <v>201</v>
      </c>
      <c r="L2925" s="1" t="s">
        <v>9565</v>
      </c>
    </row>
    <row r="2926" spans="1:12">
      <c r="A2926" s="1">
        <v>3004</v>
      </c>
      <c r="B2926" s="1" t="s">
        <v>9569</v>
      </c>
      <c r="C2926" s="1" t="s">
        <v>9569</v>
      </c>
      <c r="D2926" s="1" t="s">
        <v>9536</v>
      </c>
      <c r="E2926" s="1" t="s">
        <v>9570</v>
      </c>
      <c r="F2926" s="1" t="s">
        <v>9571</v>
      </c>
      <c r="G2926" s="1">
        <v>20.434363999999999</v>
      </c>
      <c r="H2926" s="1">
        <v>72.843205999999995</v>
      </c>
      <c r="I2926" s="1">
        <v>33</v>
      </c>
      <c r="J2926" s="1">
        <v>5.5</v>
      </c>
      <c r="K2926" s="1" t="s">
        <v>201</v>
      </c>
      <c r="L2926" s="1" t="s">
        <v>9569</v>
      </c>
    </row>
    <row r="2927" spans="1:12">
      <c r="A2927" s="1">
        <v>3005</v>
      </c>
      <c r="B2927" s="1" t="s">
        <v>9572</v>
      </c>
      <c r="C2927" s="1" t="s">
        <v>9572</v>
      </c>
      <c r="D2927" s="1" t="s">
        <v>9536</v>
      </c>
      <c r="F2927" s="1" t="s">
        <v>9573</v>
      </c>
      <c r="G2927" s="1">
        <v>24.267935999999999</v>
      </c>
      <c r="H2927" s="1">
        <v>72.204432999999995</v>
      </c>
      <c r="I2927" s="1">
        <v>485</v>
      </c>
      <c r="J2927" s="1">
        <v>5.5</v>
      </c>
      <c r="K2927" s="1" t="s">
        <v>201</v>
      </c>
      <c r="L2927" s="1" t="s">
        <v>9572</v>
      </c>
    </row>
    <row r="2928" spans="1:12">
      <c r="A2928" s="1">
        <v>3006</v>
      </c>
      <c r="B2928" s="1" t="s">
        <v>9574</v>
      </c>
      <c r="C2928" s="1" t="s">
        <v>9574</v>
      </c>
      <c r="D2928" s="1" t="s">
        <v>9536</v>
      </c>
      <c r="F2928" s="1" t="s">
        <v>9575</v>
      </c>
      <c r="G2928" s="1">
        <v>24.654681</v>
      </c>
      <c r="H2928" s="1">
        <v>77.347346999999999</v>
      </c>
      <c r="I2928" s="1">
        <v>1600</v>
      </c>
      <c r="J2928" s="1">
        <v>5.5</v>
      </c>
      <c r="K2928" s="1" t="s">
        <v>201</v>
      </c>
      <c r="L2928" s="1" t="s">
        <v>9574</v>
      </c>
    </row>
    <row r="2929" spans="1:12">
      <c r="A2929" s="1">
        <v>3007</v>
      </c>
      <c r="B2929" s="1" t="s">
        <v>9576</v>
      </c>
      <c r="C2929" s="1" t="s">
        <v>9576</v>
      </c>
      <c r="D2929" s="1" t="s">
        <v>9536</v>
      </c>
      <c r="E2929" s="1" t="s">
        <v>9577</v>
      </c>
      <c r="F2929" s="1" t="s">
        <v>9578</v>
      </c>
      <c r="G2929" s="1">
        <v>15.380833000000001</v>
      </c>
      <c r="H2929" s="1">
        <v>73.831422000000003</v>
      </c>
      <c r="I2929" s="1">
        <v>184</v>
      </c>
      <c r="J2929" s="1">
        <v>5.5</v>
      </c>
      <c r="K2929" s="1" t="s">
        <v>201</v>
      </c>
      <c r="L2929" s="1" t="s">
        <v>9576</v>
      </c>
    </row>
    <row r="2930" spans="1:12">
      <c r="A2930" s="1">
        <v>3008</v>
      </c>
      <c r="B2930" s="1" t="s">
        <v>9579</v>
      </c>
      <c r="C2930" s="1" t="s">
        <v>9580</v>
      </c>
      <c r="D2930" s="1" t="s">
        <v>9536</v>
      </c>
      <c r="E2930" s="1" t="s">
        <v>9581</v>
      </c>
      <c r="F2930" s="1" t="s">
        <v>9582</v>
      </c>
      <c r="G2930" s="1">
        <v>22.721786000000002</v>
      </c>
      <c r="H2930" s="1">
        <v>75.801085999999998</v>
      </c>
      <c r="I2930" s="1">
        <v>1850</v>
      </c>
      <c r="J2930" s="1">
        <v>5.5</v>
      </c>
      <c r="K2930" s="1" t="s">
        <v>201</v>
      </c>
      <c r="L2930" s="1" t="s">
        <v>9579</v>
      </c>
    </row>
    <row r="2931" spans="1:12">
      <c r="A2931" s="1">
        <v>3009</v>
      </c>
      <c r="B2931" s="1" t="s">
        <v>9583</v>
      </c>
      <c r="C2931" s="1" t="s">
        <v>9583</v>
      </c>
      <c r="D2931" s="1" t="s">
        <v>9536</v>
      </c>
      <c r="E2931" s="1" t="s">
        <v>9584</v>
      </c>
      <c r="F2931" s="1" t="s">
        <v>9585</v>
      </c>
      <c r="G2931" s="1">
        <v>23.177817000000001</v>
      </c>
      <c r="H2931" s="1">
        <v>80.052047000000002</v>
      </c>
      <c r="I2931" s="1">
        <v>1624</v>
      </c>
      <c r="J2931" s="1">
        <v>5.5</v>
      </c>
      <c r="K2931" s="1" t="s">
        <v>201</v>
      </c>
      <c r="L2931" s="1" t="s">
        <v>9583</v>
      </c>
    </row>
    <row r="2932" spans="1:12">
      <c r="A2932" s="1">
        <v>3010</v>
      </c>
      <c r="B2932" s="1" t="s">
        <v>9586</v>
      </c>
      <c r="C2932" s="1" t="s">
        <v>9586</v>
      </c>
      <c r="D2932" s="1" t="s">
        <v>9536</v>
      </c>
      <c r="E2932" s="1" t="s">
        <v>9587</v>
      </c>
      <c r="F2932" s="1" t="s">
        <v>9588</v>
      </c>
      <c r="G2932" s="1">
        <v>22.465522</v>
      </c>
      <c r="H2932" s="1">
        <v>70.012556000000004</v>
      </c>
      <c r="I2932" s="1">
        <v>69</v>
      </c>
      <c r="J2932" s="1">
        <v>5.5</v>
      </c>
      <c r="K2932" s="1" t="s">
        <v>201</v>
      </c>
      <c r="L2932" s="1" t="s">
        <v>9586</v>
      </c>
    </row>
    <row r="2933" spans="1:12">
      <c r="A2933" s="1">
        <v>3011</v>
      </c>
      <c r="B2933" s="1" t="s">
        <v>9589</v>
      </c>
      <c r="C2933" s="1" t="s">
        <v>9589</v>
      </c>
      <c r="D2933" s="1" t="s">
        <v>9536</v>
      </c>
      <c r="E2933" s="1" t="s">
        <v>9590</v>
      </c>
      <c r="F2933" s="1" t="s">
        <v>9591</v>
      </c>
      <c r="G2933" s="1">
        <v>23.112718999999998</v>
      </c>
      <c r="H2933" s="1">
        <v>70.100289000000004</v>
      </c>
      <c r="I2933" s="1">
        <v>96</v>
      </c>
      <c r="J2933" s="1">
        <v>5.5</v>
      </c>
      <c r="K2933" s="1" t="s">
        <v>201</v>
      </c>
      <c r="L2933" s="1" t="s">
        <v>9589</v>
      </c>
    </row>
    <row r="2934" spans="1:12">
      <c r="A2934" s="1">
        <v>3012</v>
      </c>
      <c r="B2934" s="1" t="s">
        <v>9592</v>
      </c>
      <c r="C2934" s="1" t="s">
        <v>9592</v>
      </c>
      <c r="D2934" s="1" t="s">
        <v>9536</v>
      </c>
      <c r="E2934" s="1" t="s">
        <v>9593</v>
      </c>
      <c r="F2934" s="1" t="s">
        <v>9594</v>
      </c>
      <c r="G2934" s="1">
        <v>24.817197</v>
      </c>
      <c r="H2934" s="1">
        <v>79.918597000000005</v>
      </c>
      <c r="I2934" s="1">
        <v>728</v>
      </c>
      <c r="J2934" s="1">
        <v>5.5</v>
      </c>
      <c r="K2934" s="1" t="s">
        <v>201</v>
      </c>
      <c r="L2934" s="1" t="s">
        <v>9592</v>
      </c>
    </row>
    <row r="2935" spans="1:12">
      <c r="A2935" s="1">
        <v>3013</v>
      </c>
      <c r="B2935" s="1" t="s">
        <v>9595</v>
      </c>
      <c r="C2935" s="1" t="s">
        <v>9595</v>
      </c>
      <c r="D2935" s="1" t="s">
        <v>9536</v>
      </c>
      <c r="E2935" s="1" t="s">
        <v>9596</v>
      </c>
      <c r="F2935" s="1" t="s">
        <v>9597</v>
      </c>
      <c r="G2935" s="1">
        <v>16.664657999999999</v>
      </c>
      <c r="H2935" s="1">
        <v>74.289353000000006</v>
      </c>
      <c r="I2935" s="1">
        <v>1996</v>
      </c>
      <c r="J2935" s="1">
        <v>5.5</v>
      </c>
      <c r="K2935" s="1" t="s">
        <v>201</v>
      </c>
      <c r="L2935" s="1" t="s">
        <v>9595</v>
      </c>
    </row>
    <row r="2936" spans="1:12">
      <c r="A2936" s="1">
        <v>3014</v>
      </c>
      <c r="B2936" s="1" t="s">
        <v>9598</v>
      </c>
      <c r="C2936" s="1" t="s">
        <v>9598</v>
      </c>
      <c r="D2936" s="1" t="s">
        <v>9536</v>
      </c>
      <c r="E2936" s="1" t="s">
        <v>9599</v>
      </c>
      <c r="F2936" s="1" t="s">
        <v>9600</v>
      </c>
      <c r="G2936" s="1">
        <v>21.317069</v>
      </c>
      <c r="H2936" s="1">
        <v>70.270403000000002</v>
      </c>
      <c r="I2936" s="1">
        <v>167</v>
      </c>
      <c r="J2936" s="1">
        <v>5.5</v>
      </c>
      <c r="K2936" s="1" t="s">
        <v>201</v>
      </c>
      <c r="L2936" s="1" t="s">
        <v>9598</v>
      </c>
    </row>
    <row r="2937" spans="1:12">
      <c r="A2937" s="1">
        <v>3015</v>
      </c>
      <c r="B2937" s="1" t="s">
        <v>9601</v>
      </c>
      <c r="C2937" s="1" t="s">
        <v>9602</v>
      </c>
      <c r="D2937" s="1" t="s">
        <v>9536</v>
      </c>
      <c r="E2937" s="1" t="s">
        <v>9603</v>
      </c>
      <c r="F2937" s="1" t="s">
        <v>9604</v>
      </c>
      <c r="G2937" s="1">
        <v>21.092192000000001</v>
      </c>
      <c r="H2937" s="1">
        <v>79.047183000000004</v>
      </c>
      <c r="I2937" s="1">
        <v>1033</v>
      </c>
      <c r="J2937" s="1">
        <v>5.5</v>
      </c>
      <c r="K2937" s="1" t="s">
        <v>201</v>
      </c>
      <c r="L2937" s="1" t="s">
        <v>9601</v>
      </c>
    </row>
    <row r="2938" spans="1:12">
      <c r="A2938" s="1">
        <v>3016</v>
      </c>
      <c r="B2938" s="1" t="s">
        <v>9605</v>
      </c>
      <c r="C2938" s="1" t="s">
        <v>9605</v>
      </c>
      <c r="D2938" s="1" t="s">
        <v>9536</v>
      </c>
      <c r="E2938" s="1" t="s">
        <v>9606</v>
      </c>
      <c r="F2938" s="1" t="s">
        <v>9607</v>
      </c>
      <c r="G2938" s="1">
        <v>19.963739</v>
      </c>
      <c r="H2938" s="1">
        <v>73.807643999999996</v>
      </c>
      <c r="I2938" s="1">
        <v>1959</v>
      </c>
      <c r="J2938" s="1">
        <v>5.5</v>
      </c>
      <c r="K2938" s="1" t="s">
        <v>201</v>
      </c>
      <c r="L2938" s="1" t="s">
        <v>9605</v>
      </c>
    </row>
    <row r="2939" spans="1:12">
      <c r="A2939" s="1">
        <v>3017</v>
      </c>
      <c r="B2939" s="1" t="s">
        <v>9608</v>
      </c>
      <c r="C2939" s="1" t="s">
        <v>9608</v>
      </c>
      <c r="D2939" s="1" t="s">
        <v>9536</v>
      </c>
      <c r="E2939" s="1" t="s">
        <v>9609</v>
      </c>
      <c r="F2939" s="1" t="s">
        <v>9610</v>
      </c>
      <c r="G2939" s="1">
        <v>18.582111000000001</v>
      </c>
      <c r="H2939" s="1">
        <v>73.919696999999999</v>
      </c>
      <c r="I2939" s="1">
        <v>1942</v>
      </c>
      <c r="J2939" s="1">
        <v>5.5</v>
      </c>
      <c r="K2939" s="1" t="s">
        <v>201</v>
      </c>
      <c r="L2939" s="1" t="s">
        <v>9608</v>
      </c>
    </row>
    <row r="2940" spans="1:12">
      <c r="A2940" s="1">
        <v>3018</v>
      </c>
      <c r="B2940" s="1" t="s">
        <v>9611</v>
      </c>
      <c r="C2940" s="1" t="s">
        <v>9611</v>
      </c>
      <c r="D2940" s="1" t="s">
        <v>9536</v>
      </c>
      <c r="E2940" s="1" t="s">
        <v>9612</v>
      </c>
      <c r="F2940" s="1" t="s">
        <v>9613</v>
      </c>
      <c r="G2940" s="1">
        <v>21.648675000000001</v>
      </c>
      <c r="H2940" s="1">
        <v>69.657218999999998</v>
      </c>
      <c r="I2940" s="1">
        <v>23</v>
      </c>
      <c r="J2940" s="1">
        <v>5.5</v>
      </c>
      <c r="K2940" s="1" t="s">
        <v>201</v>
      </c>
      <c r="L2940" s="1" t="s">
        <v>9611</v>
      </c>
    </row>
    <row r="2941" spans="1:12">
      <c r="A2941" s="1">
        <v>3019</v>
      </c>
      <c r="B2941" s="1" t="s">
        <v>9614</v>
      </c>
      <c r="C2941" s="1" t="s">
        <v>9614</v>
      </c>
      <c r="D2941" s="1" t="s">
        <v>9536</v>
      </c>
      <c r="E2941" s="1" t="s">
        <v>9615</v>
      </c>
      <c r="F2941" s="1" t="s">
        <v>9616</v>
      </c>
      <c r="G2941" s="1">
        <v>22.309183000000001</v>
      </c>
      <c r="H2941" s="1">
        <v>70.779525000000007</v>
      </c>
      <c r="I2941" s="1">
        <v>441</v>
      </c>
      <c r="J2941" s="1">
        <v>5.5</v>
      </c>
      <c r="K2941" s="1" t="s">
        <v>201</v>
      </c>
      <c r="L2941" s="1" t="s">
        <v>9614</v>
      </c>
    </row>
    <row r="2942" spans="1:12">
      <c r="A2942" s="1">
        <v>3020</v>
      </c>
      <c r="B2942" s="1" t="s">
        <v>9617</v>
      </c>
      <c r="C2942" s="1" t="s">
        <v>9617</v>
      </c>
      <c r="D2942" s="1" t="s">
        <v>9536</v>
      </c>
      <c r="E2942" s="1" t="s">
        <v>9618</v>
      </c>
      <c r="F2942" s="1" t="s">
        <v>9619</v>
      </c>
      <c r="G2942" s="1">
        <v>21.180406000000001</v>
      </c>
      <c r="H2942" s="1">
        <v>81.738753000000003</v>
      </c>
      <c r="I2942" s="1">
        <v>1041</v>
      </c>
      <c r="J2942" s="1">
        <v>5.5</v>
      </c>
      <c r="K2942" s="1" t="s">
        <v>201</v>
      </c>
      <c r="L2942" s="1" t="s">
        <v>9617</v>
      </c>
    </row>
    <row r="2943" spans="1:12">
      <c r="A2943" s="1">
        <v>3021</v>
      </c>
      <c r="B2943" s="1" t="s">
        <v>9620</v>
      </c>
      <c r="C2943" s="1" t="s">
        <v>9620</v>
      </c>
      <c r="D2943" s="1" t="s">
        <v>9536</v>
      </c>
      <c r="E2943" s="1" t="s">
        <v>9621</v>
      </c>
      <c r="F2943" s="1" t="s">
        <v>9622</v>
      </c>
      <c r="G2943" s="1">
        <v>17.627958</v>
      </c>
      <c r="H2943" s="1">
        <v>75.934842000000003</v>
      </c>
      <c r="I2943" s="1">
        <v>1584</v>
      </c>
      <c r="J2943" s="1">
        <v>5.5</v>
      </c>
      <c r="K2943" s="1" t="s">
        <v>201</v>
      </c>
      <c r="L2943" s="1" t="s">
        <v>9620</v>
      </c>
    </row>
    <row r="2944" spans="1:12">
      <c r="A2944" s="1">
        <v>3022</v>
      </c>
      <c r="B2944" s="1" t="s">
        <v>9623</v>
      </c>
      <c r="C2944" s="1" t="s">
        <v>9623</v>
      </c>
      <c r="D2944" s="1" t="s">
        <v>9536</v>
      </c>
      <c r="E2944" s="1" t="s">
        <v>9624</v>
      </c>
      <c r="F2944" s="1" t="s">
        <v>9625</v>
      </c>
      <c r="G2944" s="1">
        <v>21.114061</v>
      </c>
      <c r="H2944" s="1">
        <v>72.741792000000004</v>
      </c>
      <c r="I2944" s="1">
        <v>16</v>
      </c>
      <c r="J2944" s="1">
        <v>5.5</v>
      </c>
      <c r="K2944" s="1" t="s">
        <v>201</v>
      </c>
      <c r="L2944" s="1" t="s">
        <v>9623</v>
      </c>
    </row>
    <row r="2945" spans="1:12">
      <c r="A2945" s="1">
        <v>3023</v>
      </c>
      <c r="B2945" s="1" t="s">
        <v>9626</v>
      </c>
      <c r="C2945" s="1" t="s">
        <v>9626</v>
      </c>
      <c r="D2945" s="1" t="s">
        <v>9536</v>
      </c>
      <c r="E2945" s="1" t="s">
        <v>9627</v>
      </c>
      <c r="F2945" s="1" t="s">
        <v>9628</v>
      </c>
      <c r="G2945" s="1">
        <v>24.617697</v>
      </c>
      <c r="H2945" s="1">
        <v>73.896100000000004</v>
      </c>
      <c r="I2945" s="1">
        <v>1684</v>
      </c>
      <c r="J2945" s="1">
        <v>5.5</v>
      </c>
      <c r="K2945" s="1" t="s">
        <v>201</v>
      </c>
      <c r="L2945" s="1" t="s">
        <v>9626</v>
      </c>
    </row>
    <row r="2946" spans="1:12">
      <c r="A2946" s="1">
        <v>3024</v>
      </c>
      <c r="B2946" s="1" t="s">
        <v>9629</v>
      </c>
      <c r="C2946" s="1" t="s">
        <v>9630</v>
      </c>
      <c r="D2946" s="1" t="s">
        <v>9631</v>
      </c>
      <c r="E2946" s="1" t="s">
        <v>9632</v>
      </c>
      <c r="F2946" s="1" t="s">
        <v>9633</v>
      </c>
      <c r="G2946" s="1">
        <v>7.1807559999999997</v>
      </c>
      <c r="H2946" s="1">
        <v>79.884117000000003</v>
      </c>
      <c r="I2946" s="1">
        <v>30</v>
      </c>
      <c r="J2946" s="1">
        <v>6</v>
      </c>
      <c r="K2946" s="1" t="s">
        <v>161</v>
      </c>
      <c r="L2946" s="1" t="s">
        <v>9629</v>
      </c>
    </row>
    <row r="2947" spans="1:12">
      <c r="A2947" s="1">
        <v>3025</v>
      </c>
      <c r="B2947" s="1" t="s">
        <v>9634</v>
      </c>
      <c r="C2947" s="1" t="s">
        <v>9634</v>
      </c>
      <c r="D2947" s="1" t="s">
        <v>9631</v>
      </c>
      <c r="F2947" s="1" t="s">
        <v>9635</v>
      </c>
      <c r="G2947" s="1">
        <v>8.3014860000000006</v>
      </c>
      <c r="H2947" s="1">
        <v>80.427899999999994</v>
      </c>
      <c r="I2947" s="1">
        <v>324</v>
      </c>
      <c r="J2947" s="1">
        <v>6</v>
      </c>
      <c r="K2947" s="1" t="s">
        <v>161</v>
      </c>
      <c r="L2947" s="1" t="s">
        <v>9634</v>
      </c>
    </row>
    <row r="2948" spans="1:12">
      <c r="A2948" s="1">
        <v>3026</v>
      </c>
      <c r="B2948" s="1" t="s">
        <v>9636</v>
      </c>
      <c r="C2948" s="1" t="s">
        <v>9636</v>
      </c>
      <c r="D2948" s="1" t="s">
        <v>9631</v>
      </c>
      <c r="F2948" s="1" t="s">
        <v>9637</v>
      </c>
      <c r="G2948" s="1">
        <v>7.705756</v>
      </c>
      <c r="H2948" s="1">
        <v>81.678782999999996</v>
      </c>
      <c r="I2948" s="1">
        <v>20</v>
      </c>
      <c r="J2948" s="1">
        <v>6</v>
      </c>
      <c r="K2948" s="1" t="s">
        <v>161</v>
      </c>
      <c r="L2948" s="1" t="s">
        <v>9636</v>
      </c>
    </row>
    <row r="2949" spans="1:12">
      <c r="A2949" s="1">
        <v>3027</v>
      </c>
      <c r="B2949" s="1" t="s">
        <v>9638</v>
      </c>
      <c r="C2949" s="1" t="s">
        <v>9630</v>
      </c>
      <c r="D2949" s="1" t="s">
        <v>9631</v>
      </c>
      <c r="E2949" s="1" t="s">
        <v>9639</v>
      </c>
      <c r="F2949" s="1" t="s">
        <v>9640</v>
      </c>
      <c r="G2949" s="1">
        <v>6.8219940000000001</v>
      </c>
      <c r="H2949" s="1">
        <v>79.886207999999996</v>
      </c>
      <c r="I2949" s="1">
        <v>22</v>
      </c>
      <c r="J2949" s="1">
        <v>6</v>
      </c>
      <c r="K2949" s="1" t="s">
        <v>161</v>
      </c>
      <c r="L2949" s="1" t="s">
        <v>9638</v>
      </c>
    </row>
    <row r="2950" spans="1:12">
      <c r="A2950" s="1">
        <v>3028</v>
      </c>
      <c r="B2950" s="1" t="s">
        <v>9641</v>
      </c>
      <c r="C2950" s="1" t="s">
        <v>9642</v>
      </c>
      <c r="D2950" s="1" t="s">
        <v>9631</v>
      </c>
      <c r="E2950" s="1" t="s">
        <v>9643</v>
      </c>
      <c r="F2950" s="1" t="s">
        <v>9644</v>
      </c>
      <c r="G2950" s="1">
        <v>7.3370810000000004</v>
      </c>
      <c r="H2950" s="1">
        <v>81.625881000000007</v>
      </c>
      <c r="I2950" s="1">
        <v>150</v>
      </c>
      <c r="J2950" s="1">
        <v>6</v>
      </c>
      <c r="K2950" s="1" t="s">
        <v>161</v>
      </c>
      <c r="L2950" s="1" t="s">
        <v>9641</v>
      </c>
    </row>
    <row r="2951" spans="1:12">
      <c r="A2951" s="1">
        <v>3029</v>
      </c>
      <c r="B2951" s="1" t="s">
        <v>9645</v>
      </c>
      <c r="C2951" s="1" t="s">
        <v>9646</v>
      </c>
      <c r="D2951" s="1" t="s">
        <v>9631</v>
      </c>
      <c r="E2951" s="1" t="s">
        <v>9647</v>
      </c>
      <c r="F2951" s="1" t="s">
        <v>9648</v>
      </c>
      <c r="G2951" s="1">
        <v>9.7923310000000008</v>
      </c>
      <c r="H2951" s="1">
        <v>80.070088999999996</v>
      </c>
      <c r="I2951" s="1">
        <v>33</v>
      </c>
      <c r="J2951" s="1">
        <v>6</v>
      </c>
      <c r="K2951" s="1" t="s">
        <v>161</v>
      </c>
      <c r="L2951" s="1" t="s">
        <v>9645</v>
      </c>
    </row>
    <row r="2952" spans="1:12">
      <c r="A2952" s="1">
        <v>3030</v>
      </c>
      <c r="B2952" s="1" t="s">
        <v>9649</v>
      </c>
      <c r="C2952" s="1" t="s">
        <v>9650</v>
      </c>
      <c r="D2952" s="1" t="s">
        <v>9631</v>
      </c>
      <c r="E2952" s="1" t="s">
        <v>9651</v>
      </c>
      <c r="F2952" s="1" t="s">
        <v>9652</v>
      </c>
      <c r="G2952" s="1">
        <v>8.5385139999999993</v>
      </c>
      <c r="H2952" s="1">
        <v>81.181853000000004</v>
      </c>
      <c r="I2952" s="1">
        <v>6</v>
      </c>
      <c r="J2952" s="1">
        <v>6</v>
      </c>
      <c r="K2952" s="1" t="s">
        <v>161</v>
      </c>
      <c r="L2952" s="1" t="s">
        <v>9649</v>
      </c>
    </row>
    <row r="2953" spans="1:12">
      <c r="A2953" s="1">
        <v>6832</v>
      </c>
      <c r="B2953" s="1" t="s">
        <v>9653</v>
      </c>
      <c r="C2953" s="1" t="s">
        <v>9654</v>
      </c>
      <c r="D2953" s="1" t="s">
        <v>7110</v>
      </c>
      <c r="E2953" s="1" t="s">
        <v>9655</v>
      </c>
      <c r="F2953" s="1" t="s">
        <v>9656</v>
      </c>
      <c r="G2953" s="1">
        <v>35.17</v>
      </c>
      <c r="H2953" s="1">
        <v>44.348300000000002</v>
      </c>
      <c r="I2953" s="1">
        <v>1061</v>
      </c>
      <c r="J2953" s="1">
        <v>3</v>
      </c>
      <c r="K2953" s="1" t="s">
        <v>201</v>
      </c>
      <c r="L2953" s="1" t="s">
        <v>9653</v>
      </c>
    </row>
    <row r="2954" spans="1:12">
      <c r="A2954" s="1">
        <v>3033</v>
      </c>
      <c r="B2954" s="1" t="s">
        <v>9657</v>
      </c>
      <c r="C2954" s="1" t="s">
        <v>9658</v>
      </c>
      <c r="D2954" s="1" t="s">
        <v>9659</v>
      </c>
      <c r="F2954" s="1" t="s">
        <v>9660</v>
      </c>
      <c r="G2954" s="1">
        <v>12.255236</v>
      </c>
      <c r="H2954" s="1">
        <v>104.563875</v>
      </c>
      <c r="I2954" s="1">
        <v>56</v>
      </c>
      <c r="J2954" s="1">
        <v>7</v>
      </c>
      <c r="K2954" s="1" t="s">
        <v>161</v>
      </c>
      <c r="L2954" s="1" t="s">
        <v>9657</v>
      </c>
    </row>
    <row r="2955" spans="1:12">
      <c r="A2955" s="1">
        <v>3034</v>
      </c>
      <c r="B2955" s="1" t="s">
        <v>9661</v>
      </c>
      <c r="C2955" s="1" t="s">
        <v>9662</v>
      </c>
      <c r="D2955" s="1" t="s">
        <v>9659</v>
      </c>
      <c r="E2955" s="1" t="s">
        <v>9663</v>
      </c>
      <c r="F2955" s="1" t="s">
        <v>9664</v>
      </c>
      <c r="G2955" s="1">
        <v>11.546556000000001</v>
      </c>
      <c r="H2955" s="1">
        <v>104.844139</v>
      </c>
      <c r="I2955" s="1">
        <v>40</v>
      </c>
      <c r="J2955" s="1">
        <v>7</v>
      </c>
      <c r="K2955" s="1" t="s">
        <v>161</v>
      </c>
      <c r="L2955" s="1" t="s">
        <v>9661</v>
      </c>
    </row>
    <row r="2956" spans="1:12">
      <c r="A2956" s="1">
        <v>3035</v>
      </c>
      <c r="B2956" s="1" t="s">
        <v>9665</v>
      </c>
      <c r="C2956" s="1" t="s">
        <v>9666</v>
      </c>
      <c r="D2956" s="1" t="s">
        <v>9659</v>
      </c>
      <c r="E2956" s="1" t="s">
        <v>9667</v>
      </c>
      <c r="F2956" s="1" t="s">
        <v>9668</v>
      </c>
      <c r="G2956" s="1">
        <v>13.410666000000001</v>
      </c>
      <c r="H2956" s="1">
        <v>103.81283999999999</v>
      </c>
      <c r="I2956" s="1">
        <v>60</v>
      </c>
      <c r="J2956" s="1">
        <v>7</v>
      </c>
      <c r="K2956" s="1" t="s">
        <v>161</v>
      </c>
      <c r="L2956" s="1" t="s">
        <v>9665</v>
      </c>
    </row>
    <row r="2957" spans="1:12">
      <c r="A2957" s="1">
        <v>3036</v>
      </c>
      <c r="B2957" s="1" t="s">
        <v>9669</v>
      </c>
      <c r="C2957" s="1" t="s">
        <v>9669</v>
      </c>
      <c r="D2957" s="1" t="s">
        <v>9659</v>
      </c>
      <c r="F2957" s="1" t="s">
        <v>9670</v>
      </c>
      <c r="G2957" s="1">
        <v>13.531897000000001</v>
      </c>
      <c r="H2957" s="1">
        <v>106.01453100000001</v>
      </c>
      <c r="I2957" s="1">
        <v>203</v>
      </c>
      <c r="J2957" s="1">
        <v>7</v>
      </c>
      <c r="K2957" s="1" t="s">
        <v>161</v>
      </c>
      <c r="L2957" s="1" t="s">
        <v>9669</v>
      </c>
    </row>
    <row r="2958" spans="1:12">
      <c r="A2958" s="1">
        <v>3037</v>
      </c>
      <c r="B2958" s="1" t="s">
        <v>9671</v>
      </c>
      <c r="C2958" s="1" t="s">
        <v>9671</v>
      </c>
      <c r="D2958" s="1" t="s">
        <v>9536</v>
      </c>
      <c r="F2958" s="1" t="s">
        <v>9672</v>
      </c>
      <c r="G2958" s="1">
        <v>28.175317</v>
      </c>
      <c r="H2958" s="1">
        <v>94.802036000000001</v>
      </c>
      <c r="I2958" s="1">
        <v>900</v>
      </c>
      <c r="J2958" s="1">
        <v>5.5</v>
      </c>
      <c r="K2958" s="1" t="s">
        <v>201</v>
      </c>
      <c r="L2958" s="1" t="s">
        <v>9671</v>
      </c>
    </row>
    <row r="2959" spans="1:12">
      <c r="A2959" s="1">
        <v>3038</v>
      </c>
      <c r="B2959" s="1" t="s">
        <v>9673</v>
      </c>
      <c r="C2959" s="1" t="s">
        <v>9673</v>
      </c>
      <c r="D2959" s="1" t="s">
        <v>9536</v>
      </c>
      <c r="E2959" s="1" t="s">
        <v>9674</v>
      </c>
      <c r="F2959" s="1" t="s">
        <v>9675</v>
      </c>
      <c r="G2959" s="1">
        <v>23.886977999999999</v>
      </c>
      <c r="H2959" s="1">
        <v>91.240449999999996</v>
      </c>
      <c r="I2959" s="1">
        <v>46</v>
      </c>
      <c r="J2959" s="1">
        <v>5.5</v>
      </c>
      <c r="K2959" s="1" t="s">
        <v>201</v>
      </c>
      <c r="L2959" s="1" t="s">
        <v>9673</v>
      </c>
    </row>
    <row r="2960" spans="1:12">
      <c r="A2960" s="1">
        <v>3039</v>
      </c>
      <c r="B2960" s="1" t="s">
        <v>9676</v>
      </c>
      <c r="C2960" s="1" t="s">
        <v>9677</v>
      </c>
      <c r="D2960" s="1" t="s">
        <v>9536</v>
      </c>
      <c r="E2960" s="1" t="s">
        <v>9678</v>
      </c>
      <c r="F2960" s="1" t="s">
        <v>9679</v>
      </c>
      <c r="G2960" s="1">
        <v>23.746603</v>
      </c>
      <c r="H2960" s="1">
        <v>92.802767000000003</v>
      </c>
      <c r="I2960" s="1">
        <v>1001</v>
      </c>
      <c r="J2960" s="1">
        <v>5.5</v>
      </c>
      <c r="K2960" s="1" t="s">
        <v>201</v>
      </c>
      <c r="L2960" s="1" t="s">
        <v>9676</v>
      </c>
    </row>
    <row r="2961" spans="1:12">
      <c r="A2961" s="1">
        <v>3040</v>
      </c>
      <c r="B2961" s="1" t="s">
        <v>9680</v>
      </c>
      <c r="C2961" s="1" t="s">
        <v>9681</v>
      </c>
      <c r="D2961" s="1" t="s">
        <v>9536</v>
      </c>
      <c r="E2961" s="1" t="s">
        <v>9682</v>
      </c>
      <c r="F2961" s="1" t="s">
        <v>9683</v>
      </c>
      <c r="G2961" s="1">
        <v>26.681206</v>
      </c>
      <c r="H2961" s="1">
        <v>88.328567000000007</v>
      </c>
      <c r="I2961" s="1">
        <v>412</v>
      </c>
      <c r="J2961" s="1">
        <v>5.5</v>
      </c>
      <c r="K2961" s="1" t="s">
        <v>201</v>
      </c>
      <c r="L2961" s="1" t="s">
        <v>9680</v>
      </c>
    </row>
    <row r="2962" spans="1:12">
      <c r="A2962" s="1">
        <v>3041</v>
      </c>
      <c r="B2962" s="1" t="s">
        <v>9684</v>
      </c>
      <c r="C2962" s="1" t="s">
        <v>9684</v>
      </c>
      <c r="D2962" s="1" t="s">
        <v>9536</v>
      </c>
      <c r="F2962" s="1" t="s">
        <v>9685</v>
      </c>
      <c r="G2962" s="1">
        <v>23.643488999999999</v>
      </c>
      <c r="H2962" s="1">
        <v>86.148886000000005</v>
      </c>
      <c r="I2962" s="1">
        <v>715</v>
      </c>
      <c r="J2962" s="1">
        <v>5.5</v>
      </c>
      <c r="K2962" s="1" t="s">
        <v>201</v>
      </c>
      <c r="L2962" s="1" t="s">
        <v>9684</v>
      </c>
    </row>
    <row r="2963" spans="1:12">
      <c r="A2963" s="1">
        <v>3042</v>
      </c>
      <c r="B2963" s="1" t="s">
        <v>9686</v>
      </c>
      <c r="C2963" s="1" t="s">
        <v>9687</v>
      </c>
      <c r="D2963" s="1" t="s">
        <v>9536</v>
      </c>
      <c r="E2963" s="1" t="s">
        <v>9688</v>
      </c>
      <c r="F2963" s="1" t="s">
        <v>9689</v>
      </c>
      <c r="G2963" s="1">
        <v>20.244364000000001</v>
      </c>
      <c r="H2963" s="1">
        <v>85.817780999999997</v>
      </c>
      <c r="I2963" s="1">
        <v>138</v>
      </c>
      <c r="J2963" s="1">
        <v>6</v>
      </c>
      <c r="K2963" s="1" t="s">
        <v>201</v>
      </c>
      <c r="L2963" s="1" t="s">
        <v>9686</v>
      </c>
    </row>
    <row r="2964" spans="1:12">
      <c r="A2964" s="1">
        <v>3043</v>
      </c>
      <c r="B2964" s="1" t="s">
        <v>9690</v>
      </c>
      <c r="C2964" s="1" t="s">
        <v>9691</v>
      </c>
      <c r="D2964" s="1" t="s">
        <v>9536</v>
      </c>
      <c r="E2964" s="1" t="s">
        <v>9692</v>
      </c>
      <c r="F2964" s="1" t="s">
        <v>9693</v>
      </c>
      <c r="G2964" s="1">
        <v>22.654738999999999</v>
      </c>
      <c r="H2964" s="1">
        <v>88.446721999999994</v>
      </c>
      <c r="I2964" s="1">
        <v>16</v>
      </c>
      <c r="J2964" s="1">
        <v>5.5</v>
      </c>
      <c r="K2964" s="1" t="s">
        <v>201</v>
      </c>
      <c r="L2964" s="1" t="s">
        <v>9690</v>
      </c>
    </row>
    <row r="2965" spans="1:12">
      <c r="A2965" s="1">
        <v>3044</v>
      </c>
      <c r="B2965" s="1" t="s">
        <v>9694</v>
      </c>
      <c r="C2965" s="1" t="s">
        <v>9695</v>
      </c>
      <c r="D2965" s="1" t="s">
        <v>9536</v>
      </c>
      <c r="E2965" s="1" t="s">
        <v>9696</v>
      </c>
      <c r="F2965" s="1" t="s">
        <v>9697</v>
      </c>
      <c r="G2965" s="1">
        <v>26.330507999999998</v>
      </c>
      <c r="H2965" s="1">
        <v>89.467202999999998</v>
      </c>
      <c r="I2965" s="1">
        <v>138</v>
      </c>
      <c r="J2965" s="1">
        <v>5.5</v>
      </c>
      <c r="K2965" s="1" t="s">
        <v>201</v>
      </c>
      <c r="L2965" s="1" t="s">
        <v>9694</v>
      </c>
    </row>
    <row r="2966" spans="1:12">
      <c r="A2966" s="1">
        <v>3045</v>
      </c>
      <c r="B2966" s="1" t="s">
        <v>9698</v>
      </c>
      <c r="C2966" s="1" t="s">
        <v>9698</v>
      </c>
      <c r="D2966" s="1" t="s">
        <v>9536</v>
      </c>
      <c r="E2966" s="1" t="s">
        <v>9699</v>
      </c>
      <c r="F2966" s="1" t="s">
        <v>9700</v>
      </c>
      <c r="G2966" s="1">
        <v>23.834043999999999</v>
      </c>
      <c r="H2966" s="1">
        <v>86.425261000000006</v>
      </c>
      <c r="I2966" s="1">
        <v>847</v>
      </c>
      <c r="J2966" s="1">
        <v>5.5</v>
      </c>
      <c r="K2966" s="1" t="s">
        <v>201</v>
      </c>
      <c r="L2966" s="1" t="s">
        <v>9698</v>
      </c>
    </row>
    <row r="2967" spans="1:12">
      <c r="A2967" s="1">
        <v>6800</v>
      </c>
      <c r="B2967" s="1" t="s">
        <v>9701</v>
      </c>
      <c r="C2967" s="1" t="s">
        <v>9702</v>
      </c>
      <c r="D2967" s="1" t="s">
        <v>1210</v>
      </c>
      <c r="E2967" s="1" t="s">
        <v>9703</v>
      </c>
      <c r="F2967" s="1" t="s">
        <v>9704</v>
      </c>
      <c r="G2967" s="1">
        <v>45.722777999999998</v>
      </c>
      <c r="H2967" s="1">
        <v>-87.093610999999996</v>
      </c>
      <c r="I2967" s="1">
        <v>609</v>
      </c>
      <c r="J2967" s="1">
        <v>-5</v>
      </c>
      <c r="K2967" s="1" t="s">
        <v>236</v>
      </c>
      <c r="L2967" s="1" t="s">
        <v>9701</v>
      </c>
    </row>
    <row r="2968" spans="1:12">
      <c r="A2968" s="1">
        <v>6801</v>
      </c>
      <c r="B2968" s="1" t="s">
        <v>9705</v>
      </c>
      <c r="C2968" s="1" t="s">
        <v>9706</v>
      </c>
      <c r="D2968" s="1" t="s">
        <v>1196</v>
      </c>
      <c r="F2968" s="1" t="s">
        <v>1212</v>
      </c>
      <c r="G2968" s="1">
        <v>49.654299999999999</v>
      </c>
      <c r="H2968" s="1">
        <v>11.6539</v>
      </c>
      <c r="I2968" s="1">
        <v>954</v>
      </c>
      <c r="J2968" s="1">
        <v>1</v>
      </c>
      <c r="K2968" s="1" t="s">
        <v>184</v>
      </c>
      <c r="L2968" s="1" t="s">
        <v>9705</v>
      </c>
    </row>
    <row r="2969" spans="1:12">
      <c r="A2969" s="1">
        <v>3048</v>
      </c>
      <c r="B2969" s="1" t="s">
        <v>9707</v>
      </c>
      <c r="C2969" s="1" t="s">
        <v>9707</v>
      </c>
      <c r="D2969" s="1" t="s">
        <v>9536</v>
      </c>
      <c r="E2969" s="1" t="s">
        <v>9708</v>
      </c>
      <c r="F2969" s="1" t="s">
        <v>9709</v>
      </c>
      <c r="G2969" s="1">
        <v>24.744308</v>
      </c>
      <c r="H2969" s="1">
        <v>84.951175000000006</v>
      </c>
      <c r="I2969" s="1">
        <v>380</v>
      </c>
      <c r="J2969" s="1">
        <v>5.5</v>
      </c>
      <c r="K2969" s="1" t="s">
        <v>201</v>
      </c>
      <c r="L2969" s="1" t="s">
        <v>9707</v>
      </c>
    </row>
    <row r="2970" spans="1:12">
      <c r="A2970" s="1">
        <v>3049</v>
      </c>
      <c r="B2970" s="1" t="s">
        <v>9710</v>
      </c>
      <c r="C2970" s="1" t="s">
        <v>9710</v>
      </c>
      <c r="D2970" s="1" t="s">
        <v>9536</v>
      </c>
      <c r="F2970" s="1" t="s">
        <v>9711</v>
      </c>
      <c r="G2970" s="1">
        <v>21.580231000000001</v>
      </c>
      <c r="H2970" s="1">
        <v>84.005728000000005</v>
      </c>
      <c r="I2970" s="1">
        <v>658</v>
      </c>
      <c r="J2970" s="1">
        <v>5.5</v>
      </c>
      <c r="K2970" s="1" t="s">
        <v>201</v>
      </c>
      <c r="L2970" s="1" t="s">
        <v>9710</v>
      </c>
    </row>
    <row r="2971" spans="1:12">
      <c r="A2971" s="1">
        <v>3050</v>
      </c>
      <c r="B2971" s="1" t="s">
        <v>9712</v>
      </c>
      <c r="C2971" s="1" t="s">
        <v>9712</v>
      </c>
      <c r="D2971" s="1" t="s">
        <v>9536</v>
      </c>
      <c r="E2971" s="1" t="s">
        <v>9713</v>
      </c>
      <c r="F2971" s="1" t="s">
        <v>9714</v>
      </c>
      <c r="G2971" s="1">
        <v>24.75995</v>
      </c>
      <c r="H2971" s="1">
        <v>93.896697000000003</v>
      </c>
      <c r="I2971" s="1">
        <v>2540</v>
      </c>
      <c r="J2971" s="1">
        <v>5.5</v>
      </c>
      <c r="K2971" s="1" t="s">
        <v>201</v>
      </c>
      <c r="L2971" s="1" t="s">
        <v>9712</v>
      </c>
    </row>
    <row r="2972" spans="1:12">
      <c r="A2972" s="1">
        <v>3051</v>
      </c>
      <c r="B2972" s="1" t="s">
        <v>9715</v>
      </c>
      <c r="C2972" s="1" t="s">
        <v>9715</v>
      </c>
      <c r="D2972" s="1" t="s">
        <v>9536</v>
      </c>
      <c r="F2972" s="1" t="s">
        <v>9716</v>
      </c>
      <c r="G2972" s="1">
        <v>21.913536000000001</v>
      </c>
      <c r="H2972" s="1">
        <v>84.050382999999997</v>
      </c>
      <c r="I2972" s="1">
        <v>751</v>
      </c>
      <c r="J2972" s="1">
        <v>5.5</v>
      </c>
      <c r="K2972" s="1" t="s">
        <v>201</v>
      </c>
      <c r="L2972" s="1" t="s">
        <v>9715</v>
      </c>
    </row>
    <row r="2973" spans="1:12">
      <c r="A2973" s="1">
        <v>3052</v>
      </c>
      <c r="B2973" s="1" t="s">
        <v>9717</v>
      </c>
      <c r="C2973" s="1" t="s">
        <v>9717</v>
      </c>
      <c r="D2973" s="1" t="s">
        <v>9536</v>
      </c>
      <c r="E2973" s="1" t="s">
        <v>9718</v>
      </c>
      <c r="F2973" s="1" t="s">
        <v>9719</v>
      </c>
      <c r="G2973" s="1">
        <v>22.813210999999999</v>
      </c>
      <c r="H2973" s="1">
        <v>86.168844000000007</v>
      </c>
      <c r="I2973" s="1">
        <v>505</v>
      </c>
      <c r="J2973" s="1">
        <v>5.5</v>
      </c>
      <c r="K2973" s="1" t="s">
        <v>201</v>
      </c>
      <c r="L2973" s="1" t="s">
        <v>9717</v>
      </c>
    </row>
    <row r="2974" spans="1:12">
      <c r="A2974" s="1">
        <v>3053</v>
      </c>
      <c r="B2974" s="1" t="s">
        <v>9720</v>
      </c>
      <c r="C2974" s="1" t="s">
        <v>9720</v>
      </c>
      <c r="D2974" s="1" t="s">
        <v>9536</v>
      </c>
      <c r="E2974" s="1" t="s">
        <v>9721</v>
      </c>
      <c r="F2974" s="1" t="s">
        <v>9722</v>
      </c>
      <c r="G2974" s="1">
        <v>26.731528000000001</v>
      </c>
      <c r="H2974" s="1">
        <v>94.175535999999994</v>
      </c>
      <c r="I2974" s="1">
        <v>311</v>
      </c>
      <c r="J2974" s="1">
        <v>5.5</v>
      </c>
      <c r="K2974" s="1" t="s">
        <v>201</v>
      </c>
      <c r="L2974" s="1" t="s">
        <v>9720</v>
      </c>
    </row>
    <row r="2975" spans="1:12">
      <c r="A2975" s="1">
        <v>3054</v>
      </c>
      <c r="B2975" s="1" t="s">
        <v>9723</v>
      </c>
      <c r="C2975" s="1" t="s">
        <v>9723</v>
      </c>
      <c r="D2975" s="1" t="s">
        <v>9536</v>
      </c>
      <c r="E2975" s="1" t="s">
        <v>9724</v>
      </c>
      <c r="F2975" s="1" t="s">
        <v>9725</v>
      </c>
      <c r="G2975" s="1">
        <v>24.308191999999998</v>
      </c>
      <c r="H2975" s="1">
        <v>92.007155999999995</v>
      </c>
      <c r="I2975" s="1">
        <v>79</v>
      </c>
      <c r="J2975" s="1">
        <v>5.5</v>
      </c>
      <c r="K2975" s="1" t="s">
        <v>201</v>
      </c>
      <c r="L2975" s="1" t="s">
        <v>9723</v>
      </c>
    </row>
    <row r="2976" spans="1:12">
      <c r="A2976" s="1">
        <v>3055</v>
      </c>
      <c r="B2976" s="1" t="s">
        <v>9726</v>
      </c>
      <c r="C2976" s="1" t="s">
        <v>9726</v>
      </c>
      <c r="D2976" s="1" t="s">
        <v>9536</v>
      </c>
      <c r="E2976" s="1" t="s">
        <v>9727</v>
      </c>
      <c r="F2976" s="1" t="s">
        <v>9728</v>
      </c>
      <c r="G2976" s="1">
        <v>24.912928000000001</v>
      </c>
      <c r="H2976" s="1">
        <v>92.978741999999997</v>
      </c>
      <c r="I2976" s="1">
        <v>352</v>
      </c>
      <c r="J2976" s="1">
        <v>5.5</v>
      </c>
      <c r="K2976" s="1" t="s">
        <v>201</v>
      </c>
      <c r="L2976" s="1" t="s">
        <v>9726</v>
      </c>
    </row>
    <row r="2977" spans="1:12">
      <c r="A2977" s="1">
        <v>3056</v>
      </c>
      <c r="B2977" s="1" t="s">
        <v>9729</v>
      </c>
      <c r="C2977" s="1" t="s">
        <v>9729</v>
      </c>
      <c r="D2977" s="1" t="s">
        <v>9536</v>
      </c>
      <c r="E2977" s="1" t="s">
        <v>9730</v>
      </c>
      <c r="F2977" s="1" t="s">
        <v>9731</v>
      </c>
      <c r="G2977" s="1">
        <v>27.295494000000001</v>
      </c>
      <c r="H2977" s="1">
        <v>94.097650000000002</v>
      </c>
      <c r="I2977" s="1">
        <v>330</v>
      </c>
      <c r="J2977" s="1">
        <v>5.5</v>
      </c>
      <c r="K2977" s="1" t="s">
        <v>201</v>
      </c>
      <c r="L2977" s="1" t="s">
        <v>9729</v>
      </c>
    </row>
    <row r="2978" spans="1:12">
      <c r="A2978" s="1">
        <v>3057</v>
      </c>
      <c r="B2978" s="1" t="s">
        <v>9732</v>
      </c>
      <c r="C2978" s="1" t="s">
        <v>9733</v>
      </c>
      <c r="D2978" s="1" t="s">
        <v>9536</v>
      </c>
      <c r="E2978" s="1" t="s">
        <v>9734</v>
      </c>
      <c r="F2978" s="1" t="s">
        <v>9735</v>
      </c>
      <c r="G2978" s="1">
        <v>27.483853</v>
      </c>
      <c r="H2978" s="1">
        <v>95.016921999999994</v>
      </c>
      <c r="I2978" s="1">
        <v>362</v>
      </c>
      <c r="J2978" s="1">
        <v>5.5</v>
      </c>
      <c r="K2978" s="1" t="s">
        <v>201</v>
      </c>
      <c r="L2978" s="1" t="s">
        <v>9732</v>
      </c>
    </row>
    <row r="2979" spans="1:12">
      <c r="A2979" s="1">
        <v>3058</v>
      </c>
      <c r="B2979" s="1" t="s">
        <v>9736</v>
      </c>
      <c r="C2979" s="1" t="s">
        <v>9737</v>
      </c>
      <c r="D2979" s="1" t="s">
        <v>9536</v>
      </c>
      <c r="F2979" s="1" t="s">
        <v>9738</v>
      </c>
      <c r="G2979" s="1">
        <v>26.119088999999999</v>
      </c>
      <c r="H2979" s="1">
        <v>85.313664000000003</v>
      </c>
      <c r="I2979" s="1">
        <v>174</v>
      </c>
      <c r="J2979" s="1">
        <v>5.5</v>
      </c>
      <c r="K2979" s="1" t="s">
        <v>201</v>
      </c>
      <c r="L2979" s="1" t="s">
        <v>9736</v>
      </c>
    </row>
    <row r="2980" spans="1:12">
      <c r="A2980" s="1">
        <v>3059</v>
      </c>
      <c r="B2980" s="1" t="s">
        <v>9739</v>
      </c>
      <c r="C2980" s="1" t="s">
        <v>9739</v>
      </c>
      <c r="D2980" s="1" t="s">
        <v>9536</v>
      </c>
      <c r="F2980" s="1" t="s">
        <v>9740</v>
      </c>
      <c r="G2980" s="1">
        <v>20.870035999999999</v>
      </c>
      <c r="H2980" s="1">
        <v>82.519553000000002</v>
      </c>
      <c r="I2980" s="1">
        <v>1058</v>
      </c>
      <c r="J2980" s="1">
        <v>5.5</v>
      </c>
      <c r="K2980" s="1" t="s">
        <v>201</v>
      </c>
      <c r="L2980" s="1" t="s">
        <v>9739</v>
      </c>
    </row>
    <row r="2981" spans="1:12">
      <c r="A2981" s="1">
        <v>3060</v>
      </c>
      <c r="B2981" s="1" t="s">
        <v>9741</v>
      </c>
      <c r="C2981" s="1" t="s">
        <v>9741</v>
      </c>
      <c r="D2981" s="1" t="s">
        <v>9536</v>
      </c>
      <c r="F2981" s="1" t="s">
        <v>9742</v>
      </c>
      <c r="G2981" s="1">
        <v>23.474336000000001</v>
      </c>
      <c r="H2981" s="1">
        <v>87.427508000000003</v>
      </c>
      <c r="I2981" s="1">
        <v>240</v>
      </c>
      <c r="J2981" s="1">
        <v>5.5</v>
      </c>
      <c r="K2981" s="1" t="s">
        <v>201</v>
      </c>
      <c r="L2981" s="1" t="s">
        <v>9741</v>
      </c>
    </row>
    <row r="2982" spans="1:12">
      <c r="A2982" s="1">
        <v>3061</v>
      </c>
      <c r="B2982" s="1" t="s">
        <v>9743</v>
      </c>
      <c r="C2982" s="1" t="s">
        <v>9744</v>
      </c>
      <c r="D2982" s="1" t="s">
        <v>9536</v>
      </c>
      <c r="E2982" s="1" t="s">
        <v>9745</v>
      </c>
      <c r="F2982" s="1" t="s">
        <v>9746</v>
      </c>
      <c r="G2982" s="1">
        <v>25.591317</v>
      </c>
      <c r="H2982" s="1">
        <v>85.087992</v>
      </c>
      <c r="I2982" s="1">
        <v>170</v>
      </c>
      <c r="J2982" s="1">
        <v>5.5</v>
      </c>
      <c r="K2982" s="1" t="s">
        <v>201</v>
      </c>
      <c r="L2982" s="1" t="s">
        <v>9743</v>
      </c>
    </row>
    <row r="2983" spans="1:12">
      <c r="A2983" s="1">
        <v>3062</v>
      </c>
      <c r="B2983" s="1" t="s">
        <v>9747</v>
      </c>
      <c r="C2983" s="1" t="s">
        <v>9747</v>
      </c>
      <c r="D2983" s="1" t="s">
        <v>9536</v>
      </c>
      <c r="F2983" s="1" t="s">
        <v>9748</v>
      </c>
      <c r="G2983" s="1">
        <v>25.759594</v>
      </c>
      <c r="H2983" s="1">
        <v>87.410010999999997</v>
      </c>
      <c r="I2983" s="1">
        <v>129</v>
      </c>
      <c r="J2983" s="1">
        <v>5.5</v>
      </c>
      <c r="K2983" s="1" t="s">
        <v>201</v>
      </c>
      <c r="L2983" s="1" t="s">
        <v>9747</v>
      </c>
    </row>
    <row r="2984" spans="1:12">
      <c r="A2984" s="1">
        <v>3063</v>
      </c>
      <c r="B2984" s="1" t="s">
        <v>9749</v>
      </c>
      <c r="C2984" s="1" t="s">
        <v>9750</v>
      </c>
      <c r="D2984" s="1" t="s">
        <v>9536</v>
      </c>
      <c r="E2984" s="1" t="s">
        <v>9751</v>
      </c>
      <c r="F2984" s="1" t="s">
        <v>9752</v>
      </c>
      <c r="G2984" s="1">
        <v>23.314250000000001</v>
      </c>
      <c r="H2984" s="1">
        <v>85.321674999999999</v>
      </c>
      <c r="I2984" s="1">
        <v>2148</v>
      </c>
      <c r="J2984" s="1">
        <v>5.5</v>
      </c>
      <c r="K2984" s="1" t="s">
        <v>201</v>
      </c>
      <c r="L2984" s="1" t="s">
        <v>9749</v>
      </c>
    </row>
    <row r="2985" spans="1:12">
      <c r="A2985" s="1">
        <v>3064</v>
      </c>
      <c r="B2985" s="1" t="s">
        <v>9753</v>
      </c>
      <c r="C2985" s="1" t="s">
        <v>9753</v>
      </c>
      <c r="D2985" s="1" t="s">
        <v>9536</v>
      </c>
      <c r="E2985" s="1" t="s">
        <v>9754</v>
      </c>
      <c r="F2985" s="1" t="s">
        <v>9755</v>
      </c>
      <c r="G2985" s="1">
        <v>22.25665</v>
      </c>
      <c r="H2985" s="1">
        <v>84.814566999999997</v>
      </c>
      <c r="I2985" s="1">
        <v>659</v>
      </c>
      <c r="J2985" s="1">
        <v>5.5</v>
      </c>
      <c r="K2985" s="1" t="s">
        <v>201</v>
      </c>
      <c r="L2985" s="1" t="s">
        <v>9753</v>
      </c>
    </row>
    <row r="2986" spans="1:12">
      <c r="A2986" s="1">
        <v>3065</v>
      </c>
      <c r="B2986" s="1" t="s">
        <v>9756</v>
      </c>
      <c r="C2986" s="1" t="s">
        <v>9756</v>
      </c>
      <c r="D2986" s="1" t="s">
        <v>9536</v>
      </c>
      <c r="F2986" s="1" t="s">
        <v>9757</v>
      </c>
      <c r="G2986" s="1">
        <v>20.097411000000001</v>
      </c>
      <c r="H2986" s="1">
        <v>83.183796999999998</v>
      </c>
      <c r="I2986" s="1">
        <v>680</v>
      </c>
      <c r="J2986" s="1">
        <v>5.5</v>
      </c>
      <c r="K2986" s="1" t="s">
        <v>201</v>
      </c>
      <c r="L2986" s="1" t="s">
        <v>9756</v>
      </c>
    </row>
    <row r="2987" spans="1:12">
      <c r="A2987" s="1">
        <v>3066</v>
      </c>
      <c r="B2987" s="1" t="s">
        <v>9758</v>
      </c>
      <c r="C2987" s="1" t="s">
        <v>9758</v>
      </c>
      <c r="D2987" s="1" t="s">
        <v>9536</v>
      </c>
      <c r="E2987" s="1" t="s">
        <v>9759</v>
      </c>
      <c r="F2987" s="1" t="s">
        <v>9760</v>
      </c>
      <c r="G2987" s="1">
        <v>17.721167000000001</v>
      </c>
      <c r="H2987" s="1">
        <v>83.224483000000006</v>
      </c>
      <c r="I2987" s="1">
        <v>15</v>
      </c>
      <c r="J2987" s="1">
        <v>6</v>
      </c>
      <c r="K2987" s="1" t="s">
        <v>201</v>
      </c>
      <c r="L2987" s="1" t="s">
        <v>9758</v>
      </c>
    </row>
    <row r="2988" spans="1:12">
      <c r="A2988" s="1">
        <v>3067</v>
      </c>
      <c r="B2988" s="1" t="s">
        <v>9761</v>
      </c>
      <c r="C2988" s="1" t="s">
        <v>9761</v>
      </c>
      <c r="D2988" s="1" t="s">
        <v>9536</v>
      </c>
      <c r="F2988" s="1" t="s">
        <v>9762</v>
      </c>
      <c r="G2988" s="1">
        <v>27.588283000000001</v>
      </c>
      <c r="H2988" s="1">
        <v>93.828061000000005</v>
      </c>
      <c r="I2988" s="1">
        <v>5403</v>
      </c>
      <c r="J2988" s="1">
        <v>5.5</v>
      </c>
      <c r="K2988" s="1" t="s">
        <v>201</v>
      </c>
      <c r="L2988" s="1" t="s">
        <v>9761</v>
      </c>
    </row>
    <row r="2989" spans="1:12">
      <c r="A2989" s="1">
        <v>3068</v>
      </c>
      <c r="B2989" s="1" t="s">
        <v>9763</v>
      </c>
      <c r="C2989" s="1" t="s">
        <v>9764</v>
      </c>
      <c r="D2989" s="1" t="s">
        <v>9765</v>
      </c>
      <c r="E2989" s="1" t="s">
        <v>9766</v>
      </c>
      <c r="F2989" s="1" t="s">
        <v>9767</v>
      </c>
      <c r="G2989" s="1">
        <v>21.452193999999999</v>
      </c>
      <c r="H2989" s="1">
        <v>91.963888999999995</v>
      </c>
      <c r="I2989" s="1">
        <v>12</v>
      </c>
      <c r="J2989" s="1">
        <v>6</v>
      </c>
      <c r="K2989" s="1" t="s">
        <v>161</v>
      </c>
      <c r="L2989" s="1" t="s">
        <v>9763</v>
      </c>
    </row>
    <row r="2990" spans="1:12">
      <c r="A2990" s="1">
        <v>3069</v>
      </c>
      <c r="B2990" s="1" t="s">
        <v>9768</v>
      </c>
      <c r="C2990" s="1" t="s">
        <v>9769</v>
      </c>
      <c r="D2990" s="1" t="s">
        <v>9765</v>
      </c>
      <c r="E2990" s="1" t="s">
        <v>9770</v>
      </c>
      <c r="F2990" s="1" t="s">
        <v>9771</v>
      </c>
      <c r="G2990" s="1">
        <v>22.249611000000002</v>
      </c>
      <c r="H2990" s="1">
        <v>91.813286000000005</v>
      </c>
      <c r="I2990" s="1">
        <v>12</v>
      </c>
      <c r="J2990" s="1">
        <v>6</v>
      </c>
      <c r="K2990" s="1" t="s">
        <v>161</v>
      </c>
      <c r="L2990" s="1" t="s">
        <v>9768</v>
      </c>
    </row>
    <row r="2991" spans="1:12">
      <c r="A2991" s="1">
        <v>3070</v>
      </c>
      <c r="B2991" s="1" t="s">
        <v>9772</v>
      </c>
      <c r="C2991" s="1" t="s">
        <v>9772</v>
      </c>
      <c r="D2991" s="1" t="s">
        <v>9765</v>
      </c>
      <c r="E2991" s="1" t="s">
        <v>9773</v>
      </c>
      <c r="F2991" s="1" t="s">
        <v>9774</v>
      </c>
      <c r="G2991" s="1">
        <v>24.1525</v>
      </c>
      <c r="H2991" s="1">
        <v>89.049446000000003</v>
      </c>
      <c r="I2991" s="1">
        <v>45</v>
      </c>
      <c r="J2991" s="1">
        <v>6</v>
      </c>
      <c r="K2991" s="1" t="s">
        <v>161</v>
      </c>
      <c r="L2991" s="1" t="s">
        <v>9772</v>
      </c>
    </row>
    <row r="2992" spans="1:12">
      <c r="A2992" s="1">
        <v>3071</v>
      </c>
      <c r="B2992" s="1" t="s">
        <v>9775</v>
      </c>
      <c r="C2992" s="1" t="s">
        <v>9775</v>
      </c>
      <c r="D2992" s="1" t="s">
        <v>9765</v>
      </c>
      <c r="E2992" s="1" t="s">
        <v>9776</v>
      </c>
      <c r="F2992" s="1" t="s">
        <v>9777</v>
      </c>
      <c r="G2992" s="1">
        <v>23.183800000000002</v>
      </c>
      <c r="H2992" s="1">
        <v>89.160832999999997</v>
      </c>
      <c r="I2992" s="1">
        <v>20</v>
      </c>
      <c r="J2992" s="1">
        <v>6</v>
      </c>
      <c r="K2992" s="1" t="s">
        <v>161</v>
      </c>
      <c r="L2992" s="1" t="s">
        <v>9775</v>
      </c>
    </row>
    <row r="2993" spans="1:12">
      <c r="A2993" s="1">
        <v>3072</v>
      </c>
      <c r="B2993" s="1" t="s">
        <v>9778</v>
      </c>
      <c r="C2993" s="1" t="s">
        <v>9779</v>
      </c>
      <c r="D2993" s="1" t="s">
        <v>9765</v>
      </c>
      <c r="E2993" s="1" t="s">
        <v>9780</v>
      </c>
      <c r="F2993" s="1" t="s">
        <v>9781</v>
      </c>
      <c r="G2993" s="1">
        <v>24.437218999999999</v>
      </c>
      <c r="H2993" s="1">
        <v>88.616511000000003</v>
      </c>
      <c r="I2993" s="1">
        <v>64</v>
      </c>
      <c r="J2993" s="1">
        <v>6</v>
      </c>
      <c r="K2993" s="1" t="s">
        <v>161</v>
      </c>
      <c r="L2993" s="1" t="s">
        <v>9778</v>
      </c>
    </row>
    <row r="2994" spans="1:12">
      <c r="A2994" s="1">
        <v>3073</v>
      </c>
      <c r="B2994" s="1" t="s">
        <v>9782</v>
      </c>
      <c r="C2994" s="1" t="s">
        <v>9782</v>
      </c>
      <c r="D2994" s="1" t="s">
        <v>9765</v>
      </c>
      <c r="E2994" s="1" t="s">
        <v>9783</v>
      </c>
      <c r="F2994" s="1" t="s">
        <v>9784</v>
      </c>
      <c r="G2994" s="1">
        <v>25.759228</v>
      </c>
      <c r="H2994" s="1">
        <v>88.908868999999996</v>
      </c>
      <c r="I2994" s="1">
        <v>125</v>
      </c>
      <c r="J2994" s="1">
        <v>6</v>
      </c>
      <c r="K2994" s="1" t="s">
        <v>161</v>
      </c>
      <c r="L2994" s="1" t="s">
        <v>9782</v>
      </c>
    </row>
    <row r="2995" spans="1:12">
      <c r="A2995" s="1">
        <v>3074</v>
      </c>
      <c r="B2995" s="1" t="s">
        <v>9785</v>
      </c>
      <c r="C2995" s="1" t="s">
        <v>9786</v>
      </c>
      <c r="D2995" s="1" t="s">
        <v>9765</v>
      </c>
      <c r="E2995" s="1" t="s">
        <v>9787</v>
      </c>
      <c r="F2995" s="1" t="s">
        <v>9788</v>
      </c>
      <c r="G2995" s="1">
        <v>24.963242000000001</v>
      </c>
      <c r="H2995" s="1">
        <v>91.866782999999998</v>
      </c>
      <c r="I2995" s="1">
        <v>50</v>
      </c>
      <c r="J2995" s="1">
        <v>6</v>
      </c>
      <c r="K2995" s="1" t="s">
        <v>161</v>
      </c>
      <c r="L2995" s="1" t="s">
        <v>9785</v>
      </c>
    </row>
    <row r="2996" spans="1:12">
      <c r="A2996" s="1">
        <v>3075</v>
      </c>
      <c r="B2996" s="1" t="s">
        <v>9789</v>
      </c>
      <c r="C2996" s="1" t="s">
        <v>9790</v>
      </c>
      <c r="D2996" s="1" t="s">
        <v>9765</v>
      </c>
      <c r="F2996" s="1" t="s">
        <v>9791</v>
      </c>
      <c r="G2996" s="1">
        <v>23.778783000000001</v>
      </c>
      <c r="H2996" s="1">
        <v>90.382688999999999</v>
      </c>
      <c r="I2996" s="1">
        <v>24</v>
      </c>
      <c r="J2996" s="1">
        <v>6</v>
      </c>
      <c r="K2996" s="1" t="s">
        <v>161</v>
      </c>
      <c r="L2996" s="1" t="s">
        <v>9789</v>
      </c>
    </row>
    <row r="2997" spans="1:12">
      <c r="A2997" s="1">
        <v>3076</v>
      </c>
      <c r="B2997" s="1" t="s">
        <v>9792</v>
      </c>
      <c r="C2997" s="1" t="s">
        <v>9790</v>
      </c>
      <c r="D2997" s="1" t="s">
        <v>9765</v>
      </c>
      <c r="E2997" s="1" t="s">
        <v>9793</v>
      </c>
      <c r="F2997" s="1" t="s">
        <v>9794</v>
      </c>
      <c r="G2997" s="1">
        <v>23.843333000000001</v>
      </c>
      <c r="H2997" s="1">
        <v>90.397780999999995</v>
      </c>
      <c r="I2997" s="1">
        <v>30</v>
      </c>
      <c r="J2997" s="1">
        <v>6</v>
      </c>
      <c r="K2997" s="1" t="s">
        <v>161</v>
      </c>
      <c r="L2997" s="1" t="s">
        <v>9792</v>
      </c>
    </row>
    <row r="2998" spans="1:12">
      <c r="A2998" s="1">
        <v>3077</v>
      </c>
      <c r="B2998" s="1" t="s">
        <v>9795</v>
      </c>
      <c r="C2998" s="1" t="s">
        <v>9796</v>
      </c>
      <c r="D2998" s="1" t="s">
        <v>9796</v>
      </c>
      <c r="E2998" s="1" t="s">
        <v>9797</v>
      </c>
      <c r="F2998" s="1" t="s">
        <v>9798</v>
      </c>
      <c r="G2998" s="1">
        <v>22.308918999999999</v>
      </c>
      <c r="H2998" s="1">
        <v>113.914603</v>
      </c>
      <c r="I2998" s="1">
        <v>28</v>
      </c>
      <c r="J2998" s="1">
        <v>8</v>
      </c>
      <c r="K2998" s="1" t="s">
        <v>161</v>
      </c>
      <c r="L2998" s="1" t="s">
        <v>9795</v>
      </c>
    </row>
    <row r="2999" spans="1:12">
      <c r="A2999" s="1">
        <v>3078</v>
      </c>
      <c r="B2999" s="1" t="s">
        <v>9799</v>
      </c>
      <c r="C2999" s="1" t="s">
        <v>9799</v>
      </c>
      <c r="D2999" s="1" t="s">
        <v>9796</v>
      </c>
      <c r="F2999" s="1" t="s">
        <v>9800</v>
      </c>
      <c r="G2999" s="1">
        <v>22.436592000000001</v>
      </c>
      <c r="H2999" s="1">
        <v>114.080397</v>
      </c>
      <c r="I2999" s="1">
        <v>50</v>
      </c>
      <c r="J2999" s="1">
        <v>8</v>
      </c>
      <c r="K2999" s="1" t="s">
        <v>161</v>
      </c>
      <c r="L2999" s="1" t="s">
        <v>9799</v>
      </c>
    </row>
    <row r="3000" spans="1:12">
      <c r="A3000" s="1">
        <v>3079</v>
      </c>
      <c r="B3000" s="1" t="s">
        <v>9801</v>
      </c>
      <c r="C3000" s="1" t="s">
        <v>9801</v>
      </c>
      <c r="D3000" s="1" t="s">
        <v>9536</v>
      </c>
      <c r="E3000" s="1" t="s">
        <v>9802</v>
      </c>
      <c r="F3000" s="1" t="s">
        <v>9803</v>
      </c>
      <c r="G3000" s="1">
        <v>27.155830999999999</v>
      </c>
      <c r="H3000" s="1">
        <v>77.960892000000001</v>
      </c>
      <c r="I3000" s="1">
        <v>551</v>
      </c>
      <c r="J3000" s="1">
        <v>5.5</v>
      </c>
      <c r="K3000" s="1" t="s">
        <v>201</v>
      </c>
      <c r="L3000" s="1" t="s">
        <v>9801</v>
      </c>
    </row>
    <row r="3001" spans="1:12">
      <c r="A3001" s="1">
        <v>3080</v>
      </c>
      <c r="B3001" s="1" t="s">
        <v>9804</v>
      </c>
      <c r="C3001" s="1" t="s">
        <v>9804</v>
      </c>
      <c r="D3001" s="1" t="s">
        <v>9536</v>
      </c>
      <c r="E3001" s="1" t="s">
        <v>9805</v>
      </c>
      <c r="F3001" s="1" t="s">
        <v>9806</v>
      </c>
      <c r="G3001" s="1">
        <v>25.440064</v>
      </c>
      <c r="H3001" s="1">
        <v>81.733872000000005</v>
      </c>
      <c r="I3001" s="1">
        <v>322</v>
      </c>
      <c r="J3001" s="1">
        <v>5.5</v>
      </c>
      <c r="K3001" s="1" t="s">
        <v>201</v>
      </c>
      <c r="L3001" s="1" t="s">
        <v>9804</v>
      </c>
    </row>
    <row r="3002" spans="1:12">
      <c r="A3002" s="1">
        <v>3081</v>
      </c>
      <c r="B3002" s="1" t="s">
        <v>9807</v>
      </c>
      <c r="C3002" s="1" t="s">
        <v>9807</v>
      </c>
      <c r="D3002" s="1" t="s">
        <v>9536</v>
      </c>
      <c r="E3002" s="1" t="s">
        <v>9808</v>
      </c>
      <c r="F3002" s="1" t="s">
        <v>9809</v>
      </c>
      <c r="G3002" s="1">
        <v>31.709593999999999</v>
      </c>
      <c r="H3002" s="1">
        <v>74.797263999999998</v>
      </c>
      <c r="I3002" s="1">
        <v>756</v>
      </c>
      <c r="J3002" s="1">
        <v>5.5</v>
      </c>
      <c r="K3002" s="1" t="s">
        <v>201</v>
      </c>
      <c r="L3002" s="1" t="s">
        <v>9807</v>
      </c>
    </row>
    <row r="3003" spans="1:12">
      <c r="A3003" s="1">
        <v>3082</v>
      </c>
      <c r="B3003" s="1" t="s">
        <v>9810</v>
      </c>
      <c r="C3003" s="1" t="s">
        <v>9811</v>
      </c>
      <c r="D3003" s="1" t="s">
        <v>9536</v>
      </c>
      <c r="F3003" s="1" t="s">
        <v>9812</v>
      </c>
      <c r="G3003" s="1">
        <v>28.070606000000002</v>
      </c>
      <c r="H3003" s="1">
        <v>73.207160999999999</v>
      </c>
      <c r="I3003" s="1">
        <v>750</v>
      </c>
      <c r="J3003" s="1">
        <v>5.5</v>
      </c>
      <c r="K3003" s="1" t="s">
        <v>201</v>
      </c>
      <c r="L3003" s="1" t="s">
        <v>9810</v>
      </c>
    </row>
    <row r="3004" spans="1:12">
      <c r="A3004" s="1">
        <v>3083</v>
      </c>
      <c r="B3004" s="1" t="s">
        <v>9813</v>
      </c>
      <c r="C3004" s="1" t="s">
        <v>9813</v>
      </c>
      <c r="D3004" s="1" t="s">
        <v>9536</v>
      </c>
      <c r="F3004" s="1" t="s">
        <v>9814</v>
      </c>
      <c r="G3004" s="1">
        <v>26.988339</v>
      </c>
      <c r="H3004" s="1">
        <v>80.893117000000004</v>
      </c>
      <c r="I3004" s="1">
        <v>385</v>
      </c>
      <c r="J3004" s="1">
        <v>5.5</v>
      </c>
      <c r="K3004" s="1" t="s">
        <v>201</v>
      </c>
      <c r="L3004" s="1" t="s">
        <v>9813</v>
      </c>
    </row>
    <row r="3005" spans="1:12">
      <c r="A3005" s="1">
        <v>3084</v>
      </c>
      <c r="B3005" s="1" t="s">
        <v>9815</v>
      </c>
      <c r="C3005" s="1" t="s">
        <v>9815</v>
      </c>
      <c r="D3005" s="1" t="s">
        <v>9536</v>
      </c>
      <c r="E3005" s="1" t="s">
        <v>9816</v>
      </c>
      <c r="F3005" s="1" t="s">
        <v>9817</v>
      </c>
      <c r="G3005" s="1">
        <v>25.452358</v>
      </c>
      <c r="H3005" s="1">
        <v>82.859341999999998</v>
      </c>
      <c r="I3005" s="1">
        <v>266</v>
      </c>
      <c r="J3005" s="1">
        <v>5.5</v>
      </c>
      <c r="K3005" s="1" t="s">
        <v>201</v>
      </c>
      <c r="L3005" s="1" t="s">
        <v>9815</v>
      </c>
    </row>
    <row r="3006" spans="1:12">
      <c r="A3006" s="1">
        <v>3085</v>
      </c>
      <c r="B3006" s="1" t="s">
        <v>9818</v>
      </c>
      <c r="C3006" s="1" t="s">
        <v>9819</v>
      </c>
      <c r="D3006" s="1" t="s">
        <v>9536</v>
      </c>
      <c r="E3006" s="1" t="s">
        <v>9820</v>
      </c>
      <c r="F3006" s="1" t="s">
        <v>9821</v>
      </c>
      <c r="G3006" s="1">
        <v>31.876705999999999</v>
      </c>
      <c r="H3006" s="1">
        <v>77.154366999999993</v>
      </c>
      <c r="I3006" s="1">
        <v>3573</v>
      </c>
      <c r="J3006" s="1">
        <v>5.5</v>
      </c>
      <c r="K3006" s="1" t="s">
        <v>201</v>
      </c>
      <c r="L3006" s="1" t="s">
        <v>9818</v>
      </c>
    </row>
    <row r="3007" spans="1:12">
      <c r="A3007" s="1">
        <v>3086</v>
      </c>
      <c r="B3007" s="1" t="s">
        <v>9822</v>
      </c>
      <c r="C3007" s="1" t="s">
        <v>9822</v>
      </c>
      <c r="D3007" s="1" t="s">
        <v>9536</v>
      </c>
      <c r="F3007" s="1" t="s">
        <v>9823</v>
      </c>
      <c r="G3007" s="1">
        <v>30.270139</v>
      </c>
      <c r="H3007" s="1">
        <v>74.755771999999993</v>
      </c>
      <c r="I3007" s="1">
        <v>662</v>
      </c>
      <c r="J3007" s="1">
        <v>5.5</v>
      </c>
      <c r="K3007" s="1" t="s">
        <v>201</v>
      </c>
      <c r="L3007" s="1" t="s">
        <v>9822</v>
      </c>
    </row>
    <row r="3008" spans="1:12">
      <c r="A3008" s="1">
        <v>3087</v>
      </c>
      <c r="B3008" s="1" t="s">
        <v>9824</v>
      </c>
      <c r="C3008" s="1" t="s">
        <v>9824</v>
      </c>
      <c r="D3008" s="1" t="s">
        <v>9536</v>
      </c>
      <c r="F3008" s="1" t="s">
        <v>9825</v>
      </c>
      <c r="G3008" s="1">
        <v>28.837039000000001</v>
      </c>
      <c r="H3008" s="1">
        <v>76.179094000000006</v>
      </c>
      <c r="I3008" s="1">
        <v>720</v>
      </c>
      <c r="J3008" s="1">
        <v>5.5</v>
      </c>
      <c r="K3008" s="1" t="s">
        <v>201</v>
      </c>
      <c r="L3008" s="1" t="s">
        <v>9824</v>
      </c>
    </row>
    <row r="3009" spans="1:12">
      <c r="A3009" s="1">
        <v>3088</v>
      </c>
      <c r="B3009" s="1" t="s">
        <v>9826</v>
      </c>
      <c r="C3009" s="1" t="s">
        <v>9826</v>
      </c>
      <c r="D3009" s="1" t="s">
        <v>9536</v>
      </c>
      <c r="F3009" s="1" t="s">
        <v>9827</v>
      </c>
      <c r="G3009" s="1">
        <v>28.422060999999999</v>
      </c>
      <c r="H3009" s="1">
        <v>79.450841999999994</v>
      </c>
      <c r="I3009" s="1">
        <v>580</v>
      </c>
      <c r="J3009" s="1">
        <v>5.5</v>
      </c>
      <c r="K3009" s="1" t="s">
        <v>201</v>
      </c>
      <c r="L3009" s="1" t="s">
        <v>9826</v>
      </c>
    </row>
    <row r="3010" spans="1:12">
      <c r="A3010" s="1">
        <v>3089</v>
      </c>
      <c r="B3010" s="1" t="s">
        <v>9828</v>
      </c>
      <c r="C3010" s="1" t="s">
        <v>9828</v>
      </c>
      <c r="D3010" s="1" t="s">
        <v>9536</v>
      </c>
      <c r="E3010" s="1" t="s">
        <v>9829</v>
      </c>
      <c r="F3010" s="1" t="s">
        <v>9830</v>
      </c>
      <c r="G3010" s="1">
        <v>30.673469000000001</v>
      </c>
      <c r="H3010" s="1">
        <v>76.788542000000007</v>
      </c>
      <c r="I3010" s="1">
        <v>1012</v>
      </c>
      <c r="J3010" s="1">
        <v>5.5</v>
      </c>
      <c r="K3010" s="1" t="s">
        <v>201</v>
      </c>
      <c r="L3010" s="1" t="s">
        <v>9828</v>
      </c>
    </row>
    <row r="3011" spans="1:12">
      <c r="A3011" s="1">
        <v>3090</v>
      </c>
      <c r="B3011" s="1" t="s">
        <v>9831</v>
      </c>
      <c r="C3011" s="1" t="s">
        <v>9832</v>
      </c>
      <c r="D3011" s="1" t="s">
        <v>9536</v>
      </c>
      <c r="F3011" s="1" t="s">
        <v>9833</v>
      </c>
      <c r="G3011" s="1">
        <v>26.404299999999999</v>
      </c>
      <c r="H3011" s="1">
        <v>80.410118999999995</v>
      </c>
      <c r="I3011" s="1">
        <v>405</v>
      </c>
      <c r="J3011" s="1">
        <v>5.5</v>
      </c>
      <c r="K3011" s="1" t="s">
        <v>201</v>
      </c>
      <c r="L3011" s="1" t="s">
        <v>9831</v>
      </c>
    </row>
    <row r="3012" spans="1:12">
      <c r="A3012" s="1">
        <v>3091</v>
      </c>
      <c r="B3012" s="1" t="s">
        <v>9834</v>
      </c>
      <c r="C3012" s="1" t="s">
        <v>9835</v>
      </c>
      <c r="D3012" s="1" t="s">
        <v>9536</v>
      </c>
      <c r="F3012" s="1" t="s">
        <v>9836</v>
      </c>
      <c r="G3012" s="1">
        <v>28.584510999999999</v>
      </c>
      <c r="H3012" s="1">
        <v>77.205782999999997</v>
      </c>
      <c r="I3012" s="1">
        <v>705</v>
      </c>
      <c r="J3012" s="1">
        <v>5.5</v>
      </c>
      <c r="K3012" s="1" t="s">
        <v>201</v>
      </c>
      <c r="L3012" s="1" t="s">
        <v>9834</v>
      </c>
    </row>
    <row r="3013" spans="1:12">
      <c r="A3013" s="1">
        <v>3092</v>
      </c>
      <c r="B3013" s="1" t="s">
        <v>9837</v>
      </c>
      <c r="C3013" s="1" t="s">
        <v>9838</v>
      </c>
      <c r="D3013" s="1" t="s">
        <v>9536</v>
      </c>
      <c r="E3013" s="1" t="s">
        <v>9839</v>
      </c>
      <c r="F3013" s="1" t="s">
        <v>9840</v>
      </c>
      <c r="G3013" s="1">
        <v>30.189689000000001</v>
      </c>
      <c r="H3013" s="1">
        <v>78.180256</v>
      </c>
      <c r="I3013" s="1">
        <v>1831</v>
      </c>
      <c r="J3013" s="1">
        <v>5.5</v>
      </c>
      <c r="K3013" s="1" t="s">
        <v>201</v>
      </c>
      <c r="L3013" s="1" t="s">
        <v>9837</v>
      </c>
    </row>
    <row r="3014" spans="1:12">
      <c r="A3014" s="1">
        <v>3093</v>
      </c>
      <c r="B3014" s="1" t="s">
        <v>9841</v>
      </c>
      <c r="C3014" s="1" t="s">
        <v>9835</v>
      </c>
      <c r="D3014" s="1" t="s">
        <v>9536</v>
      </c>
      <c r="E3014" s="1" t="s">
        <v>9842</v>
      </c>
      <c r="F3014" s="1" t="s">
        <v>9843</v>
      </c>
      <c r="G3014" s="1">
        <v>28.566500000000001</v>
      </c>
      <c r="H3014" s="1">
        <v>77.103088</v>
      </c>
      <c r="I3014" s="1">
        <v>777</v>
      </c>
      <c r="J3014" s="1">
        <v>5.5</v>
      </c>
      <c r="K3014" s="1" t="s">
        <v>201</v>
      </c>
      <c r="L3014" s="1" t="s">
        <v>9841</v>
      </c>
    </row>
    <row r="3015" spans="1:12">
      <c r="A3015" s="1">
        <v>3094</v>
      </c>
      <c r="B3015" s="1" t="s">
        <v>9844</v>
      </c>
      <c r="C3015" s="1" t="s">
        <v>9844</v>
      </c>
      <c r="D3015" s="1" t="s">
        <v>9536</v>
      </c>
      <c r="E3015" s="1" t="s">
        <v>9845</v>
      </c>
      <c r="F3015" s="1" t="s">
        <v>9846</v>
      </c>
      <c r="G3015" s="1">
        <v>26.293336</v>
      </c>
      <c r="H3015" s="1">
        <v>78.227753000000007</v>
      </c>
      <c r="I3015" s="1">
        <v>617</v>
      </c>
      <c r="J3015" s="1">
        <v>5.5</v>
      </c>
      <c r="K3015" s="1" t="s">
        <v>201</v>
      </c>
      <c r="L3015" s="1" t="s">
        <v>9844</v>
      </c>
    </row>
    <row r="3016" spans="1:12">
      <c r="A3016" s="1">
        <v>3095</v>
      </c>
      <c r="B3016" s="1" t="s">
        <v>9847</v>
      </c>
      <c r="C3016" s="1" t="s">
        <v>9847</v>
      </c>
      <c r="D3016" s="1" t="s">
        <v>9536</v>
      </c>
      <c r="F3016" s="1" t="s">
        <v>9848</v>
      </c>
      <c r="G3016" s="1">
        <v>29.179444</v>
      </c>
      <c r="H3016" s="1">
        <v>75.755336</v>
      </c>
      <c r="I3016" s="1">
        <v>700</v>
      </c>
      <c r="J3016" s="1">
        <v>5.5</v>
      </c>
      <c r="K3016" s="1" t="s">
        <v>201</v>
      </c>
      <c r="L3016" s="1" t="s">
        <v>9847</v>
      </c>
    </row>
    <row r="3017" spans="1:12">
      <c r="A3017" s="1">
        <v>3096</v>
      </c>
      <c r="B3017" s="1" t="s">
        <v>9849</v>
      </c>
      <c r="C3017" s="1" t="s">
        <v>9849</v>
      </c>
      <c r="D3017" s="1" t="s">
        <v>9536</v>
      </c>
      <c r="F3017" s="1" t="s">
        <v>9850</v>
      </c>
      <c r="G3017" s="1">
        <v>25.491171999999999</v>
      </c>
      <c r="H3017" s="1">
        <v>78.558421999999993</v>
      </c>
      <c r="I3017" s="1">
        <v>801</v>
      </c>
      <c r="J3017" s="1">
        <v>5.5</v>
      </c>
      <c r="K3017" s="1" t="s">
        <v>201</v>
      </c>
      <c r="L3017" s="1" t="s">
        <v>9849</v>
      </c>
    </row>
    <row r="3018" spans="1:12">
      <c r="A3018" s="1">
        <v>3097</v>
      </c>
      <c r="B3018" s="1" t="s">
        <v>9851</v>
      </c>
      <c r="C3018" s="1" t="s">
        <v>9851</v>
      </c>
      <c r="D3018" s="1" t="s">
        <v>9536</v>
      </c>
      <c r="E3018" s="1" t="s">
        <v>9852</v>
      </c>
      <c r="F3018" s="1" t="s">
        <v>9853</v>
      </c>
      <c r="G3018" s="1">
        <v>26.251092</v>
      </c>
      <c r="H3018" s="1">
        <v>73.048868999999996</v>
      </c>
      <c r="I3018" s="1">
        <v>717</v>
      </c>
      <c r="J3018" s="1">
        <v>5.5</v>
      </c>
      <c r="K3018" s="1" t="s">
        <v>201</v>
      </c>
      <c r="L3018" s="1" t="s">
        <v>9851</v>
      </c>
    </row>
    <row r="3019" spans="1:12">
      <c r="A3019" s="1">
        <v>3098</v>
      </c>
      <c r="B3019" s="1" t="s">
        <v>9854</v>
      </c>
      <c r="C3019" s="1" t="s">
        <v>9854</v>
      </c>
      <c r="D3019" s="1" t="s">
        <v>9536</v>
      </c>
      <c r="E3019" s="1" t="s">
        <v>9855</v>
      </c>
      <c r="F3019" s="1" t="s">
        <v>9856</v>
      </c>
      <c r="G3019" s="1">
        <v>26.824192</v>
      </c>
      <c r="H3019" s="1">
        <v>75.812161000000003</v>
      </c>
      <c r="I3019" s="1">
        <v>1263</v>
      </c>
      <c r="J3019" s="1">
        <v>5.5</v>
      </c>
      <c r="K3019" s="1" t="s">
        <v>201</v>
      </c>
      <c r="L3019" s="1" t="s">
        <v>9854</v>
      </c>
    </row>
    <row r="3020" spans="1:12">
      <c r="A3020" s="1">
        <v>3099</v>
      </c>
      <c r="B3020" s="1" t="s">
        <v>9857</v>
      </c>
      <c r="C3020" s="1" t="s">
        <v>9857</v>
      </c>
      <c r="D3020" s="1" t="s">
        <v>9536</v>
      </c>
      <c r="E3020" s="1" t="s">
        <v>9858</v>
      </c>
      <c r="F3020" s="1" t="s">
        <v>9859</v>
      </c>
      <c r="G3020" s="1">
        <v>26.888653000000001</v>
      </c>
      <c r="H3020" s="1">
        <v>70.864966999999993</v>
      </c>
      <c r="I3020" s="1">
        <v>751</v>
      </c>
      <c r="J3020" s="1">
        <v>5.5</v>
      </c>
      <c r="K3020" s="1" t="s">
        <v>201</v>
      </c>
      <c r="L3020" s="1" t="s">
        <v>9857</v>
      </c>
    </row>
    <row r="3021" spans="1:12">
      <c r="A3021" s="1">
        <v>3100</v>
      </c>
      <c r="B3021" s="1" t="s">
        <v>9860</v>
      </c>
      <c r="C3021" s="1" t="s">
        <v>9860</v>
      </c>
      <c r="D3021" s="1" t="s">
        <v>9536</v>
      </c>
      <c r="E3021" s="1" t="s">
        <v>9861</v>
      </c>
      <c r="F3021" s="1" t="s">
        <v>9862</v>
      </c>
      <c r="G3021" s="1">
        <v>32.689141999999997</v>
      </c>
      <c r="H3021" s="1">
        <v>74.837389000000002</v>
      </c>
      <c r="I3021" s="1">
        <v>1029</v>
      </c>
      <c r="J3021" s="1">
        <v>5</v>
      </c>
      <c r="K3021" s="1" t="s">
        <v>201</v>
      </c>
      <c r="L3021" s="1" t="s">
        <v>9860</v>
      </c>
    </row>
    <row r="3022" spans="1:12">
      <c r="A3022" s="1">
        <v>3101</v>
      </c>
      <c r="B3022" s="1" t="s">
        <v>9832</v>
      </c>
      <c r="C3022" s="1" t="s">
        <v>9832</v>
      </c>
      <c r="D3022" s="1" t="s">
        <v>9536</v>
      </c>
      <c r="E3022" s="1" t="s">
        <v>9863</v>
      </c>
      <c r="F3022" s="1" t="s">
        <v>9864</v>
      </c>
      <c r="G3022" s="1">
        <v>26.441444000000001</v>
      </c>
      <c r="H3022" s="1">
        <v>80.364863999999997</v>
      </c>
      <c r="I3022" s="1">
        <v>411</v>
      </c>
      <c r="J3022" s="1">
        <v>5.5</v>
      </c>
      <c r="K3022" s="1" t="s">
        <v>201</v>
      </c>
      <c r="L3022" s="1" t="s">
        <v>9832</v>
      </c>
    </row>
    <row r="3023" spans="1:12">
      <c r="A3023" s="1">
        <v>3102</v>
      </c>
      <c r="B3023" s="1" t="s">
        <v>9865</v>
      </c>
      <c r="C3023" s="1" t="s">
        <v>9865</v>
      </c>
      <c r="D3023" s="1" t="s">
        <v>9536</v>
      </c>
      <c r="E3023" s="1" t="s">
        <v>9866</v>
      </c>
      <c r="F3023" s="1" t="s">
        <v>9867</v>
      </c>
      <c r="G3023" s="1">
        <v>25.160219000000001</v>
      </c>
      <c r="H3023" s="1">
        <v>75.845630999999997</v>
      </c>
      <c r="I3023" s="1">
        <v>896</v>
      </c>
      <c r="J3023" s="1">
        <v>5.5</v>
      </c>
      <c r="K3023" s="1" t="s">
        <v>201</v>
      </c>
      <c r="L3023" s="1" t="s">
        <v>9865</v>
      </c>
    </row>
    <row r="3024" spans="1:12">
      <c r="A3024" s="1">
        <v>3103</v>
      </c>
      <c r="B3024" s="1" t="s">
        <v>9868</v>
      </c>
      <c r="C3024" s="1" t="s">
        <v>9869</v>
      </c>
      <c r="D3024" s="1" t="s">
        <v>9536</v>
      </c>
      <c r="E3024" s="1" t="s">
        <v>9870</v>
      </c>
      <c r="F3024" s="1" t="s">
        <v>9871</v>
      </c>
      <c r="G3024" s="1">
        <v>30.854680999999999</v>
      </c>
      <c r="H3024" s="1">
        <v>75.952591999999996</v>
      </c>
      <c r="I3024" s="1">
        <v>834</v>
      </c>
      <c r="J3024" s="1">
        <v>5.5</v>
      </c>
      <c r="K3024" s="1" t="s">
        <v>201</v>
      </c>
      <c r="L3024" s="1" t="s">
        <v>9868</v>
      </c>
    </row>
    <row r="3025" spans="1:12">
      <c r="A3025" s="1">
        <v>3104</v>
      </c>
      <c r="B3025" s="1" t="s">
        <v>9872</v>
      </c>
      <c r="C3025" s="1" t="s">
        <v>9872</v>
      </c>
      <c r="D3025" s="1" t="s">
        <v>9536</v>
      </c>
      <c r="E3025" s="1" t="s">
        <v>9873</v>
      </c>
      <c r="F3025" s="1" t="s">
        <v>9874</v>
      </c>
      <c r="G3025" s="1">
        <v>34.135871999999999</v>
      </c>
      <c r="H3025" s="1">
        <v>77.546514000000002</v>
      </c>
      <c r="I3025" s="1">
        <v>10682</v>
      </c>
      <c r="J3025" s="1">
        <v>5.5</v>
      </c>
      <c r="K3025" s="1" t="s">
        <v>201</v>
      </c>
      <c r="L3025" s="1" t="s">
        <v>9872</v>
      </c>
    </row>
    <row r="3026" spans="1:12">
      <c r="A3026" s="1">
        <v>3105</v>
      </c>
      <c r="B3026" s="1" t="s">
        <v>9875</v>
      </c>
      <c r="C3026" s="1" t="s">
        <v>9875</v>
      </c>
      <c r="D3026" s="1" t="s">
        <v>9536</v>
      </c>
      <c r="E3026" s="1" t="s">
        <v>9876</v>
      </c>
      <c r="F3026" s="1" t="s">
        <v>9877</v>
      </c>
      <c r="G3026" s="1">
        <v>26.760594000000001</v>
      </c>
      <c r="H3026" s="1">
        <v>80.889339000000007</v>
      </c>
      <c r="I3026" s="1">
        <v>410</v>
      </c>
      <c r="J3026" s="1">
        <v>5.5</v>
      </c>
      <c r="K3026" s="1" t="s">
        <v>201</v>
      </c>
      <c r="L3026" s="1" t="s">
        <v>9875</v>
      </c>
    </row>
    <row r="3027" spans="1:12">
      <c r="A3027" s="1">
        <v>3106</v>
      </c>
      <c r="B3027" s="1" t="s">
        <v>9878</v>
      </c>
      <c r="C3027" s="1" t="s">
        <v>9878</v>
      </c>
      <c r="D3027" s="1" t="s">
        <v>9536</v>
      </c>
      <c r="E3027" s="1" t="s">
        <v>9879</v>
      </c>
      <c r="F3027" s="1" t="s">
        <v>9880</v>
      </c>
      <c r="G3027" s="1">
        <v>32.233778000000001</v>
      </c>
      <c r="H3027" s="1">
        <v>75.634628000000006</v>
      </c>
      <c r="I3027" s="1">
        <v>1017</v>
      </c>
      <c r="J3027" s="1">
        <v>5.5</v>
      </c>
      <c r="K3027" s="1" t="s">
        <v>201</v>
      </c>
      <c r="L3027" s="1" t="s">
        <v>9878</v>
      </c>
    </row>
    <row r="3028" spans="1:12">
      <c r="A3028" s="1">
        <v>3107</v>
      </c>
      <c r="B3028" s="1" t="s">
        <v>9881</v>
      </c>
      <c r="C3028" s="1" t="s">
        <v>9881</v>
      </c>
      <c r="D3028" s="1" t="s">
        <v>9536</v>
      </c>
      <c r="F3028" s="1" t="s">
        <v>9882</v>
      </c>
      <c r="G3028" s="1">
        <v>30.314847</v>
      </c>
      <c r="H3028" s="1">
        <v>76.364469</v>
      </c>
      <c r="I3028" s="1">
        <v>820</v>
      </c>
      <c r="J3028" s="1">
        <v>5.5</v>
      </c>
      <c r="K3028" s="1" t="s">
        <v>201</v>
      </c>
      <c r="L3028" s="1" t="s">
        <v>9881</v>
      </c>
    </row>
    <row r="3029" spans="1:12">
      <c r="A3029" s="1">
        <v>3108</v>
      </c>
      <c r="B3029" s="1" t="s">
        <v>9883</v>
      </c>
      <c r="C3029" s="1" t="s">
        <v>9884</v>
      </c>
      <c r="D3029" s="1" t="s">
        <v>9536</v>
      </c>
      <c r="E3029" s="1" t="s">
        <v>9885</v>
      </c>
      <c r="F3029" s="1" t="s">
        <v>9886</v>
      </c>
      <c r="G3029" s="1">
        <v>29.033408000000001</v>
      </c>
      <c r="H3029" s="1">
        <v>79.473743999999996</v>
      </c>
      <c r="I3029" s="1">
        <v>769</v>
      </c>
      <c r="J3029" s="1">
        <v>5.5</v>
      </c>
      <c r="K3029" s="1" t="s">
        <v>201</v>
      </c>
      <c r="L3029" s="1" t="s">
        <v>9883</v>
      </c>
    </row>
    <row r="3030" spans="1:12">
      <c r="A3030" s="1">
        <v>3109</v>
      </c>
      <c r="B3030" s="1" t="s">
        <v>9887</v>
      </c>
      <c r="C3030" s="1" t="s">
        <v>9888</v>
      </c>
      <c r="D3030" s="1" t="s">
        <v>9536</v>
      </c>
      <c r="F3030" s="1" t="s">
        <v>9889</v>
      </c>
      <c r="G3030" s="1">
        <v>26.248488999999999</v>
      </c>
      <c r="H3030" s="1">
        <v>81.380505999999997</v>
      </c>
      <c r="I3030" s="1">
        <v>360</v>
      </c>
      <c r="J3030" s="1">
        <v>5.5</v>
      </c>
      <c r="K3030" s="1" t="s">
        <v>201</v>
      </c>
      <c r="L3030" s="1" t="s">
        <v>9887</v>
      </c>
    </row>
    <row r="3031" spans="1:12">
      <c r="A3031" s="1">
        <v>3111</v>
      </c>
      <c r="B3031" s="1" t="s">
        <v>9890</v>
      </c>
      <c r="C3031" s="1" t="s">
        <v>9891</v>
      </c>
      <c r="D3031" s="1" t="s">
        <v>9536</v>
      </c>
      <c r="F3031" s="1" t="s">
        <v>9892</v>
      </c>
      <c r="G3031" s="1">
        <v>29.993919000000002</v>
      </c>
      <c r="H3031" s="1">
        <v>77.425310999999994</v>
      </c>
      <c r="I3031" s="1">
        <v>891</v>
      </c>
      <c r="J3031" s="1">
        <v>5.5</v>
      </c>
      <c r="K3031" s="1" t="s">
        <v>201</v>
      </c>
      <c r="L3031" s="1" t="s">
        <v>9890</v>
      </c>
    </row>
    <row r="3032" spans="1:12">
      <c r="A3032" s="1">
        <v>3112</v>
      </c>
      <c r="B3032" s="1" t="s">
        <v>9893</v>
      </c>
      <c r="C3032" s="1" t="s">
        <v>9893</v>
      </c>
      <c r="D3032" s="1" t="s">
        <v>9536</v>
      </c>
      <c r="E3032" s="1" t="s">
        <v>9894</v>
      </c>
      <c r="F3032" s="1" t="s">
        <v>9895</v>
      </c>
      <c r="G3032" s="1">
        <v>33.987138999999999</v>
      </c>
      <c r="H3032" s="1">
        <v>74.774249999999995</v>
      </c>
      <c r="I3032" s="1">
        <v>5429</v>
      </c>
      <c r="J3032" s="1">
        <v>5.5</v>
      </c>
      <c r="K3032" s="1" t="s">
        <v>201</v>
      </c>
      <c r="L3032" s="1" t="s">
        <v>9893</v>
      </c>
    </row>
    <row r="3033" spans="1:12">
      <c r="A3033" s="1">
        <v>3113</v>
      </c>
      <c r="B3033" s="1" t="s">
        <v>9896</v>
      </c>
      <c r="C3033" s="1" t="s">
        <v>9896</v>
      </c>
      <c r="D3033" s="1" t="s">
        <v>9536</v>
      </c>
      <c r="E3033" s="1" t="s">
        <v>9897</v>
      </c>
      <c r="F3033" s="1" t="s">
        <v>9898</v>
      </c>
      <c r="G3033" s="1">
        <v>24.562318999999999</v>
      </c>
      <c r="H3033" s="1">
        <v>80.854933000000003</v>
      </c>
      <c r="I3033" s="1">
        <v>1060</v>
      </c>
      <c r="J3033" s="1">
        <v>5.5</v>
      </c>
      <c r="K3033" s="1" t="s">
        <v>201</v>
      </c>
      <c r="L3033" s="1" t="s">
        <v>9896</v>
      </c>
    </row>
    <row r="3034" spans="1:12">
      <c r="A3034" s="1">
        <v>6495</v>
      </c>
      <c r="B3034" s="1" t="s">
        <v>9899</v>
      </c>
      <c r="C3034" s="1" t="s">
        <v>9244</v>
      </c>
      <c r="D3034" s="1" t="s">
        <v>9241</v>
      </c>
      <c r="E3034" s="1" t="s">
        <v>9900</v>
      </c>
      <c r="F3034" s="1" t="s">
        <v>1212</v>
      </c>
      <c r="G3034" s="1">
        <v>46.893300000000004</v>
      </c>
      <c r="H3034" s="1">
        <v>75.004999999999995</v>
      </c>
      <c r="I3034" s="1">
        <v>1446</v>
      </c>
      <c r="J3034" s="1">
        <v>5</v>
      </c>
      <c r="K3034" s="1" t="s">
        <v>184</v>
      </c>
      <c r="L3034" s="1" t="s">
        <v>9899</v>
      </c>
    </row>
    <row r="3035" spans="1:12">
      <c r="A3035" s="1">
        <v>3115</v>
      </c>
      <c r="B3035" s="1" t="s">
        <v>9901</v>
      </c>
      <c r="C3035" s="1" t="s">
        <v>9902</v>
      </c>
      <c r="D3035" s="1" t="s">
        <v>9903</v>
      </c>
      <c r="E3035" s="1" t="s">
        <v>9904</v>
      </c>
      <c r="F3035" s="1" t="s">
        <v>9905</v>
      </c>
      <c r="G3035" s="1">
        <v>19.897914</v>
      </c>
      <c r="H3035" s="1">
        <v>102.160764</v>
      </c>
      <c r="I3035" s="1">
        <v>955</v>
      </c>
      <c r="J3035" s="1">
        <v>7</v>
      </c>
      <c r="K3035" s="1" t="s">
        <v>161</v>
      </c>
      <c r="L3035" s="1" t="s">
        <v>9901</v>
      </c>
    </row>
    <row r="3036" spans="1:12">
      <c r="A3036" s="1">
        <v>3116</v>
      </c>
      <c r="B3036" s="1" t="s">
        <v>9906</v>
      </c>
      <c r="C3036" s="1" t="s">
        <v>9906</v>
      </c>
      <c r="D3036" s="1" t="s">
        <v>9903</v>
      </c>
      <c r="E3036" s="1" t="s">
        <v>9907</v>
      </c>
      <c r="F3036" s="1" t="s">
        <v>9908</v>
      </c>
      <c r="G3036" s="1">
        <v>15.132053000000001</v>
      </c>
      <c r="H3036" s="1">
        <v>105.781417</v>
      </c>
      <c r="I3036" s="1">
        <v>351</v>
      </c>
      <c r="J3036" s="1">
        <v>7</v>
      </c>
      <c r="K3036" s="1" t="s">
        <v>161</v>
      </c>
      <c r="L3036" s="1" t="s">
        <v>9906</v>
      </c>
    </row>
    <row r="3037" spans="1:12">
      <c r="A3037" s="1">
        <v>3117</v>
      </c>
      <c r="B3037" s="1" t="s">
        <v>9909</v>
      </c>
      <c r="C3037" s="1" t="s">
        <v>9910</v>
      </c>
      <c r="D3037" s="1" t="s">
        <v>9903</v>
      </c>
      <c r="F3037" s="1" t="s">
        <v>9911</v>
      </c>
      <c r="G3037" s="1">
        <v>19.454864000000001</v>
      </c>
      <c r="H3037" s="1">
        <v>103.218208</v>
      </c>
      <c r="I3037" s="1">
        <v>3628</v>
      </c>
      <c r="J3037" s="1">
        <v>7</v>
      </c>
      <c r="K3037" s="1" t="s">
        <v>161</v>
      </c>
      <c r="L3037" s="1" t="s">
        <v>9909</v>
      </c>
    </row>
    <row r="3038" spans="1:12">
      <c r="A3038" s="1">
        <v>3118</v>
      </c>
      <c r="B3038" s="1" t="s">
        <v>9912</v>
      </c>
      <c r="C3038" s="1" t="s">
        <v>9912</v>
      </c>
      <c r="D3038" s="1" t="s">
        <v>9903</v>
      </c>
      <c r="E3038" s="1" t="s">
        <v>9913</v>
      </c>
      <c r="F3038" s="1" t="s">
        <v>9914</v>
      </c>
      <c r="G3038" s="1">
        <v>16.556594</v>
      </c>
      <c r="H3038" s="1">
        <v>104.759531</v>
      </c>
      <c r="I3038" s="1">
        <v>509</v>
      </c>
      <c r="J3038" s="1">
        <v>7</v>
      </c>
      <c r="K3038" s="1" t="s">
        <v>161</v>
      </c>
      <c r="L3038" s="1" t="s">
        <v>9912</v>
      </c>
    </row>
    <row r="3039" spans="1:12">
      <c r="A3039" s="1">
        <v>3119</v>
      </c>
      <c r="B3039" s="1" t="s">
        <v>9915</v>
      </c>
      <c r="C3039" s="1" t="s">
        <v>9915</v>
      </c>
      <c r="D3039" s="1" t="s">
        <v>9903</v>
      </c>
      <c r="F3039" s="1" t="s">
        <v>9916</v>
      </c>
      <c r="G3039" s="1">
        <v>20.418358000000001</v>
      </c>
      <c r="H3039" s="1">
        <v>104.06658299999999</v>
      </c>
      <c r="I3039" s="1">
        <v>3281</v>
      </c>
      <c r="J3039" s="1">
        <v>7</v>
      </c>
      <c r="K3039" s="1" t="s">
        <v>161</v>
      </c>
      <c r="L3039" s="1" t="s">
        <v>9915</v>
      </c>
    </row>
    <row r="3040" spans="1:12">
      <c r="A3040" s="1">
        <v>3120</v>
      </c>
      <c r="B3040" s="1" t="s">
        <v>9917</v>
      </c>
      <c r="C3040" s="1" t="s">
        <v>9918</v>
      </c>
      <c r="D3040" s="1" t="s">
        <v>9903</v>
      </c>
      <c r="E3040" s="1" t="s">
        <v>9919</v>
      </c>
      <c r="F3040" s="1" t="s">
        <v>9920</v>
      </c>
      <c r="G3040" s="1">
        <v>17.988322</v>
      </c>
      <c r="H3040" s="1">
        <v>102.563256</v>
      </c>
      <c r="I3040" s="1">
        <v>564</v>
      </c>
      <c r="J3040" s="1">
        <v>7</v>
      </c>
      <c r="K3040" s="1" t="s">
        <v>161</v>
      </c>
      <c r="L3040" s="1" t="s">
        <v>9917</v>
      </c>
    </row>
    <row r="3041" spans="1:12">
      <c r="A3041" s="1">
        <v>3121</v>
      </c>
      <c r="B3041" s="1" t="s">
        <v>9921</v>
      </c>
      <c r="C3041" s="1" t="s">
        <v>9922</v>
      </c>
      <c r="D3041" s="1" t="s">
        <v>9922</v>
      </c>
      <c r="E3041" s="1" t="s">
        <v>9923</v>
      </c>
      <c r="F3041" s="1" t="s">
        <v>9924</v>
      </c>
      <c r="G3041" s="1">
        <v>22.149556</v>
      </c>
      <c r="H3041" s="1">
        <v>113.59155800000001</v>
      </c>
      <c r="I3041" s="1">
        <v>20</v>
      </c>
      <c r="J3041" s="1">
        <v>8</v>
      </c>
      <c r="K3041" s="1" t="s">
        <v>161</v>
      </c>
      <c r="L3041" s="1" t="s">
        <v>9921</v>
      </c>
    </row>
    <row r="3042" spans="1:12">
      <c r="A3042" s="1">
        <v>3122</v>
      </c>
      <c r="B3042" s="1" t="s">
        <v>9925</v>
      </c>
      <c r="C3042" s="1" t="s">
        <v>9926</v>
      </c>
      <c r="D3042" s="1" t="s">
        <v>9927</v>
      </c>
      <c r="E3042" s="1" t="s">
        <v>9928</v>
      </c>
      <c r="F3042" s="1" t="s">
        <v>9929</v>
      </c>
      <c r="G3042" s="1">
        <v>27.505703</v>
      </c>
      <c r="H3042" s="1">
        <v>83.416250000000005</v>
      </c>
      <c r="I3042" s="1">
        <v>358</v>
      </c>
      <c r="J3042" s="1">
        <v>5.75</v>
      </c>
      <c r="K3042" s="1" t="s">
        <v>201</v>
      </c>
      <c r="L3042" s="1" t="s">
        <v>9925</v>
      </c>
    </row>
    <row r="3043" spans="1:12">
      <c r="A3043" s="1">
        <v>6831</v>
      </c>
      <c r="B3043" s="1" t="s">
        <v>9930</v>
      </c>
      <c r="C3043" s="1" t="s">
        <v>9930</v>
      </c>
      <c r="D3043" s="1" t="s">
        <v>1196</v>
      </c>
      <c r="F3043" s="1" t="s">
        <v>1212</v>
      </c>
      <c r="G3043" s="1">
        <v>50.197200000000002</v>
      </c>
      <c r="H3043" s="1">
        <v>7.8916000000000004</v>
      </c>
      <c r="I3043" s="1">
        <v>600</v>
      </c>
      <c r="J3043" s="1">
        <v>1</v>
      </c>
      <c r="K3043" s="1" t="s">
        <v>184</v>
      </c>
      <c r="L3043" s="1" t="s">
        <v>9930</v>
      </c>
    </row>
    <row r="3044" spans="1:12">
      <c r="A3044" s="1">
        <v>3124</v>
      </c>
      <c r="B3044" s="1" t="s">
        <v>9931</v>
      </c>
      <c r="C3044" s="1" t="s">
        <v>9931</v>
      </c>
      <c r="D3044" s="1" t="s">
        <v>9927</v>
      </c>
      <c r="F3044" s="1" t="s">
        <v>9932</v>
      </c>
      <c r="G3044" s="1">
        <v>26.708805999999999</v>
      </c>
      <c r="H3044" s="1">
        <v>85.922393999999997</v>
      </c>
      <c r="I3044" s="1">
        <v>256</v>
      </c>
      <c r="J3044" s="1">
        <v>5.75</v>
      </c>
      <c r="K3044" s="1" t="s">
        <v>201</v>
      </c>
      <c r="L3044" s="1" t="s">
        <v>9931</v>
      </c>
    </row>
    <row r="3045" spans="1:12">
      <c r="A3045" s="1">
        <v>3125</v>
      </c>
      <c r="B3045" s="1" t="s">
        <v>9933</v>
      </c>
      <c r="C3045" s="1" t="s">
        <v>9934</v>
      </c>
      <c r="D3045" s="1" t="s">
        <v>9927</v>
      </c>
      <c r="E3045" s="1" t="s">
        <v>9935</v>
      </c>
      <c r="F3045" s="1" t="s">
        <v>9936</v>
      </c>
      <c r="G3045" s="1">
        <v>27.696583</v>
      </c>
      <c r="H3045" s="1">
        <v>85.359099999999998</v>
      </c>
      <c r="I3045" s="1">
        <v>4390</v>
      </c>
      <c r="J3045" s="1">
        <v>5.75</v>
      </c>
      <c r="K3045" s="1" t="s">
        <v>201</v>
      </c>
      <c r="L3045" s="1" t="s">
        <v>9933</v>
      </c>
    </row>
    <row r="3046" spans="1:12">
      <c r="A3046" s="1">
        <v>3127</v>
      </c>
      <c r="B3046" s="1" t="s">
        <v>9937</v>
      </c>
      <c r="C3046" s="1" t="s">
        <v>9937</v>
      </c>
      <c r="D3046" s="1" t="s">
        <v>9927</v>
      </c>
      <c r="E3046" s="1" t="s">
        <v>9938</v>
      </c>
      <c r="F3046" s="1" t="s">
        <v>9939</v>
      </c>
      <c r="G3046" s="1">
        <v>28.200880999999999</v>
      </c>
      <c r="H3046" s="1">
        <v>83.982056</v>
      </c>
      <c r="I3046" s="1">
        <v>2712</v>
      </c>
      <c r="J3046" s="1">
        <v>5.75</v>
      </c>
      <c r="K3046" s="1" t="s">
        <v>201</v>
      </c>
      <c r="L3046" s="1" t="s">
        <v>9937</v>
      </c>
    </row>
    <row r="3047" spans="1:12">
      <c r="A3047" s="1">
        <v>3128</v>
      </c>
      <c r="B3047" s="1" t="s">
        <v>9940</v>
      </c>
      <c r="C3047" s="1" t="s">
        <v>9940</v>
      </c>
      <c r="D3047" s="1" t="s">
        <v>9927</v>
      </c>
      <c r="E3047" s="1" t="s">
        <v>9941</v>
      </c>
      <c r="F3047" s="1" t="s">
        <v>9942</v>
      </c>
      <c r="G3047" s="1">
        <v>27.159455999999999</v>
      </c>
      <c r="H3047" s="1">
        <v>84.980121999999994</v>
      </c>
      <c r="I3047" s="1">
        <v>450</v>
      </c>
      <c r="J3047" s="1">
        <v>5.75</v>
      </c>
      <c r="K3047" s="1" t="s">
        <v>201</v>
      </c>
      <c r="L3047" s="1" t="s">
        <v>9940</v>
      </c>
    </row>
    <row r="3048" spans="1:12">
      <c r="A3048" s="1">
        <v>3129</v>
      </c>
      <c r="B3048" s="1" t="s">
        <v>9943</v>
      </c>
      <c r="C3048" s="1" t="s">
        <v>9943</v>
      </c>
      <c r="D3048" s="1" t="s">
        <v>9927</v>
      </c>
      <c r="E3048" s="1" t="s">
        <v>9944</v>
      </c>
      <c r="F3048" s="1" t="s">
        <v>9945</v>
      </c>
      <c r="G3048" s="1">
        <v>26.481452999999998</v>
      </c>
      <c r="H3048" s="1">
        <v>87.264036000000004</v>
      </c>
      <c r="I3048" s="1">
        <v>236</v>
      </c>
      <c r="J3048" s="1">
        <v>5.75</v>
      </c>
      <c r="K3048" s="1" t="s">
        <v>201</v>
      </c>
      <c r="L3048" s="1" t="s">
        <v>9943</v>
      </c>
    </row>
    <row r="3049" spans="1:12">
      <c r="A3049" s="1">
        <v>3130</v>
      </c>
      <c r="B3049" s="1" t="s">
        <v>9946</v>
      </c>
      <c r="C3049" s="1" t="s">
        <v>9947</v>
      </c>
      <c r="D3049" s="1" t="s">
        <v>9536</v>
      </c>
      <c r="E3049" s="1" t="s">
        <v>9948</v>
      </c>
      <c r="F3049" s="1" t="s">
        <v>9949</v>
      </c>
      <c r="G3049" s="1">
        <v>10.823656</v>
      </c>
      <c r="H3049" s="1">
        <v>72.176041999999995</v>
      </c>
      <c r="I3049" s="1">
        <v>14</v>
      </c>
      <c r="J3049" s="1">
        <v>5.5</v>
      </c>
      <c r="K3049" s="1" t="s">
        <v>201</v>
      </c>
      <c r="L3049" s="1" t="s">
        <v>9946</v>
      </c>
    </row>
    <row r="3050" spans="1:12">
      <c r="A3050" s="1">
        <v>3131</v>
      </c>
      <c r="B3050" s="1" t="s">
        <v>9950</v>
      </c>
      <c r="C3050" s="1" t="s">
        <v>9950</v>
      </c>
      <c r="D3050" s="1" t="s">
        <v>9536</v>
      </c>
      <c r="E3050" s="1" t="s">
        <v>9951</v>
      </c>
      <c r="F3050" s="1" t="s">
        <v>9952</v>
      </c>
      <c r="G3050" s="1">
        <v>12.949986000000001</v>
      </c>
      <c r="H3050" s="1">
        <v>77.668205999999998</v>
      </c>
      <c r="I3050" s="1">
        <v>2912</v>
      </c>
      <c r="J3050" s="1">
        <v>5.5</v>
      </c>
      <c r="K3050" s="1" t="s">
        <v>201</v>
      </c>
      <c r="L3050" s="1" t="s">
        <v>9950</v>
      </c>
    </row>
    <row r="3051" spans="1:12">
      <c r="A3051" s="1">
        <v>3132</v>
      </c>
      <c r="B3051" s="1" t="s">
        <v>9953</v>
      </c>
      <c r="C3051" s="1" t="s">
        <v>9953</v>
      </c>
      <c r="D3051" s="1" t="s">
        <v>9536</v>
      </c>
      <c r="E3051" s="1" t="s">
        <v>9954</v>
      </c>
      <c r="F3051" s="1" t="s">
        <v>9955</v>
      </c>
      <c r="G3051" s="1">
        <v>15.162782999999999</v>
      </c>
      <c r="H3051" s="1">
        <v>76.882774999999995</v>
      </c>
      <c r="I3051" s="1">
        <v>30</v>
      </c>
      <c r="J3051" s="1">
        <v>5.5</v>
      </c>
      <c r="K3051" s="1" t="s">
        <v>201</v>
      </c>
      <c r="L3051" s="1" t="s">
        <v>9953</v>
      </c>
    </row>
    <row r="3052" spans="1:12">
      <c r="A3052" s="1">
        <v>3133</v>
      </c>
      <c r="B3052" s="1" t="s">
        <v>9956</v>
      </c>
      <c r="C3052" s="1" t="s">
        <v>9956</v>
      </c>
      <c r="D3052" s="1" t="s">
        <v>9536</v>
      </c>
      <c r="F3052" s="1" t="s">
        <v>9957</v>
      </c>
      <c r="G3052" s="1">
        <v>17.908080999999999</v>
      </c>
      <c r="H3052" s="1">
        <v>77.487142000000006</v>
      </c>
      <c r="I3052" s="1">
        <v>2178</v>
      </c>
      <c r="J3052" s="1">
        <v>5.5</v>
      </c>
      <c r="K3052" s="1" t="s">
        <v>201</v>
      </c>
      <c r="L3052" s="1" t="s">
        <v>9956</v>
      </c>
    </row>
    <row r="3053" spans="1:12">
      <c r="A3053" s="1">
        <v>3134</v>
      </c>
      <c r="B3053" s="1" t="s">
        <v>9958</v>
      </c>
      <c r="C3053" s="1" t="s">
        <v>9958</v>
      </c>
      <c r="D3053" s="1" t="s">
        <v>9536</v>
      </c>
      <c r="E3053" s="1" t="s">
        <v>9959</v>
      </c>
      <c r="F3053" s="1" t="s">
        <v>9960</v>
      </c>
      <c r="G3053" s="1">
        <v>16.530432999999999</v>
      </c>
      <c r="H3053" s="1">
        <v>80.796847</v>
      </c>
      <c r="I3053" s="1">
        <v>82</v>
      </c>
      <c r="J3053" s="1">
        <v>5.5</v>
      </c>
      <c r="K3053" s="1" t="s">
        <v>201</v>
      </c>
      <c r="L3053" s="1" t="s">
        <v>9958</v>
      </c>
    </row>
    <row r="3054" spans="1:12">
      <c r="A3054" s="1">
        <v>3135</v>
      </c>
      <c r="B3054" s="1" t="s">
        <v>9961</v>
      </c>
      <c r="C3054" s="1" t="s">
        <v>9961</v>
      </c>
      <c r="D3054" s="1" t="s">
        <v>9536</v>
      </c>
      <c r="E3054" s="1" t="s">
        <v>9962</v>
      </c>
      <c r="F3054" s="1" t="s">
        <v>9963</v>
      </c>
      <c r="G3054" s="1">
        <v>11.030030999999999</v>
      </c>
      <c r="H3054" s="1">
        <v>77.043383000000006</v>
      </c>
      <c r="I3054" s="1">
        <v>1324</v>
      </c>
      <c r="J3054" s="1">
        <v>5.5</v>
      </c>
      <c r="K3054" s="1" t="s">
        <v>201</v>
      </c>
      <c r="L3054" s="1" t="s">
        <v>9961</v>
      </c>
    </row>
    <row r="3055" spans="1:12">
      <c r="A3055" s="1">
        <v>3136</v>
      </c>
      <c r="B3055" s="1" t="s">
        <v>9964</v>
      </c>
      <c r="C3055" s="1" t="s">
        <v>7429</v>
      </c>
      <c r="D3055" s="1" t="s">
        <v>9536</v>
      </c>
      <c r="E3055" s="1" t="s">
        <v>9965</v>
      </c>
      <c r="F3055" s="1" t="s">
        <v>9966</v>
      </c>
      <c r="G3055" s="1">
        <v>10.155556000000001</v>
      </c>
      <c r="H3055" s="1">
        <v>76.391389000000004</v>
      </c>
      <c r="I3055" s="1">
        <v>8</v>
      </c>
      <c r="J3055" s="1">
        <v>5.5</v>
      </c>
      <c r="K3055" s="1" t="s">
        <v>201</v>
      </c>
      <c r="L3055" s="1" t="s">
        <v>9964</v>
      </c>
    </row>
    <row r="3056" spans="1:12">
      <c r="A3056" s="1">
        <v>3137</v>
      </c>
      <c r="B3056" s="1" t="s">
        <v>9967</v>
      </c>
      <c r="C3056" s="1" t="s">
        <v>9967</v>
      </c>
      <c r="D3056" s="1" t="s">
        <v>9536</v>
      </c>
      <c r="E3056" s="1" t="s">
        <v>9968</v>
      </c>
      <c r="F3056" s="1" t="s">
        <v>9969</v>
      </c>
      <c r="G3056" s="1">
        <v>11.136839</v>
      </c>
      <c r="H3056" s="1">
        <v>75.955299999999994</v>
      </c>
      <c r="I3056" s="1">
        <v>342</v>
      </c>
      <c r="J3056" s="1">
        <v>5.5</v>
      </c>
      <c r="K3056" s="1" t="s">
        <v>201</v>
      </c>
      <c r="L3056" s="1" t="s">
        <v>9967</v>
      </c>
    </row>
    <row r="3057" spans="1:12">
      <c r="A3057" s="1">
        <v>3138</v>
      </c>
      <c r="B3057" s="1" t="s">
        <v>9970</v>
      </c>
      <c r="C3057" s="1" t="s">
        <v>9970</v>
      </c>
      <c r="D3057" s="1" t="s">
        <v>9536</v>
      </c>
      <c r="E3057" s="1" t="s">
        <v>9971</v>
      </c>
      <c r="F3057" s="1" t="s">
        <v>9972</v>
      </c>
      <c r="G3057" s="1">
        <v>14.509961000000001</v>
      </c>
      <c r="H3057" s="1">
        <v>78.772833000000006</v>
      </c>
      <c r="I3057" s="1">
        <v>430</v>
      </c>
      <c r="J3057" s="1">
        <v>5.5</v>
      </c>
      <c r="K3057" s="1" t="s">
        <v>201</v>
      </c>
      <c r="L3057" s="1" t="s">
        <v>9970</v>
      </c>
    </row>
    <row r="3058" spans="1:12">
      <c r="A3058" s="1">
        <v>3139</v>
      </c>
      <c r="B3058" s="1" t="s">
        <v>9973</v>
      </c>
      <c r="C3058" s="1" t="s">
        <v>9973</v>
      </c>
      <c r="D3058" s="1" t="s">
        <v>9536</v>
      </c>
      <c r="F3058" s="1" t="s">
        <v>9974</v>
      </c>
      <c r="G3058" s="1">
        <v>9.1525079999999992</v>
      </c>
      <c r="H3058" s="1">
        <v>92.819627999999994</v>
      </c>
      <c r="I3058" s="1">
        <v>5</v>
      </c>
      <c r="J3058" s="1">
        <v>5.5</v>
      </c>
      <c r="K3058" s="1" t="s">
        <v>201</v>
      </c>
      <c r="L3058" s="1" t="s">
        <v>9973</v>
      </c>
    </row>
    <row r="3059" spans="1:12">
      <c r="A3059" s="1">
        <v>3140</v>
      </c>
      <c r="B3059" s="1" t="s">
        <v>9975</v>
      </c>
      <c r="C3059" s="1" t="s">
        <v>9975</v>
      </c>
      <c r="D3059" s="1" t="s">
        <v>9536</v>
      </c>
      <c r="F3059" s="1" t="s">
        <v>9976</v>
      </c>
      <c r="G3059" s="1">
        <v>17.627178000000001</v>
      </c>
      <c r="H3059" s="1">
        <v>78.403361000000004</v>
      </c>
      <c r="I3059" s="1">
        <v>2013</v>
      </c>
      <c r="J3059" s="1">
        <v>5.5</v>
      </c>
      <c r="K3059" s="1" t="s">
        <v>201</v>
      </c>
      <c r="L3059" s="1" t="s">
        <v>9975</v>
      </c>
    </row>
    <row r="3060" spans="1:12">
      <c r="A3060" s="1">
        <v>3141</v>
      </c>
      <c r="B3060" s="1" t="s">
        <v>9977</v>
      </c>
      <c r="C3060" s="1" t="s">
        <v>9977</v>
      </c>
      <c r="D3060" s="1" t="s">
        <v>9536</v>
      </c>
      <c r="E3060" s="1" t="s">
        <v>9978</v>
      </c>
      <c r="F3060" s="1" t="s">
        <v>9979</v>
      </c>
      <c r="G3060" s="1">
        <v>17.453116999999999</v>
      </c>
      <c r="H3060" s="1">
        <v>78.467585999999997</v>
      </c>
      <c r="I3060" s="1">
        <v>1742</v>
      </c>
      <c r="J3060" s="1">
        <v>5.5</v>
      </c>
      <c r="K3060" s="1" t="s">
        <v>201</v>
      </c>
      <c r="L3060" s="1" t="s">
        <v>9977</v>
      </c>
    </row>
    <row r="3061" spans="1:12">
      <c r="A3061" s="1">
        <v>3142</v>
      </c>
      <c r="B3061" s="1" t="s">
        <v>9980</v>
      </c>
      <c r="C3061" s="1" t="s">
        <v>9980</v>
      </c>
      <c r="D3061" s="1" t="s">
        <v>9536</v>
      </c>
      <c r="E3061" s="1" t="s">
        <v>9981</v>
      </c>
      <c r="F3061" s="1" t="s">
        <v>9982</v>
      </c>
      <c r="G3061" s="1">
        <v>9.8345079999999996</v>
      </c>
      <c r="H3061" s="1">
        <v>78.093378000000001</v>
      </c>
      <c r="I3061" s="1">
        <v>459</v>
      </c>
      <c r="J3061" s="1">
        <v>5.5</v>
      </c>
      <c r="K3061" s="1" t="s">
        <v>201</v>
      </c>
      <c r="L3061" s="1" t="s">
        <v>9980</v>
      </c>
    </row>
    <row r="3062" spans="1:12">
      <c r="A3062" s="1">
        <v>3143</v>
      </c>
      <c r="B3062" s="1" t="s">
        <v>9983</v>
      </c>
      <c r="C3062" s="1" t="s">
        <v>9983</v>
      </c>
      <c r="D3062" s="1" t="s">
        <v>9536</v>
      </c>
      <c r="E3062" s="1" t="s">
        <v>9984</v>
      </c>
      <c r="F3062" s="1" t="s">
        <v>9985</v>
      </c>
      <c r="G3062" s="1">
        <v>12.961266999999999</v>
      </c>
      <c r="H3062" s="1">
        <v>74.890068999999997</v>
      </c>
      <c r="I3062" s="1">
        <v>337</v>
      </c>
      <c r="J3062" s="1">
        <v>5.5</v>
      </c>
      <c r="K3062" s="1" t="s">
        <v>201</v>
      </c>
      <c r="L3062" s="1" t="s">
        <v>9983</v>
      </c>
    </row>
    <row r="3063" spans="1:12">
      <c r="A3063" s="1">
        <v>3144</v>
      </c>
      <c r="B3063" s="1" t="s">
        <v>9986</v>
      </c>
      <c r="C3063" s="1" t="s">
        <v>9987</v>
      </c>
      <c r="D3063" s="1" t="s">
        <v>9536</v>
      </c>
      <c r="E3063" s="1" t="s">
        <v>9988</v>
      </c>
      <c r="F3063" s="1" t="s">
        <v>9989</v>
      </c>
      <c r="G3063" s="1">
        <v>12.994414000000001</v>
      </c>
      <c r="H3063" s="1">
        <v>80.180516999999995</v>
      </c>
      <c r="I3063" s="1">
        <v>52</v>
      </c>
      <c r="J3063" s="1">
        <v>5.5</v>
      </c>
      <c r="K3063" s="1" t="s">
        <v>201</v>
      </c>
      <c r="L3063" s="1" t="s">
        <v>9986</v>
      </c>
    </row>
    <row r="3064" spans="1:12">
      <c r="A3064" s="1">
        <v>3145</v>
      </c>
      <c r="B3064" s="1" t="s">
        <v>9990</v>
      </c>
      <c r="C3064" s="1" t="s">
        <v>9991</v>
      </c>
      <c r="D3064" s="1" t="s">
        <v>9536</v>
      </c>
      <c r="F3064" s="1" t="s">
        <v>9992</v>
      </c>
      <c r="G3064" s="1">
        <v>16.542653000000001</v>
      </c>
      <c r="H3064" s="1">
        <v>79.318714</v>
      </c>
      <c r="I3064" s="1">
        <v>658</v>
      </c>
      <c r="J3064" s="1">
        <v>5.5</v>
      </c>
      <c r="K3064" s="1" t="s">
        <v>201</v>
      </c>
      <c r="L3064" s="1" t="s">
        <v>9990</v>
      </c>
    </row>
    <row r="3065" spans="1:12">
      <c r="A3065" s="1">
        <v>3146</v>
      </c>
      <c r="B3065" s="1" t="s">
        <v>9993</v>
      </c>
      <c r="C3065" s="1" t="s">
        <v>9993</v>
      </c>
      <c r="D3065" s="1" t="s">
        <v>9536</v>
      </c>
      <c r="E3065" s="1" t="s">
        <v>9994</v>
      </c>
      <c r="F3065" s="1" t="s">
        <v>9995</v>
      </c>
      <c r="G3065" s="1">
        <v>11.641161</v>
      </c>
      <c r="H3065" s="1">
        <v>92.729743999999997</v>
      </c>
      <c r="I3065" s="1">
        <v>14</v>
      </c>
      <c r="J3065" s="1">
        <v>5.5</v>
      </c>
      <c r="K3065" s="1" t="s">
        <v>201</v>
      </c>
      <c r="L3065" s="1" t="s">
        <v>9993</v>
      </c>
    </row>
    <row r="3066" spans="1:12">
      <c r="A3066" s="1">
        <v>3147</v>
      </c>
      <c r="B3066" s="1" t="s">
        <v>9996</v>
      </c>
      <c r="C3066" s="1" t="s">
        <v>9997</v>
      </c>
      <c r="D3066" s="1" t="s">
        <v>9536</v>
      </c>
      <c r="F3066" s="1" t="s">
        <v>9998</v>
      </c>
      <c r="G3066" s="1">
        <v>11.968722</v>
      </c>
      <c r="H3066" s="1">
        <v>79.810057999999998</v>
      </c>
      <c r="I3066" s="1">
        <v>118</v>
      </c>
      <c r="J3066" s="1">
        <v>5.5</v>
      </c>
      <c r="K3066" s="1" t="s">
        <v>201</v>
      </c>
      <c r="L3066" s="1" t="s">
        <v>9996</v>
      </c>
    </row>
    <row r="3067" spans="1:12">
      <c r="A3067" s="1">
        <v>3148</v>
      </c>
      <c r="B3067" s="1" t="s">
        <v>9999</v>
      </c>
      <c r="C3067" s="1" t="s">
        <v>9999</v>
      </c>
      <c r="D3067" s="1" t="s">
        <v>9536</v>
      </c>
      <c r="E3067" s="1" t="s">
        <v>10000</v>
      </c>
      <c r="F3067" s="1" t="s">
        <v>10001</v>
      </c>
      <c r="G3067" s="1">
        <v>17.110361000000001</v>
      </c>
      <c r="H3067" s="1">
        <v>81.818207999999998</v>
      </c>
      <c r="I3067" s="1">
        <v>151</v>
      </c>
      <c r="J3067" s="1">
        <v>5.5</v>
      </c>
      <c r="K3067" s="1" t="s">
        <v>201</v>
      </c>
      <c r="L3067" s="1" t="s">
        <v>9999</v>
      </c>
    </row>
    <row r="3068" spans="1:12">
      <c r="A3068" s="1">
        <v>3149</v>
      </c>
      <c r="B3068" s="1" t="s">
        <v>10002</v>
      </c>
      <c r="C3068" s="1" t="s">
        <v>10002</v>
      </c>
      <c r="D3068" s="1" t="s">
        <v>9536</v>
      </c>
      <c r="F3068" s="1" t="s">
        <v>10003</v>
      </c>
      <c r="G3068" s="1">
        <v>11.783314000000001</v>
      </c>
      <c r="H3068" s="1">
        <v>78.065606000000002</v>
      </c>
      <c r="I3068" s="1">
        <v>1008</v>
      </c>
      <c r="J3068" s="1">
        <v>5.5</v>
      </c>
      <c r="K3068" s="1" t="s">
        <v>201</v>
      </c>
      <c r="L3068" s="1" t="s">
        <v>10002</v>
      </c>
    </row>
    <row r="3069" spans="1:12">
      <c r="A3069" s="1">
        <v>3150</v>
      </c>
      <c r="B3069" s="1" t="s">
        <v>10004</v>
      </c>
      <c r="C3069" s="1" t="s">
        <v>10004</v>
      </c>
      <c r="D3069" s="1" t="s">
        <v>9536</v>
      </c>
      <c r="F3069" s="1" t="s">
        <v>10005</v>
      </c>
      <c r="G3069" s="1">
        <v>10.722428000000001</v>
      </c>
      <c r="H3069" s="1">
        <v>79.101567000000003</v>
      </c>
      <c r="I3069" s="1">
        <v>253</v>
      </c>
      <c r="J3069" s="1">
        <v>5.5</v>
      </c>
      <c r="K3069" s="1" t="s">
        <v>201</v>
      </c>
      <c r="L3069" s="1" t="s">
        <v>10004</v>
      </c>
    </row>
    <row r="3070" spans="1:12">
      <c r="A3070" s="1">
        <v>3151</v>
      </c>
      <c r="B3070" s="1" t="s">
        <v>10006</v>
      </c>
      <c r="C3070" s="1" t="s">
        <v>10007</v>
      </c>
      <c r="D3070" s="1" t="s">
        <v>9536</v>
      </c>
      <c r="E3070" s="1" t="s">
        <v>10008</v>
      </c>
      <c r="F3070" s="1" t="s">
        <v>10009</v>
      </c>
      <c r="G3070" s="1">
        <v>13.632491999999999</v>
      </c>
      <c r="H3070" s="1">
        <v>79.543256</v>
      </c>
      <c r="I3070" s="1">
        <v>350</v>
      </c>
      <c r="J3070" s="1">
        <v>5.5</v>
      </c>
      <c r="K3070" s="1" t="s">
        <v>201</v>
      </c>
      <c r="L3070" s="1" t="s">
        <v>10006</v>
      </c>
    </row>
    <row r="3071" spans="1:12">
      <c r="A3071" s="1">
        <v>3152</v>
      </c>
      <c r="B3071" s="1" t="s">
        <v>10010</v>
      </c>
      <c r="C3071" s="1" t="s">
        <v>10011</v>
      </c>
      <c r="D3071" s="1" t="s">
        <v>9536</v>
      </c>
      <c r="E3071" s="1" t="s">
        <v>10012</v>
      </c>
      <c r="F3071" s="1" t="s">
        <v>10013</v>
      </c>
      <c r="G3071" s="1">
        <v>10.765364</v>
      </c>
      <c r="H3071" s="1">
        <v>78.709721999999999</v>
      </c>
      <c r="I3071" s="1">
        <v>288</v>
      </c>
      <c r="J3071" s="1">
        <v>5.5</v>
      </c>
      <c r="K3071" s="1" t="s">
        <v>201</v>
      </c>
      <c r="L3071" s="1" t="s">
        <v>10010</v>
      </c>
    </row>
    <row r="3072" spans="1:12">
      <c r="A3072" s="1">
        <v>3153</v>
      </c>
      <c r="B3072" s="1" t="s">
        <v>10014</v>
      </c>
      <c r="C3072" s="1" t="s">
        <v>10015</v>
      </c>
      <c r="D3072" s="1" t="s">
        <v>9536</v>
      </c>
      <c r="E3072" s="1" t="s">
        <v>10016</v>
      </c>
      <c r="F3072" s="1" t="s">
        <v>10017</v>
      </c>
      <c r="G3072" s="1">
        <v>8.4821220000000004</v>
      </c>
      <c r="H3072" s="1">
        <v>76.920113999999998</v>
      </c>
      <c r="I3072" s="1">
        <v>15</v>
      </c>
      <c r="J3072" s="1">
        <v>5.5</v>
      </c>
      <c r="K3072" s="1" t="s">
        <v>201</v>
      </c>
      <c r="L3072" s="1" t="s">
        <v>10014</v>
      </c>
    </row>
    <row r="3073" spans="1:12">
      <c r="A3073" s="1">
        <v>3154</v>
      </c>
      <c r="B3073" s="1" t="s">
        <v>10018</v>
      </c>
      <c r="C3073" s="1" t="s">
        <v>10018</v>
      </c>
      <c r="D3073" s="1" t="s">
        <v>9536</v>
      </c>
      <c r="F3073" s="1" t="s">
        <v>10019</v>
      </c>
      <c r="G3073" s="1">
        <v>12.907214</v>
      </c>
      <c r="H3073" s="1">
        <v>80.121860999999996</v>
      </c>
      <c r="I3073" s="1">
        <v>90</v>
      </c>
      <c r="J3073" s="1">
        <v>5.5</v>
      </c>
      <c r="K3073" s="1" t="s">
        <v>201</v>
      </c>
      <c r="L3073" s="1" t="s">
        <v>10018</v>
      </c>
    </row>
    <row r="3074" spans="1:12">
      <c r="A3074" s="1">
        <v>3155</v>
      </c>
      <c r="B3074" s="1" t="s">
        <v>10020</v>
      </c>
      <c r="C3074" s="1" t="s">
        <v>10021</v>
      </c>
      <c r="D3074" s="1" t="s">
        <v>10022</v>
      </c>
      <c r="E3074" s="1" t="s">
        <v>10023</v>
      </c>
      <c r="F3074" s="1" t="s">
        <v>10024</v>
      </c>
      <c r="G3074" s="1">
        <v>27.403192000000001</v>
      </c>
      <c r="H3074" s="1">
        <v>89.424605999999997</v>
      </c>
      <c r="I3074" s="1">
        <v>7332</v>
      </c>
      <c r="J3074" s="1">
        <v>6</v>
      </c>
      <c r="K3074" s="1" t="s">
        <v>201</v>
      </c>
      <c r="L3074" s="1" t="s">
        <v>10020</v>
      </c>
    </row>
    <row r="3075" spans="1:12">
      <c r="A3075" s="1">
        <v>3156</v>
      </c>
      <c r="B3075" s="1" t="s">
        <v>10025</v>
      </c>
      <c r="C3075" s="1" t="s">
        <v>10026</v>
      </c>
      <c r="D3075" s="1" t="s">
        <v>3624</v>
      </c>
      <c r="E3075" s="1" t="s">
        <v>10027</v>
      </c>
      <c r="F3075" s="1" t="s">
        <v>10028</v>
      </c>
      <c r="G3075" s="1">
        <v>4.1918329999999999</v>
      </c>
      <c r="H3075" s="1">
        <v>73.529128</v>
      </c>
      <c r="I3075" s="1">
        <v>6</v>
      </c>
      <c r="J3075" s="1">
        <v>5</v>
      </c>
      <c r="K3075" s="1" t="s">
        <v>161</v>
      </c>
      <c r="L3075" s="1" t="s">
        <v>10025</v>
      </c>
    </row>
    <row r="3076" spans="1:12">
      <c r="A3076" s="1">
        <v>3157</v>
      </c>
      <c r="B3076" s="1" t="s">
        <v>10029</v>
      </c>
      <c r="C3076" s="1" t="s">
        <v>10030</v>
      </c>
      <c r="D3076" s="1" t="s">
        <v>10031</v>
      </c>
      <c r="E3076" s="1" t="s">
        <v>10032</v>
      </c>
      <c r="F3076" s="1" t="s">
        <v>10033</v>
      </c>
      <c r="G3076" s="1">
        <v>13.912583</v>
      </c>
      <c r="H3076" s="1">
        <v>100.60675000000001</v>
      </c>
      <c r="I3076" s="1">
        <v>9</v>
      </c>
      <c r="J3076" s="1">
        <v>7</v>
      </c>
      <c r="K3076" s="1" t="s">
        <v>161</v>
      </c>
      <c r="L3076" s="1" t="s">
        <v>10029</v>
      </c>
    </row>
    <row r="3077" spans="1:12">
      <c r="A3077" s="1">
        <v>3158</v>
      </c>
      <c r="B3077" s="1" t="s">
        <v>10034</v>
      </c>
      <c r="C3077" s="1" t="s">
        <v>10035</v>
      </c>
      <c r="D3077" s="1" t="s">
        <v>10031</v>
      </c>
      <c r="F3077" s="1" t="s">
        <v>10036</v>
      </c>
      <c r="G3077" s="1">
        <v>14.101974999999999</v>
      </c>
      <c r="H3077" s="1">
        <v>99.917219000000003</v>
      </c>
      <c r="I3077" s="1">
        <v>30</v>
      </c>
      <c r="J3077" s="1">
        <v>7</v>
      </c>
      <c r="K3077" s="1" t="s">
        <v>161</v>
      </c>
      <c r="L3077" s="1" t="s">
        <v>10034</v>
      </c>
    </row>
    <row r="3078" spans="1:12">
      <c r="A3078" s="1">
        <v>3159</v>
      </c>
      <c r="B3078" s="1" t="s">
        <v>10037</v>
      </c>
      <c r="C3078" s="1" t="s">
        <v>10038</v>
      </c>
      <c r="D3078" s="1" t="s">
        <v>10031</v>
      </c>
      <c r="F3078" s="1" t="s">
        <v>10039</v>
      </c>
      <c r="G3078" s="1">
        <v>14.874561</v>
      </c>
      <c r="H3078" s="1">
        <v>100.66336699999999</v>
      </c>
      <c r="I3078" s="1">
        <v>123</v>
      </c>
      <c r="J3078" s="1">
        <v>7</v>
      </c>
      <c r="K3078" s="1" t="s">
        <v>161</v>
      </c>
      <c r="L3078" s="1" t="s">
        <v>10037</v>
      </c>
    </row>
    <row r="3079" spans="1:12">
      <c r="A3079" s="1">
        <v>3886</v>
      </c>
      <c r="B3079" s="1" t="s">
        <v>7575</v>
      </c>
      <c r="C3079" s="1" t="s">
        <v>7575</v>
      </c>
      <c r="D3079" s="1" t="s">
        <v>10040</v>
      </c>
      <c r="E3079" s="1" t="s">
        <v>10041</v>
      </c>
      <c r="F3079" s="1" t="s">
        <v>10042</v>
      </c>
      <c r="G3079" s="1">
        <v>3.683214</v>
      </c>
      <c r="H3079" s="1">
        <v>125.528019</v>
      </c>
      <c r="I3079" s="1">
        <v>16</v>
      </c>
      <c r="J3079" s="1">
        <v>8</v>
      </c>
      <c r="K3079" s="1" t="s">
        <v>201</v>
      </c>
      <c r="L3079" s="1" t="s">
        <v>7575</v>
      </c>
    </row>
    <row r="3080" spans="1:12">
      <c r="A3080" s="1">
        <v>3161</v>
      </c>
      <c r="B3080" s="1" t="s">
        <v>10043</v>
      </c>
      <c r="C3080" s="1" t="s">
        <v>10044</v>
      </c>
      <c r="D3080" s="1" t="s">
        <v>10031</v>
      </c>
      <c r="E3080" s="1" t="s">
        <v>10045</v>
      </c>
      <c r="F3080" s="1" t="s">
        <v>10046</v>
      </c>
      <c r="G3080" s="1">
        <v>12.679944000000001</v>
      </c>
      <c r="H3080" s="1">
        <v>101.005028</v>
      </c>
      <c r="I3080" s="1">
        <v>42</v>
      </c>
      <c r="J3080" s="1">
        <v>7</v>
      </c>
      <c r="K3080" s="1" t="s">
        <v>161</v>
      </c>
      <c r="L3080" s="1" t="s">
        <v>10043</v>
      </c>
    </row>
    <row r="3081" spans="1:12">
      <c r="A3081" s="1">
        <v>3162</v>
      </c>
      <c r="B3081" s="1" t="s">
        <v>10047</v>
      </c>
      <c r="C3081" s="1" t="s">
        <v>10048</v>
      </c>
      <c r="D3081" s="1" t="s">
        <v>10031</v>
      </c>
      <c r="F3081" s="1" t="s">
        <v>10049</v>
      </c>
      <c r="G3081" s="1">
        <v>13.768800000000001</v>
      </c>
      <c r="H3081" s="1">
        <v>102.31549200000001</v>
      </c>
      <c r="I3081" s="1">
        <v>200</v>
      </c>
      <c r="J3081" s="1">
        <v>7</v>
      </c>
      <c r="K3081" s="1" t="s">
        <v>161</v>
      </c>
      <c r="L3081" s="1" t="s">
        <v>10047</v>
      </c>
    </row>
    <row r="3082" spans="1:12">
      <c r="A3082" s="1">
        <v>3163</v>
      </c>
      <c r="B3082" s="1" t="s">
        <v>10050</v>
      </c>
      <c r="C3082" s="1" t="s">
        <v>10050</v>
      </c>
      <c r="D3082" s="1" t="s">
        <v>10031</v>
      </c>
      <c r="E3082" s="1" t="s">
        <v>10051</v>
      </c>
      <c r="F3082" s="1" t="s">
        <v>10052</v>
      </c>
      <c r="G3082" s="1">
        <v>18.270932999999999</v>
      </c>
      <c r="H3082" s="1">
        <v>99.504166999999995</v>
      </c>
      <c r="I3082" s="1">
        <v>811</v>
      </c>
      <c r="J3082" s="1">
        <v>7</v>
      </c>
      <c r="K3082" s="1" t="s">
        <v>161</v>
      </c>
      <c r="L3082" s="1" t="s">
        <v>10050</v>
      </c>
    </row>
    <row r="3083" spans="1:12">
      <c r="A3083" s="1">
        <v>3164</v>
      </c>
      <c r="B3083" s="1" t="s">
        <v>10053</v>
      </c>
      <c r="C3083" s="1" t="s">
        <v>10053</v>
      </c>
      <c r="D3083" s="1" t="s">
        <v>10031</v>
      </c>
      <c r="E3083" s="1" t="s">
        <v>10054</v>
      </c>
      <c r="F3083" s="1" t="s">
        <v>10055</v>
      </c>
      <c r="G3083" s="1">
        <v>18.132169000000001</v>
      </c>
      <c r="H3083" s="1">
        <v>100.164664</v>
      </c>
      <c r="I3083" s="1">
        <v>538</v>
      </c>
      <c r="J3083" s="1">
        <v>7</v>
      </c>
      <c r="K3083" s="1" t="s">
        <v>161</v>
      </c>
      <c r="L3083" s="1" t="s">
        <v>10053</v>
      </c>
    </row>
    <row r="3084" spans="1:12">
      <c r="A3084" s="1">
        <v>3165</v>
      </c>
      <c r="B3084" s="1" t="s">
        <v>10056</v>
      </c>
      <c r="C3084" s="1" t="s">
        <v>10057</v>
      </c>
      <c r="D3084" s="1" t="s">
        <v>10031</v>
      </c>
      <c r="E3084" s="1" t="s">
        <v>10058</v>
      </c>
      <c r="F3084" s="1" t="s">
        <v>10059</v>
      </c>
      <c r="G3084" s="1">
        <v>12.636225</v>
      </c>
      <c r="H3084" s="1">
        <v>99.951532999999998</v>
      </c>
      <c r="I3084" s="1">
        <v>62</v>
      </c>
      <c r="J3084" s="1">
        <v>7</v>
      </c>
      <c r="K3084" s="1" t="s">
        <v>161</v>
      </c>
      <c r="L3084" s="1" t="s">
        <v>10056</v>
      </c>
    </row>
    <row r="3085" spans="1:12">
      <c r="A3085" s="1">
        <v>3166</v>
      </c>
      <c r="B3085" s="1" t="s">
        <v>10060</v>
      </c>
      <c r="C3085" s="1" t="s">
        <v>10061</v>
      </c>
      <c r="D3085" s="1" t="s">
        <v>10031</v>
      </c>
      <c r="F3085" s="1" t="s">
        <v>10062</v>
      </c>
      <c r="G3085" s="1">
        <v>15.277305999999999</v>
      </c>
      <c r="H3085" s="1">
        <v>100.295861</v>
      </c>
      <c r="I3085" s="1">
        <v>107</v>
      </c>
      <c r="J3085" s="1">
        <v>7</v>
      </c>
      <c r="K3085" s="1" t="s">
        <v>161</v>
      </c>
      <c r="L3085" s="1" t="s">
        <v>10060</v>
      </c>
    </row>
    <row r="3086" spans="1:12">
      <c r="A3086" s="1">
        <v>3167</v>
      </c>
      <c r="B3086" s="1" t="s">
        <v>10063</v>
      </c>
      <c r="C3086" s="1" t="s">
        <v>10064</v>
      </c>
      <c r="D3086" s="1" t="s">
        <v>10031</v>
      </c>
      <c r="F3086" s="1" t="s">
        <v>10065</v>
      </c>
      <c r="G3086" s="1">
        <v>16.824321999999999</v>
      </c>
      <c r="H3086" s="1">
        <v>101.251389</v>
      </c>
      <c r="I3086" s="1">
        <v>500</v>
      </c>
      <c r="J3086" s="1">
        <v>7</v>
      </c>
      <c r="K3086" s="1" t="s">
        <v>161</v>
      </c>
      <c r="L3086" s="1" t="s">
        <v>10063</v>
      </c>
    </row>
    <row r="3087" spans="1:12">
      <c r="A3087" s="1">
        <v>3169</v>
      </c>
      <c r="B3087" s="1" t="s">
        <v>10061</v>
      </c>
      <c r="C3087" s="1" t="s">
        <v>10061</v>
      </c>
      <c r="D3087" s="1" t="s">
        <v>10031</v>
      </c>
      <c r="F3087" s="1" t="s">
        <v>10066</v>
      </c>
      <c r="G3087" s="1">
        <v>15.672997000000001</v>
      </c>
      <c r="H3087" s="1">
        <v>100.13679399999999</v>
      </c>
      <c r="I3087" s="1">
        <v>113</v>
      </c>
      <c r="J3087" s="1">
        <v>7</v>
      </c>
      <c r="K3087" s="1" t="s">
        <v>161</v>
      </c>
      <c r="L3087" s="1" t="s">
        <v>10061</v>
      </c>
    </row>
    <row r="3088" spans="1:12">
      <c r="A3088" s="1">
        <v>3170</v>
      </c>
      <c r="B3088" s="1" t="s">
        <v>10067</v>
      </c>
      <c r="C3088" s="1" t="s">
        <v>10067</v>
      </c>
      <c r="D3088" s="1" t="s">
        <v>10031</v>
      </c>
      <c r="E3088" s="1" t="s">
        <v>10068</v>
      </c>
      <c r="F3088" s="1" t="s">
        <v>10069</v>
      </c>
      <c r="G3088" s="1">
        <v>16.782938999999999</v>
      </c>
      <c r="H3088" s="1">
        <v>100.279122</v>
      </c>
      <c r="I3088" s="1">
        <v>154</v>
      </c>
      <c r="J3088" s="1">
        <v>7</v>
      </c>
      <c r="K3088" s="1" t="s">
        <v>161</v>
      </c>
      <c r="L3088" s="1" t="s">
        <v>10067</v>
      </c>
    </row>
    <row r="3089" spans="1:12">
      <c r="A3089" s="1">
        <v>3171</v>
      </c>
      <c r="B3089" s="1" t="s">
        <v>10070</v>
      </c>
      <c r="C3089" s="1" t="s">
        <v>10071</v>
      </c>
      <c r="D3089" s="1" t="s">
        <v>10031</v>
      </c>
      <c r="F3089" s="1" t="s">
        <v>10072</v>
      </c>
      <c r="G3089" s="1">
        <v>17.234210999999998</v>
      </c>
      <c r="H3089" s="1">
        <v>99.057911000000004</v>
      </c>
      <c r="I3089" s="1">
        <v>492</v>
      </c>
      <c r="J3089" s="1">
        <v>7</v>
      </c>
      <c r="K3089" s="1" t="s">
        <v>161</v>
      </c>
      <c r="L3089" s="1" t="s">
        <v>10070</v>
      </c>
    </row>
    <row r="3090" spans="1:12">
      <c r="A3090" s="1">
        <v>3172</v>
      </c>
      <c r="B3090" s="1" t="s">
        <v>10073</v>
      </c>
      <c r="C3090" s="1" t="s">
        <v>10074</v>
      </c>
      <c r="D3090" s="1" t="s">
        <v>10031</v>
      </c>
      <c r="F3090" s="1" t="s">
        <v>10075</v>
      </c>
      <c r="G3090" s="1">
        <v>6.661403</v>
      </c>
      <c r="H3090" s="1">
        <v>100.08031699999999</v>
      </c>
      <c r="I3090" s="1">
        <v>18</v>
      </c>
      <c r="J3090" s="1">
        <v>8</v>
      </c>
      <c r="K3090" s="1" t="s">
        <v>161</v>
      </c>
      <c r="L3090" s="1" t="s">
        <v>10073</v>
      </c>
    </row>
    <row r="3091" spans="1:12">
      <c r="A3091" s="1">
        <v>3173</v>
      </c>
      <c r="B3091" s="1" t="s">
        <v>10076</v>
      </c>
      <c r="C3091" s="1" t="s">
        <v>10076</v>
      </c>
      <c r="D3091" s="1" t="s">
        <v>10031</v>
      </c>
      <c r="E3091" s="1" t="s">
        <v>10077</v>
      </c>
      <c r="F3091" s="1" t="s">
        <v>10078</v>
      </c>
      <c r="G3091" s="1">
        <v>6.5199220000000002</v>
      </c>
      <c r="H3091" s="1">
        <v>101.74339999999999</v>
      </c>
      <c r="I3091" s="1">
        <v>16</v>
      </c>
      <c r="J3091" s="1">
        <v>7</v>
      </c>
      <c r="K3091" s="1" t="s">
        <v>161</v>
      </c>
      <c r="L3091" s="1" t="s">
        <v>10076</v>
      </c>
    </row>
    <row r="3092" spans="1:12">
      <c r="A3092" s="1">
        <v>3174</v>
      </c>
      <c r="B3092" s="1" t="s">
        <v>10079</v>
      </c>
      <c r="C3092" s="1" t="s">
        <v>10079</v>
      </c>
      <c r="D3092" s="1" t="s">
        <v>10031</v>
      </c>
      <c r="E3092" s="1" t="s">
        <v>10080</v>
      </c>
      <c r="F3092" s="1" t="s">
        <v>10081</v>
      </c>
      <c r="G3092" s="1">
        <v>8.0959690000000002</v>
      </c>
      <c r="H3092" s="1">
        <v>98.988764000000003</v>
      </c>
      <c r="I3092" s="1">
        <v>93</v>
      </c>
      <c r="J3092" s="1">
        <v>7</v>
      </c>
      <c r="K3092" s="1" t="s">
        <v>161</v>
      </c>
      <c r="L3092" s="1" t="s">
        <v>10079</v>
      </c>
    </row>
    <row r="3093" spans="1:12">
      <c r="A3093" s="1">
        <v>3175</v>
      </c>
      <c r="B3093" s="1" t="s">
        <v>10082</v>
      </c>
      <c r="C3093" s="1" t="s">
        <v>10082</v>
      </c>
      <c r="D3093" s="1" t="s">
        <v>10031</v>
      </c>
      <c r="F3093" s="1" t="s">
        <v>10083</v>
      </c>
      <c r="G3093" s="1">
        <v>7.1865639999999997</v>
      </c>
      <c r="H3093" s="1">
        <v>100.608031</v>
      </c>
      <c r="I3093" s="1">
        <v>12</v>
      </c>
      <c r="J3093" s="1">
        <v>7</v>
      </c>
      <c r="K3093" s="1" t="s">
        <v>161</v>
      </c>
      <c r="L3093" s="1" t="s">
        <v>10082</v>
      </c>
    </row>
    <row r="3094" spans="1:12">
      <c r="A3094" s="1">
        <v>3176</v>
      </c>
      <c r="B3094" s="1" t="s">
        <v>10084</v>
      </c>
      <c r="C3094" s="1" t="s">
        <v>10084</v>
      </c>
      <c r="D3094" s="1" t="s">
        <v>10031</v>
      </c>
      <c r="E3094" s="1" t="s">
        <v>10085</v>
      </c>
      <c r="F3094" s="1" t="s">
        <v>10086</v>
      </c>
      <c r="G3094" s="1">
        <v>6.7854580000000002</v>
      </c>
      <c r="H3094" s="1">
        <v>101.153569</v>
      </c>
      <c r="I3094" s="1">
        <v>8</v>
      </c>
      <c r="J3094" s="1">
        <v>7</v>
      </c>
      <c r="K3094" s="1" t="s">
        <v>161</v>
      </c>
      <c r="L3094" s="1" t="s">
        <v>10084</v>
      </c>
    </row>
    <row r="3095" spans="1:12">
      <c r="A3095" s="1">
        <v>3177</v>
      </c>
      <c r="B3095" s="1" t="s">
        <v>10087</v>
      </c>
      <c r="C3095" s="1" t="s">
        <v>10088</v>
      </c>
      <c r="D3095" s="1" t="s">
        <v>10031</v>
      </c>
      <c r="E3095" s="1" t="s">
        <v>10089</v>
      </c>
      <c r="F3095" s="1" t="s">
        <v>10090</v>
      </c>
      <c r="G3095" s="1">
        <v>9.5477939999999997</v>
      </c>
      <c r="H3095" s="1">
        <v>100.06227199999999</v>
      </c>
      <c r="I3095" s="1">
        <v>64</v>
      </c>
      <c r="J3095" s="1">
        <v>7</v>
      </c>
      <c r="K3095" s="1" t="s">
        <v>161</v>
      </c>
      <c r="L3095" s="1" t="s">
        <v>10087</v>
      </c>
    </row>
    <row r="3096" spans="1:12">
      <c r="A3096" s="1">
        <v>3178</v>
      </c>
      <c r="B3096" s="1" t="s">
        <v>10091</v>
      </c>
      <c r="C3096" s="1" t="s">
        <v>10092</v>
      </c>
      <c r="D3096" s="1" t="s">
        <v>10031</v>
      </c>
      <c r="F3096" s="1" t="s">
        <v>10093</v>
      </c>
      <c r="G3096" s="1">
        <v>8.4711470000000002</v>
      </c>
      <c r="H3096" s="1">
        <v>99.955624999999998</v>
      </c>
      <c r="I3096" s="1">
        <v>44</v>
      </c>
      <c r="J3096" s="1">
        <v>7</v>
      </c>
      <c r="K3096" s="1" t="s">
        <v>161</v>
      </c>
      <c r="L3096" s="1" t="s">
        <v>10091</v>
      </c>
    </row>
    <row r="3097" spans="1:12">
      <c r="A3097" s="1">
        <v>3179</v>
      </c>
      <c r="B3097" s="1" t="s">
        <v>10094</v>
      </c>
      <c r="C3097" s="1" t="s">
        <v>10095</v>
      </c>
      <c r="D3097" s="1" t="s">
        <v>10031</v>
      </c>
      <c r="E3097" s="1" t="s">
        <v>10096</v>
      </c>
      <c r="F3097" s="1" t="s">
        <v>10097</v>
      </c>
      <c r="G3097" s="1">
        <v>8.1132000000000009</v>
      </c>
      <c r="H3097" s="1">
        <v>98.316872000000004</v>
      </c>
      <c r="I3097" s="1">
        <v>82</v>
      </c>
      <c r="J3097" s="1">
        <v>7</v>
      </c>
      <c r="K3097" s="1" t="s">
        <v>161</v>
      </c>
      <c r="L3097" s="1" t="s">
        <v>10094</v>
      </c>
    </row>
    <row r="3098" spans="1:12">
      <c r="A3098" s="1">
        <v>3180</v>
      </c>
      <c r="B3098" s="1" t="s">
        <v>10098</v>
      </c>
      <c r="C3098" s="1" t="s">
        <v>10098</v>
      </c>
      <c r="D3098" s="1" t="s">
        <v>10031</v>
      </c>
      <c r="F3098" s="1" t="s">
        <v>10099</v>
      </c>
      <c r="G3098" s="1">
        <v>9.7776219999999991</v>
      </c>
      <c r="H3098" s="1">
        <v>98.585482999999996</v>
      </c>
      <c r="I3098" s="1">
        <v>57</v>
      </c>
      <c r="J3098" s="1">
        <v>7</v>
      </c>
      <c r="K3098" s="1" t="s">
        <v>161</v>
      </c>
      <c r="L3098" s="1" t="s">
        <v>10098</v>
      </c>
    </row>
    <row r="3099" spans="1:12">
      <c r="A3099" s="1">
        <v>3181</v>
      </c>
      <c r="B3099" s="1" t="s">
        <v>10100</v>
      </c>
      <c r="C3099" s="1" t="s">
        <v>10101</v>
      </c>
      <c r="D3099" s="1" t="s">
        <v>10031</v>
      </c>
      <c r="E3099" s="1" t="s">
        <v>10102</v>
      </c>
      <c r="F3099" s="1" t="s">
        <v>10103</v>
      </c>
      <c r="G3099" s="1">
        <v>6.9332060000000002</v>
      </c>
      <c r="H3099" s="1">
        <v>100.39297500000001</v>
      </c>
      <c r="I3099" s="1">
        <v>90</v>
      </c>
      <c r="J3099" s="1">
        <v>7</v>
      </c>
      <c r="K3099" s="1" t="s">
        <v>161</v>
      </c>
      <c r="L3099" s="1" t="s">
        <v>10100</v>
      </c>
    </row>
    <row r="3100" spans="1:12">
      <c r="A3100" s="1">
        <v>3182</v>
      </c>
      <c r="B3100" s="1" t="s">
        <v>10104</v>
      </c>
      <c r="C3100" s="1" t="s">
        <v>10104</v>
      </c>
      <c r="D3100" s="1" t="s">
        <v>10031</v>
      </c>
      <c r="E3100" s="1" t="s">
        <v>10105</v>
      </c>
      <c r="F3100" s="1" t="s">
        <v>10106</v>
      </c>
      <c r="G3100" s="1">
        <v>7.5087440000000001</v>
      </c>
      <c r="H3100" s="1">
        <v>99.616578000000004</v>
      </c>
      <c r="I3100" s="1">
        <v>67</v>
      </c>
      <c r="J3100" s="1">
        <v>7</v>
      </c>
      <c r="K3100" s="1" t="s">
        <v>161</v>
      </c>
      <c r="L3100" s="1" t="s">
        <v>10104</v>
      </c>
    </row>
    <row r="3101" spans="1:12">
      <c r="A3101" s="1">
        <v>3183</v>
      </c>
      <c r="B3101" s="1" t="s">
        <v>10107</v>
      </c>
      <c r="C3101" s="1" t="s">
        <v>10107</v>
      </c>
      <c r="D3101" s="1" t="s">
        <v>10031</v>
      </c>
      <c r="E3101" s="1" t="s">
        <v>10108</v>
      </c>
      <c r="F3101" s="1" t="s">
        <v>10109</v>
      </c>
      <c r="G3101" s="1">
        <v>17.386436</v>
      </c>
      <c r="H3101" s="1">
        <v>102.788247</v>
      </c>
      <c r="I3101" s="1">
        <v>579</v>
      </c>
      <c r="J3101" s="1">
        <v>7</v>
      </c>
      <c r="K3101" s="1" t="s">
        <v>161</v>
      </c>
      <c r="L3101" s="1" t="s">
        <v>10107</v>
      </c>
    </row>
    <row r="3102" spans="1:12">
      <c r="A3102" s="1">
        <v>3184</v>
      </c>
      <c r="B3102" s="1" t="s">
        <v>10110</v>
      </c>
      <c r="C3102" s="1" t="s">
        <v>10110</v>
      </c>
      <c r="D3102" s="1" t="s">
        <v>10031</v>
      </c>
      <c r="E3102" s="1" t="s">
        <v>10111</v>
      </c>
      <c r="F3102" s="1" t="s">
        <v>10112</v>
      </c>
      <c r="G3102" s="1">
        <v>17.195142000000001</v>
      </c>
      <c r="H3102" s="1">
        <v>104.11862499999999</v>
      </c>
      <c r="I3102" s="1">
        <v>529</v>
      </c>
      <c r="J3102" s="1">
        <v>7</v>
      </c>
      <c r="K3102" s="1" t="s">
        <v>161</v>
      </c>
      <c r="L3102" s="1" t="s">
        <v>10110</v>
      </c>
    </row>
    <row r="3103" spans="1:12">
      <c r="A3103" s="1">
        <v>3185</v>
      </c>
      <c r="B3103" s="1" t="s">
        <v>10113</v>
      </c>
      <c r="C3103" s="1" t="s">
        <v>10113</v>
      </c>
      <c r="D3103" s="1" t="s">
        <v>10031</v>
      </c>
      <c r="F3103" s="1" t="s">
        <v>10114</v>
      </c>
      <c r="G3103" s="1">
        <v>14.868264</v>
      </c>
      <c r="H3103" s="1">
        <v>103.498256</v>
      </c>
      <c r="I3103" s="1">
        <v>478</v>
      </c>
      <c r="J3103" s="1">
        <v>7</v>
      </c>
      <c r="K3103" s="1" t="s">
        <v>161</v>
      </c>
      <c r="L3103" s="1" t="s">
        <v>10113</v>
      </c>
    </row>
    <row r="3104" spans="1:12">
      <c r="A3104" s="1">
        <v>3186</v>
      </c>
      <c r="B3104" s="1" t="s">
        <v>10115</v>
      </c>
      <c r="C3104" s="1" t="s">
        <v>10115</v>
      </c>
      <c r="D3104" s="1" t="s">
        <v>10031</v>
      </c>
      <c r="E3104" s="1" t="s">
        <v>10116</v>
      </c>
      <c r="F3104" s="1" t="s">
        <v>10117</v>
      </c>
      <c r="G3104" s="1">
        <v>17.439133000000002</v>
      </c>
      <c r="H3104" s="1">
        <v>101.722064</v>
      </c>
      <c r="I3104" s="1">
        <v>860</v>
      </c>
      <c r="J3104" s="1">
        <v>7</v>
      </c>
      <c r="K3104" s="1" t="s">
        <v>161</v>
      </c>
      <c r="L3104" s="1" t="s">
        <v>10115</v>
      </c>
    </row>
    <row r="3105" spans="1:12">
      <c r="A3105" s="1">
        <v>3187</v>
      </c>
      <c r="B3105" s="1" t="s">
        <v>10118</v>
      </c>
      <c r="C3105" s="1" t="s">
        <v>10119</v>
      </c>
      <c r="D3105" s="1" t="s">
        <v>10031</v>
      </c>
      <c r="F3105" s="1" t="s">
        <v>10120</v>
      </c>
      <c r="G3105" s="1">
        <v>14.934514</v>
      </c>
      <c r="H3105" s="1">
        <v>102.078639</v>
      </c>
      <c r="I3105" s="1">
        <v>729</v>
      </c>
      <c r="J3105" s="1">
        <v>7</v>
      </c>
      <c r="K3105" s="1" t="s">
        <v>161</v>
      </c>
      <c r="L3105" s="1" t="s">
        <v>10118</v>
      </c>
    </row>
    <row r="3106" spans="1:12">
      <c r="A3106" s="1">
        <v>3188</v>
      </c>
      <c r="B3106" s="1" t="s">
        <v>10121</v>
      </c>
      <c r="C3106" s="1" t="s">
        <v>10122</v>
      </c>
      <c r="D3106" s="1" t="s">
        <v>10031</v>
      </c>
      <c r="F3106" s="1" t="s">
        <v>10123</v>
      </c>
      <c r="G3106" s="1">
        <v>16.070350000000001</v>
      </c>
      <c r="H3106" s="1">
        <v>103.6459</v>
      </c>
      <c r="I3106" s="1">
        <v>459</v>
      </c>
      <c r="J3106" s="1">
        <v>7</v>
      </c>
      <c r="K3106" s="1" t="s">
        <v>161</v>
      </c>
      <c r="L3106" s="1" t="s">
        <v>10121</v>
      </c>
    </row>
    <row r="3107" spans="1:12">
      <c r="A3107" s="1">
        <v>6830</v>
      </c>
      <c r="B3107" s="1" t="s">
        <v>10124</v>
      </c>
      <c r="C3107" s="1" t="s">
        <v>10125</v>
      </c>
      <c r="D3107" s="1" t="s">
        <v>1196</v>
      </c>
      <c r="F3107" s="1" t="s">
        <v>10126</v>
      </c>
      <c r="G3107" s="1">
        <v>51.637700000000002</v>
      </c>
      <c r="H3107" s="1">
        <v>13.241899999999999</v>
      </c>
      <c r="I3107" s="1">
        <v>384</v>
      </c>
      <c r="J3107" s="1">
        <v>1</v>
      </c>
      <c r="K3107" s="1" t="s">
        <v>184</v>
      </c>
      <c r="L3107" s="1" t="s">
        <v>10124</v>
      </c>
    </row>
    <row r="3108" spans="1:12">
      <c r="A3108" s="1">
        <v>6829</v>
      </c>
      <c r="B3108" s="1" t="s">
        <v>10127</v>
      </c>
      <c r="C3108" s="1" t="s">
        <v>10128</v>
      </c>
      <c r="D3108" s="1" t="s">
        <v>6330</v>
      </c>
      <c r="E3108" s="1" t="s">
        <v>10129</v>
      </c>
      <c r="F3108" s="1" t="s">
        <v>10130</v>
      </c>
      <c r="G3108" s="1">
        <v>-24.958410000000001</v>
      </c>
      <c r="H3108" s="1">
        <v>153.31450000000001</v>
      </c>
      <c r="I3108" s="1">
        <v>6</v>
      </c>
      <c r="J3108" s="1">
        <v>-10</v>
      </c>
      <c r="K3108" s="1" t="s">
        <v>6333</v>
      </c>
      <c r="L3108" s="1" t="s">
        <v>10127</v>
      </c>
    </row>
    <row r="3109" spans="1:12">
      <c r="A3109" s="1">
        <v>6828</v>
      </c>
      <c r="B3109" s="1" t="s">
        <v>10131</v>
      </c>
      <c r="C3109" s="1" t="s">
        <v>10131</v>
      </c>
      <c r="D3109" s="1" t="s">
        <v>3705</v>
      </c>
      <c r="F3109" s="1" t="s">
        <v>1212</v>
      </c>
      <c r="G3109" s="1">
        <v>-1.183581</v>
      </c>
      <c r="H3109" s="1">
        <v>35.099930999999998</v>
      </c>
      <c r="I3109" s="1">
        <v>5600</v>
      </c>
      <c r="J3109" s="1">
        <v>3</v>
      </c>
      <c r="K3109" s="1" t="s">
        <v>161</v>
      </c>
      <c r="L3109" s="1" t="s">
        <v>10131</v>
      </c>
    </row>
    <row r="3110" spans="1:12">
      <c r="A3110" s="1">
        <v>3196</v>
      </c>
      <c r="B3110" s="1" t="s">
        <v>10132</v>
      </c>
      <c r="C3110" s="1" t="s">
        <v>10133</v>
      </c>
      <c r="D3110" s="1" t="s">
        <v>10134</v>
      </c>
      <c r="E3110" s="1" t="s">
        <v>10135</v>
      </c>
      <c r="F3110" s="1" t="s">
        <v>10136</v>
      </c>
      <c r="G3110" s="1">
        <v>16.043917</v>
      </c>
      <c r="H3110" s="1">
        <v>108.19937</v>
      </c>
      <c r="I3110" s="1">
        <v>33</v>
      </c>
      <c r="J3110" s="1">
        <v>7</v>
      </c>
      <c r="K3110" s="1" t="s">
        <v>161</v>
      </c>
      <c r="L3110" s="1" t="s">
        <v>10132</v>
      </c>
    </row>
    <row r="3111" spans="1:12">
      <c r="A3111" s="1">
        <v>3197</v>
      </c>
      <c r="B3111" s="1" t="s">
        <v>10137</v>
      </c>
      <c r="C3111" s="1" t="s">
        <v>10138</v>
      </c>
      <c r="D3111" s="1" t="s">
        <v>10134</v>
      </c>
      <c r="F3111" s="1" t="s">
        <v>10139</v>
      </c>
      <c r="G3111" s="1">
        <v>21.040975</v>
      </c>
      <c r="H3111" s="1">
        <v>105.886011</v>
      </c>
      <c r="I3111" s="1">
        <v>50</v>
      </c>
      <c r="J3111" s="1">
        <v>7</v>
      </c>
      <c r="K3111" s="1" t="s">
        <v>161</v>
      </c>
      <c r="L3111" s="1" t="s">
        <v>10137</v>
      </c>
    </row>
    <row r="3112" spans="1:12">
      <c r="A3112" s="1">
        <v>3198</v>
      </c>
      <c r="B3112" s="1" t="s">
        <v>10140</v>
      </c>
      <c r="C3112" s="1" t="s">
        <v>10140</v>
      </c>
      <c r="D3112" s="1" t="s">
        <v>10134</v>
      </c>
      <c r="F3112" s="1" t="s">
        <v>10141</v>
      </c>
      <c r="G3112" s="1">
        <v>21.394639000000002</v>
      </c>
      <c r="H3112" s="1">
        <v>106.261083</v>
      </c>
      <c r="I3112" s="1">
        <v>55</v>
      </c>
      <c r="J3112" s="1">
        <v>7</v>
      </c>
      <c r="K3112" s="1" t="s">
        <v>161</v>
      </c>
      <c r="L3112" s="1" t="s">
        <v>10140</v>
      </c>
    </row>
    <row r="3113" spans="1:12">
      <c r="A3113" s="1">
        <v>3199</v>
      </c>
      <c r="B3113" s="1" t="s">
        <v>10142</v>
      </c>
      <c r="C3113" s="1" t="s">
        <v>10138</v>
      </c>
      <c r="D3113" s="1" t="s">
        <v>10134</v>
      </c>
      <c r="E3113" s="1" t="s">
        <v>10143</v>
      </c>
      <c r="F3113" s="1" t="s">
        <v>10144</v>
      </c>
      <c r="G3113" s="1">
        <v>21.221191999999999</v>
      </c>
      <c r="H3113" s="1">
        <v>105.80717799999999</v>
      </c>
      <c r="I3113" s="1">
        <v>39</v>
      </c>
      <c r="J3113" s="1">
        <v>7</v>
      </c>
      <c r="K3113" s="1" t="s">
        <v>161</v>
      </c>
      <c r="L3113" s="1" t="s">
        <v>10142</v>
      </c>
    </row>
    <row r="3114" spans="1:12">
      <c r="A3114" s="1">
        <v>3200</v>
      </c>
      <c r="B3114" s="1" t="s">
        <v>10145</v>
      </c>
      <c r="C3114" s="1" t="s">
        <v>10145</v>
      </c>
      <c r="D3114" s="1" t="s">
        <v>10134</v>
      </c>
      <c r="E3114" s="1" t="s">
        <v>10146</v>
      </c>
      <c r="F3114" s="1" t="s">
        <v>10147</v>
      </c>
      <c r="G3114" s="1">
        <v>12.227467000000001</v>
      </c>
      <c r="H3114" s="1">
        <v>109.192322</v>
      </c>
      <c r="I3114" s="1">
        <v>20</v>
      </c>
      <c r="J3114" s="1">
        <v>7</v>
      </c>
      <c r="K3114" s="1" t="s">
        <v>161</v>
      </c>
      <c r="L3114" s="1" t="s">
        <v>10145</v>
      </c>
    </row>
    <row r="3115" spans="1:12">
      <c r="A3115" s="1">
        <v>3201</v>
      </c>
      <c r="B3115" s="1" t="s">
        <v>10148</v>
      </c>
      <c r="C3115" s="1" t="s">
        <v>10149</v>
      </c>
      <c r="D3115" s="1" t="s">
        <v>10134</v>
      </c>
      <c r="F3115" s="1" t="s">
        <v>10150</v>
      </c>
      <c r="G3115" s="1">
        <v>16.401499999999999</v>
      </c>
      <c r="H3115" s="1">
        <v>107.702614</v>
      </c>
      <c r="I3115" s="1">
        <v>48</v>
      </c>
      <c r="J3115" s="1">
        <v>7</v>
      </c>
      <c r="K3115" s="1" t="s">
        <v>161</v>
      </c>
      <c r="L3115" s="1" t="s">
        <v>10148</v>
      </c>
    </row>
    <row r="3116" spans="1:12">
      <c r="A3116" s="1">
        <v>6827</v>
      </c>
      <c r="B3116" s="1" t="s">
        <v>10151</v>
      </c>
      <c r="C3116" s="1" t="s">
        <v>10151</v>
      </c>
      <c r="D3116" s="1" t="s">
        <v>3705</v>
      </c>
      <c r="F3116" s="1" t="s">
        <v>1212</v>
      </c>
      <c r="G3116" s="1">
        <v>-2.5499999999999998</v>
      </c>
      <c r="H3116" s="1">
        <v>36.783333300000002</v>
      </c>
      <c r="I3116" s="1">
        <v>4445</v>
      </c>
      <c r="J3116" s="1">
        <v>3</v>
      </c>
      <c r="K3116" s="1" t="s">
        <v>161</v>
      </c>
      <c r="L3116" s="1" t="s">
        <v>10151</v>
      </c>
    </row>
    <row r="3117" spans="1:12">
      <c r="A3117" s="1">
        <v>3204</v>
      </c>
      <c r="B3117" s="1" t="s">
        <v>10152</v>
      </c>
      <c r="C3117" s="1" t="s">
        <v>10153</v>
      </c>
      <c r="D3117" s="1" t="s">
        <v>10134</v>
      </c>
      <c r="F3117" s="1" t="s">
        <v>10154</v>
      </c>
      <c r="G3117" s="1">
        <v>10.227024999999999</v>
      </c>
      <c r="H3117" s="1">
        <v>103.967169</v>
      </c>
      <c r="I3117" s="1">
        <v>23</v>
      </c>
      <c r="J3117" s="1">
        <v>7</v>
      </c>
      <c r="K3117" s="1" t="s">
        <v>161</v>
      </c>
      <c r="L3117" s="1" t="s">
        <v>10152</v>
      </c>
    </row>
    <row r="3118" spans="1:12">
      <c r="A3118" s="1">
        <v>3205</v>
      </c>
      <c r="B3118" s="1" t="s">
        <v>10155</v>
      </c>
      <c r="C3118" s="1" t="s">
        <v>10156</v>
      </c>
      <c r="D3118" s="1" t="s">
        <v>10134</v>
      </c>
      <c r="E3118" s="1" t="s">
        <v>10157</v>
      </c>
      <c r="F3118" s="1" t="s">
        <v>10158</v>
      </c>
      <c r="G3118" s="1">
        <v>10.818797</v>
      </c>
      <c r="H3118" s="1">
        <v>106.651856</v>
      </c>
      <c r="I3118" s="1">
        <v>33</v>
      </c>
      <c r="J3118" s="1">
        <v>7</v>
      </c>
      <c r="K3118" s="1" t="s">
        <v>161</v>
      </c>
      <c r="L3118" s="1" t="s">
        <v>10155</v>
      </c>
    </row>
    <row r="3119" spans="1:12">
      <c r="A3119" s="1">
        <v>3207</v>
      </c>
      <c r="B3119" s="1" t="s">
        <v>10159</v>
      </c>
      <c r="C3119" s="1" t="s">
        <v>10159</v>
      </c>
      <c r="D3119" s="1" t="s">
        <v>10160</v>
      </c>
      <c r="F3119" s="1" t="s">
        <v>10161</v>
      </c>
      <c r="G3119" s="1">
        <v>19.769155999999999</v>
      </c>
      <c r="H3119" s="1">
        <v>94.026133000000002</v>
      </c>
      <c r="I3119" s="1">
        <v>74</v>
      </c>
      <c r="J3119" s="1">
        <v>6.5</v>
      </c>
      <c r="K3119" s="1" t="s">
        <v>161</v>
      </c>
      <c r="L3119" s="1" t="s">
        <v>10159</v>
      </c>
    </row>
    <row r="3120" spans="1:12">
      <c r="A3120" s="1">
        <v>3208</v>
      </c>
      <c r="B3120" s="1" t="s">
        <v>10162</v>
      </c>
      <c r="C3120" s="1" t="s">
        <v>10162</v>
      </c>
      <c r="D3120" s="1" t="s">
        <v>10160</v>
      </c>
      <c r="F3120" s="1" t="s">
        <v>10163</v>
      </c>
      <c r="G3120" s="1">
        <v>21.955432999999999</v>
      </c>
      <c r="H3120" s="1">
        <v>96.406049999999993</v>
      </c>
      <c r="I3120" s="1">
        <v>3000</v>
      </c>
      <c r="J3120" s="1">
        <v>6.5</v>
      </c>
      <c r="K3120" s="1" t="s">
        <v>161</v>
      </c>
      <c r="L3120" s="1" t="s">
        <v>10162</v>
      </c>
    </row>
    <row r="3121" spans="1:12">
      <c r="A3121" s="1">
        <v>3209</v>
      </c>
      <c r="B3121" s="1" t="s">
        <v>10164</v>
      </c>
      <c r="C3121" s="1" t="s">
        <v>10164</v>
      </c>
      <c r="D3121" s="1" t="s">
        <v>10160</v>
      </c>
      <c r="F3121" s="1" t="s">
        <v>10165</v>
      </c>
      <c r="G3121" s="1">
        <v>21.178756</v>
      </c>
      <c r="H3121" s="1">
        <v>94.930169000000006</v>
      </c>
      <c r="I3121" s="1">
        <v>312</v>
      </c>
      <c r="J3121" s="1">
        <v>6.5</v>
      </c>
      <c r="K3121" s="1" t="s">
        <v>161</v>
      </c>
      <c r="L3121" s="1" t="s">
        <v>10164</v>
      </c>
    </row>
    <row r="3122" spans="1:12">
      <c r="A3122" s="1">
        <v>6826</v>
      </c>
      <c r="B3122" s="1" t="s">
        <v>10166</v>
      </c>
      <c r="C3122" s="1" t="s">
        <v>10166</v>
      </c>
      <c r="D3122" s="1" t="s">
        <v>3705</v>
      </c>
      <c r="E3122" s="1" t="s">
        <v>10167</v>
      </c>
      <c r="F3122" s="1" t="s">
        <v>10168</v>
      </c>
      <c r="G3122" s="1">
        <v>-3.9826888888888901</v>
      </c>
      <c r="H3122" s="1">
        <v>39.730897222222197</v>
      </c>
      <c r="I3122" s="1">
        <v>50</v>
      </c>
      <c r="J3122" s="1">
        <v>3</v>
      </c>
      <c r="K3122" s="1" t="s">
        <v>161</v>
      </c>
      <c r="L3122" s="1" t="s">
        <v>10166</v>
      </c>
    </row>
    <row r="3123" spans="1:12">
      <c r="A3123" s="1">
        <v>3211</v>
      </c>
      <c r="B3123" s="1" t="s">
        <v>10169</v>
      </c>
      <c r="C3123" s="1" t="s">
        <v>10169</v>
      </c>
      <c r="D3123" s="1" t="s">
        <v>10160</v>
      </c>
      <c r="F3123" s="1" t="s">
        <v>10170</v>
      </c>
      <c r="G3123" s="1">
        <v>14.141517</v>
      </c>
      <c r="H3123" s="1">
        <v>93.368531000000004</v>
      </c>
      <c r="I3123" s="1">
        <v>20</v>
      </c>
      <c r="J3123" s="1">
        <v>6</v>
      </c>
      <c r="K3123" s="1" t="s">
        <v>161</v>
      </c>
      <c r="L3123" s="1" t="s">
        <v>10169</v>
      </c>
    </row>
    <row r="3124" spans="1:12">
      <c r="A3124" s="1">
        <v>3213</v>
      </c>
      <c r="B3124" s="1" t="s">
        <v>10171</v>
      </c>
      <c r="C3124" s="1" t="s">
        <v>10171</v>
      </c>
      <c r="D3124" s="1" t="s">
        <v>10160</v>
      </c>
      <c r="E3124" s="1" t="s">
        <v>10172</v>
      </c>
      <c r="F3124" s="1" t="s">
        <v>10173</v>
      </c>
      <c r="G3124" s="1">
        <v>20.747036000000001</v>
      </c>
      <c r="H3124" s="1">
        <v>96.792044000000004</v>
      </c>
      <c r="I3124" s="1">
        <v>3858</v>
      </c>
      <c r="J3124" s="1">
        <v>6.5</v>
      </c>
      <c r="K3124" s="1" t="s">
        <v>161</v>
      </c>
      <c r="L3124" s="1" t="s">
        <v>10171</v>
      </c>
    </row>
    <row r="3125" spans="1:12">
      <c r="A3125" s="1">
        <v>3214</v>
      </c>
      <c r="B3125" s="1" t="s">
        <v>10174</v>
      </c>
      <c r="C3125" s="1" t="s">
        <v>10175</v>
      </c>
      <c r="D3125" s="1" t="s">
        <v>10160</v>
      </c>
      <c r="F3125" s="1" t="s">
        <v>10176</v>
      </c>
      <c r="G3125" s="1">
        <v>24.899597</v>
      </c>
      <c r="H3125" s="1">
        <v>94.914033000000003</v>
      </c>
      <c r="I3125" s="1">
        <v>534</v>
      </c>
      <c r="J3125" s="1">
        <v>6.5</v>
      </c>
      <c r="K3125" s="1" t="s">
        <v>161</v>
      </c>
      <c r="L3125" s="1" t="s">
        <v>10174</v>
      </c>
    </row>
    <row r="3126" spans="1:12">
      <c r="A3126" s="1">
        <v>3215</v>
      </c>
      <c r="B3126" s="1" t="s">
        <v>10177</v>
      </c>
      <c r="C3126" s="1" t="s">
        <v>10177</v>
      </c>
      <c r="D3126" s="1" t="s">
        <v>10160</v>
      </c>
      <c r="E3126" s="1" t="s">
        <v>10178</v>
      </c>
      <c r="F3126" s="1" t="s">
        <v>10179</v>
      </c>
      <c r="G3126" s="1">
        <v>21.301611000000001</v>
      </c>
      <c r="H3126" s="1">
        <v>99.635997000000003</v>
      </c>
      <c r="I3126" s="1">
        <v>2798</v>
      </c>
      <c r="J3126" s="1">
        <v>6.5</v>
      </c>
      <c r="K3126" s="1" t="s">
        <v>161</v>
      </c>
      <c r="L3126" s="1" t="s">
        <v>10177</v>
      </c>
    </row>
    <row r="3127" spans="1:12">
      <c r="A3127" s="1">
        <v>6825</v>
      </c>
      <c r="B3127" s="1" t="s">
        <v>10180</v>
      </c>
      <c r="C3127" s="1" t="s">
        <v>10181</v>
      </c>
      <c r="D3127" s="1" t="s">
        <v>1210</v>
      </c>
      <c r="E3127" s="1" t="s">
        <v>10182</v>
      </c>
      <c r="F3127" s="1" t="s">
        <v>10183</v>
      </c>
      <c r="G3127" s="1">
        <v>37.754956900000003</v>
      </c>
      <c r="H3127" s="1">
        <v>-89.011093599999995</v>
      </c>
      <c r="I3127" s="1">
        <v>472</v>
      </c>
      <c r="J3127" s="1">
        <v>-5</v>
      </c>
      <c r="K3127" s="1" t="s">
        <v>236</v>
      </c>
      <c r="L3127" s="1" t="s">
        <v>10180</v>
      </c>
    </row>
    <row r="3128" spans="1:12">
      <c r="A3128" s="1">
        <v>3217</v>
      </c>
      <c r="B3128" s="1" t="s">
        <v>10184</v>
      </c>
      <c r="C3128" s="1" t="s">
        <v>10184</v>
      </c>
      <c r="D3128" s="1" t="s">
        <v>10160</v>
      </c>
      <c r="E3128" s="1" t="s">
        <v>10185</v>
      </c>
      <c r="F3128" s="1" t="s">
        <v>10186</v>
      </c>
      <c r="G3128" s="1">
        <v>19.426447</v>
      </c>
      <c r="H3128" s="1">
        <v>93.534835999999999</v>
      </c>
      <c r="I3128" s="1">
        <v>20</v>
      </c>
      <c r="J3128" s="1">
        <v>6.5</v>
      </c>
      <c r="K3128" s="1" t="s">
        <v>161</v>
      </c>
      <c r="L3128" s="1" t="s">
        <v>10184</v>
      </c>
    </row>
    <row r="3129" spans="1:12">
      <c r="A3129" s="1">
        <v>6824</v>
      </c>
      <c r="B3129" s="1" t="s">
        <v>10187</v>
      </c>
      <c r="C3129" s="1" t="s">
        <v>10188</v>
      </c>
      <c r="D3129" s="1" t="s">
        <v>5363</v>
      </c>
      <c r="F3129" s="1" t="s">
        <v>10189</v>
      </c>
      <c r="G3129" s="1">
        <v>47.5244</v>
      </c>
      <c r="H3129" s="1">
        <v>9.0030599999999996</v>
      </c>
      <c r="I3129" s="1">
        <v>1539</v>
      </c>
      <c r="J3129" s="1">
        <v>1</v>
      </c>
      <c r="K3129" s="1" t="s">
        <v>184</v>
      </c>
      <c r="L3129" s="1" t="s">
        <v>10187</v>
      </c>
    </row>
    <row r="3130" spans="1:12">
      <c r="A3130" s="1">
        <v>3220</v>
      </c>
      <c r="B3130" s="1" t="s">
        <v>10190</v>
      </c>
      <c r="C3130" s="1" t="s">
        <v>10190</v>
      </c>
      <c r="D3130" s="1" t="s">
        <v>10160</v>
      </c>
      <c r="E3130" s="1" t="s">
        <v>10191</v>
      </c>
      <c r="F3130" s="1" t="s">
        <v>10192</v>
      </c>
      <c r="G3130" s="1">
        <v>22.977881</v>
      </c>
      <c r="H3130" s="1">
        <v>97.752183000000002</v>
      </c>
      <c r="I3130" s="1">
        <v>2450</v>
      </c>
      <c r="J3130" s="1">
        <v>6.5</v>
      </c>
      <c r="K3130" s="1" t="s">
        <v>161</v>
      </c>
      <c r="L3130" s="1" t="s">
        <v>10190</v>
      </c>
    </row>
    <row r="3131" spans="1:12">
      <c r="A3131" s="1">
        <v>3221</v>
      </c>
      <c r="B3131" s="1" t="s">
        <v>10193</v>
      </c>
      <c r="C3131" s="1" t="s">
        <v>10193</v>
      </c>
      <c r="D3131" s="1" t="s">
        <v>10160</v>
      </c>
      <c r="F3131" s="1" t="s">
        <v>10194</v>
      </c>
      <c r="G3131" s="1">
        <v>20.940360999999999</v>
      </c>
      <c r="H3131" s="1">
        <v>94.822616999999994</v>
      </c>
      <c r="I3131" s="1">
        <v>175</v>
      </c>
      <c r="J3131" s="1">
        <v>6.5</v>
      </c>
      <c r="K3131" s="1" t="s">
        <v>161</v>
      </c>
      <c r="L3131" s="1" t="s">
        <v>10193</v>
      </c>
    </row>
    <row r="3132" spans="1:12">
      <c r="A3132" s="1">
        <v>3222</v>
      </c>
      <c r="B3132" s="1" t="s">
        <v>10195</v>
      </c>
      <c r="C3132" s="1" t="s">
        <v>10196</v>
      </c>
      <c r="D3132" s="1" t="s">
        <v>10160</v>
      </c>
      <c r="E3132" s="1" t="s">
        <v>10197</v>
      </c>
      <c r="F3132" s="1" t="s">
        <v>10198</v>
      </c>
      <c r="G3132" s="1">
        <v>21.702155999999999</v>
      </c>
      <c r="H3132" s="1">
        <v>95.977928000000006</v>
      </c>
      <c r="I3132" s="1">
        <v>300</v>
      </c>
      <c r="J3132" s="1">
        <v>6.5</v>
      </c>
      <c r="K3132" s="1" t="s">
        <v>161</v>
      </c>
      <c r="L3132" s="1" t="s">
        <v>10195</v>
      </c>
    </row>
    <row r="3133" spans="1:12">
      <c r="A3133" s="1">
        <v>3223</v>
      </c>
      <c r="B3133" s="1" t="s">
        <v>10199</v>
      </c>
      <c r="C3133" s="1" t="s">
        <v>10199</v>
      </c>
      <c r="D3133" s="1" t="s">
        <v>10160</v>
      </c>
      <c r="E3133" s="1" t="s">
        <v>10200</v>
      </c>
      <c r="F3133" s="1" t="s">
        <v>10201</v>
      </c>
      <c r="G3133" s="1">
        <v>12.439797</v>
      </c>
      <c r="H3133" s="1">
        <v>98.621477999999996</v>
      </c>
      <c r="I3133" s="1">
        <v>75</v>
      </c>
      <c r="J3133" s="1">
        <v>6.5</v>
      </c>
      <c r="K3133" s="1" t="s">
        <v>161</v>
      </c>
      <c r="L3133" s="1" t="s">
        <v>10199</v>
      </c>
    </row>
    <row r="3134" spans="1:12">
      <c r="A3134" s="1">
        <v>3224</v>
      </c>
      <c r="B3134" s="1" t="s">
        <v>10202</v>
      </c>
      <c r="C3134" s="1" t="s">
        <v>10202</v>
      </c>
      <c r="D3134" s="1" t="s">
        <v>10160</v>
      </c>
      <c r="E3134" s="1" t="s">
        <v>10203</v>
      </c>
      <c r="F3134" s="1" t="s">
        <v>10204</v>
      </c>
      <c r="G3134" s="1">
        <v>25.383635999999999</v>
      </c>
      <c r="H3134" s="1">
        <v>97.351918999999995</v>
      </c>
      <c r="I3134" s="1">
        <v>475</v>
      </c>
      <c r="J3134" s="1">
        <v>6.5</v>
      </c>
      <c r="K3134" s="1" t="s">
        <v>161</v>
      </c>
      <c r="L3134" s="1" t="s">
        <v>10202</v>
      </c>
    </row>
    <row r="3135" spans="1:12">
      <c r="A3135" s="1">
        <v>3226</v>
      </c>
      <c r="B3135" s="1" t="s">
        <v>10205</v>
      </c>
      <c r="C3135" s="1" t="s">
        <v>10205</v>
      </c>
      <c r="D3135" s="1" t="s">
        <v>10160</v>
      </c>
      <c r="F3135" s="1" t="s">
        <v>10206</v>
      </c>
      <c r="G3135" s="1">
        <v>23.092524999999998</v>
      </c>
      <c r="H3135" s="1">
        <v>96.645272000000006</v>
      </c>
      <c r="I3135" s="1">
        <v>600</v>
      </c>
      <c r="J3135" s="1">
        <v>6.5</v>
      </c>
      <c r="K3135" s="1" t="s">
        <v>161</v>
      </c>
      <c r="L3135" s="1" t="s">
        <v>10205</v>
      </c>
    </row>
    <row r="3136" spans="1:12">
      <c r="A3136" s="1">
        <v>3227</v>
      </c>
      <c r="B3136" s="1" t="s">
        <v>10207</v>
      </c>
      <c r="C3136" s="1" t="s">
        <v>10207</v>
      </c>
      <c r="D3136" s="1" t="s">
        <v>10160</v>
      </c>
      <c r="E3136" s="1" t="s">
        <v>10208</v>
      </c>
      <c r="F3136" s="1" t="s">
        <v>10209</v>
      </c>
      <c r="G3136" s="1">
        <v>20.516757999999999</v>
      </c>
      <c r="H3136" s="1">
        <v>99.256825000000006</v>
      </c>
      <c r="I3136" s="1">
        <v>1875</v>
      </c>
      <c r="J3136" s="1">
        <v>6.5</v>
      </c>
      <c r="K3136" s="1" t="s">
        <v>161</v>
      </c>
      <c r="L3136" s="1" t="s">
        <v>10207</v>
      </c>
    </row>
    <row r="3137" spans="1:12">
      <c r="A3137" s="1">
        <v>3228</v>
      </c>
      <c r="B3137" s="1" t="s">
        <v>10210</v>
      </c>
      <c r="C3137" s="1" t="s">
        <v>10210</v>
      </c>
      <c r="D3137" s="1" t="s">
        <v>10160</v>
      </c>
      <c r="F3137" s="1" t="s">
        <v>10211</v>
      </c>
      <c r="G3137" s="1">
        <v>25.354375000000001</v>
      </c>
      <c r="H3137" s="1">
        <v>97.295150000000007</v>
      </c>
      <c r="I3137" s="1">
        <v>459</v>
      </c>
      <c r="J3137" s="1">
        <v>6.5</v>
      </c>
      <c r="K3137" s="1" t="s">
        <v>161</v>
      </c>
      <c r="L3137" s="1" t="s">
        <v>10210</v>
      </c>
    </row>
    <row r="3138" spans="1:12">
      <c r="A3138" s="1">
        <v>3229</v>
      </c>
      <c r="B3138" s="1" t="s">
        <v>10212</v>
      </c>
      <c r="C3138" s="1" t="s">
        <v>10212</v>
      </c>
      <c r="D3138" s="1" t="s">
        <v>10160</v>
      </c>
      <c r="F3138" s="1" t="s">
        <v>10213</v>
      </c>
      <c r="G3138" s="1">
        <v>20.890491999999998</v>
      </c>
      <c r="H3138" s="1">
        <v>97.735922000000002</v>
      </c>
      <c r="I3138" s="1">
        <v>3100</v>
      </c>
      <c r="J3138" s="1">
        <v>6.5</v>
      </c>
      <c r="K3138" s="1" t="s">
        <v>161</v>
      </c>
      <c r="L3138" s="1" t="s">
        <v>10212</v>
      </c>
    </row>
    <row r="3139" spans="1:12">
      <c r="A3139" s="1">
        <v>3230</v>
      </c>
      <c r="B3139" s="1" t="s">
        <v>10214</v>
      </c>
      <c r="C3139" s="1" t="s">
        <v>10215</v>
      </c>
      <c r="D3139" s="1" t="s">
        <v>10160</v>
      </c>
      <c r="F3139" s="1" t="s">
        <v>10216</v>
      </c>
      <c r="G3139" s="1">
        <v>16.893713999999999</v>
      </c>
      <c r="H3139" s="1">
        <v>97.674581000000003</v>
      </c>
      <c r="I3139" s="1">
        <v>150</v>
      </c>
      <c r="J3139" s="1">
        <v>6.5</v>
      </c>
      <c r="K3139" s="1" t="s">
        <v>161</v>
      </c>
      <c r="L3139" s="1" t="s">
        <v>10214</v>
      </c>
    </row>
    <row r="3140" spans="1:12">
      <c r="A3140" s="1">
        <v>6823</v>
      </c>
      <c r="B3140" s="1" t="s">
        <v>10217</v>
      </c>
      <c r="C3140" s="1" t="s">
        <v>10218</v>
      </c>
      <c r="D3140" s="1" t="s">
        <v>5363</v>
      </c>
      <c r="F3140" s="1" t="s">
        <v>10219</v>
      </c>
      <c r="G3140" s="1">
        <v>47.574199999999998</v>
      </c>
      <c r="H3140" s="1">
        <v>9.0474999999999994</v>
      </c>
      <c r="I3140" s="1">
        <v>1371</v>
      </c>
      <c r="J3140" s="1">
        <v>1</v>
      </c>
      <c r="K3140" s="1" t="s">
        <v>184</v>
      </c>
      <c r="L3140" s="1" t="s">
        <v>10217</v>
      </c>
    </row>
    <row r="3141" spans="1:12">
      <c r="A3141" s="1">
        <v>3232</v>
      </c>
      <c r="B3141" s="1" t="s">
        <v>10220</v>
      </c>
      <c r="C3141" s="1" t="s">
        <v>10220</v>
      </c>
      <c r="D3141" s="1" t="s">
        <v>10160</v>
      </c>
      <c r="E3141" s="1" t="s">
        <v>10221</v>
      </c>
      <c r="F3141" s="1" t="s">
        <v>10222</v>
      </c>
      <c r="G3141" s="1">
        <v>27.329922</v>
      </c>
      <c r="H3141" s="1">
        <v>97.426269000000005</v>
      </c>
      <c r="I3141" s="1">
        <v>1500</v>
      </c>
      <c r="J3141" s="1">
        <v>6.5</v>
      </c>
      <c r="K3141" s="1" t="s">
        <v>161</v>
      </c>
      <c r="L3141" s="1" t="s">
        <v>10220</v>
      </c>
    </row>
    <row r="3142" spans="1:12">
      <c r="A3142" s="1">
        <v>3233</v>
      </c>
      <c r="B3142" s="1" t="s">
        <v>10223</v>
      </c>
      <c r="C3142" s="1" t="s">
        <v>10223</v>
      </c>
      <c r="D3142" s="1" t="s">
        <v>10160</v>
      </c>
      <c r="F3142" s="1" t="s">
        <v>10224</v>
      </c>
      <c r="G3142" s="1">
        <v>18.824477999999999</v>
      </c>
      <c r="H3142" s="1">
        <v>95.266002999999998</v>
      </c>
      <c r="I3142" s="1">
        <v>120</v>
      </c>
      <c r="J3142" s="1">
        <v>6.5</v>
      </c>
      <c r="K3142" s="1" t="s">
        <v>161</v>
      </c>
      <c r="L3142" s="1" t="s">
        <v>10223</v>
      </c>
    </row>
    <row r="3143" spans="1:12">
      <c r="A3143" s="1">
        <v>3234</v>
      </c>
      <c r="B3143" s="1" t="s">
        <v>10225</v>
      </c>
      <c r="C3143" s="1" t="s">
        <v>10225</v>
      </c>
      <c r="D3143" s="1" t="s">
        <v>10160</v>
      </c>
      <c r="F3143" s="1" t="s">
        <v>10226</v>
      </c>
      <c r="G3143" s="1">
        <v>20.941668</v>
      </c>
      <c r="H3143" s="1">
        <v>95.914496999999997</v>
      </c>
      <c r="I3143" s="1">
        <v>630</v>
      </c>
      <c r="J3143" s="1">
        <v>6.5</v>
      </c>
      <c r="K3143" s="1" t="s">
        <v>161</v>
      </c>
      <c r="L3143" s="1" t="s">
        <v>10225</v>
      </c>
    </row>
    <row r="3144" spans="1:12">
      <c r="A3144" s="1">
        <v>3235</v>
      </c>
      <c r="B3144" s="1" t="s">
        <v>10227</v>
      </c>
      <c r="C3144" s="1" t="s">
        <v>10227</v>
      </c>
      <c r="D3144" s="1" t="s">
        <v>10160</v>
      </c>
      <c r="E3144" s="1" t="s">
        <v>10228</v>
      </c>
      <c r="F3144" s="1" t="s">
        <v>10229</v>
      </c>
      <c r="G3144" s="1">
        <v>20.132708000000001</v>
      </c>
      <c r="H3144" s="1">
        <v>92.872628000000006</v>
      </c>
      <c r="I3144" s="1">
        <v>27</v>
      </c>
      <c r="J3144" s="1">
        <v>6.5</v>
      </c>
      <c r="K3144" s="1" t="s">
        <v>161</v>
      </c>
      <c r="L3144" s="1" t="s">
        <v>10227</v>
      </c>
    </row>
    <row r="3145" spans="1:12">
      <c r="A3145" s="1">
        <v>3236</v>
      </c>
      <c r="B3145" s="1" t="s">
        <v>10230</v>
      </c>
      <c r="C3145" s="1" t="s">
        <v>10230</v>
      </c>
      <c r="D3145" s="1" t="s">
        <v>10160</v>
      </c>
      <c r="E3145" s="1" t="s">
        <v>10231</v>
      </c>
      <c r="F3145" s="1" t="s">
        <v>10232</v>
      </c>
      <c r="G3145" s="1">
        <v>18.460730999999999</v>
      </c>
      <c r="H3145" s="1">
        <v>94.300118999999995</v>
      </c>
      <c r="I3145" s="1">
        <v>20</v>
      </c>
      <c r="J3145" s="1">
        <v>6.5</v>
      </c>
      <c r="K3145" s="1" t="s">
        <v>161</v>
      </c>
      <c r="L3145" s="1" t="s">
        <v>10230</v>
      </c>
    </row>
    <row r="3146" spans="1:12">
      <c r="A3146" s="1">
        <v>3237</v>
      </c>
      <c r="B3146" s="1" t="s">
        <v>10233</v>
      </c>
      <c r="C3146" s="1" t="s">
        <v>10234</v>
      </c>
      <c r="D3146" s="1" t="s">
        <v>10160</v>
      </c>
      <c r="E3146" s="1" t="s">
        <v>10235</v>
      </c>
      <c r="F3146" s="1" t="s">
        <v>10236</v>
      </c>
      <c r="G3146" s="1">
        <v>20.483830999999999</v>
      </c>
      <c r="H3146" s="1">
        <v>99.935353000000006</v>
      </c>
      <c r="I3146" s="1">
        <v>1280</v>
      </c>
      <c r="J3146" s="1">
        <v>7</v>
      </c>
      <c r="K3146" s="1" t="s">
        <v>161</v>
      </c>
      <c r="L3146" s="1" t="s">
        <v>10233</v>
      </c>
    </row>
    <row r="3147" spans="1:12">
      <c r="A3147" s="1">
        <v>3238</v>
      </c>
      <c r="B3147" s="1" t="s">
        <v>10237</v>
      </c>
      <c r="C3147" s="1" t="s">
        <v>10237</v>
      </c>
      <c r="D3147" s="1" t="s">
        <v>10160</v>
      </c>
      <c r="F3147" s="1" t="s">
        <v>10238</v>
      </c>
      <c r="G3147" s="1">
        <v>19.031275000000001</v>
      </c>
      <c r="H3147" s="1">
        <v>96.401239000000004</v>
      </c>
      <c r="I3147" s="1">
        <v>160</v>
      </c>
      <c r="J3147" s="1">
        <v>6.5</v>
      </c>
      <c r="K3147" s="1" t="s">
        <v>161</v>
      </c>
      <c r="L3147" s="1" t="s">
        <v>10237</v>
      </c>
    </row>
    <row r="3148" spans="1:12">
      <c r="A3148" s="1">
        <v>3239</v>
      </c>
      <c r="B3148" s="1" t="s">
        <v>10239</v>
      </c>
      <c r="C3148" s="1" t="s">
        <v>10240</v>
      </c>
      <c r="D3148" s="1" t="s">
        <v>10160</v>
      </c>
      <c r="E3148" s="1" t="s">
        <v>10241</v>
      </c>
      <c r="F3148" s="1" t="s">
        <v>10242</v>
      </c>
      <c r="G3148" s="1">
        <v>16.907305000000001</v>
      </c>
      <c r="H3148" s="1">
        <v>96.133222000000004</v>
      </c>
      <c r="I3148" s="1">
        <v>109</v>
      </c>
      <c r="J3148" s="1">
        <v>6.5</v>
      </c>
      <c r="K3148" s="1" t="s">
        <v>161</v>
      </c>
      <c r="L3148" s="1" t="s">
        <v>10239</v>
      </c>
    </row>
    <row r="3149" spans="1:12">
      <c r="A3149" s="1">
        <v>3240</v>
      </c>
      <c r="B3149" s="1" t="s">
        <v>10243</v>
      </c>
      <c r="C3149" s="1" t="s">
        <v>10244</v>
      </c>
      <c r="D3149" s="1" t="s">
        <v>10040</v>
      </c>
      <c r="E3149" s="1" t="s">
        <v>10245</v>
      </c>
      <c r="F3149" s="1" t="s">
        <v>10246</v>
      </c>
      <c r="G3149" s="1">
        <v>-5.0616310000000002</v>
      </c>
      <c r="H3149" s="1">
        <v>119.554042</v>
      </c>
      <c r="I3149" s="1">
        <v>47</v>
      </c>
      <c r="J3149" s="1">
        <v>8</v>
      </c>
      <c r="K3149" s="1" t="s">
        <v>201</v>
      </c>
      <c r="L3149" s="1" t="s">
        <v>10243</v>
      </c>
    </row>
    <row r="3150" spans="1:12">
      <c r="A3150" s="1">
        <v>3241</v>
      </c>
      <c r="B3150" s="1" t="s">
        <v>10247</v>
      </c>
      <c r="C3150" s="1" t="s">
        <v>10248</v>
      </c>
      <c r="D3150" s="1" t="s">
        <v>10040</v>
      </c>
      <c r="E3150" s="1" t="s">
        <v>10249</v>
      </c>
      <c r="F3150" s="1" t="s">
        <v>10250</v>
      </c>
      <c r="G3150" s="1">
        <v>-1.1900170000000001</v>
      </c>
      <c r="H3150" s="1">
        <v>136.10799700000001</v>
      </c>
      <c r="I3150" s="1">
        <v>46</v>
      </c>
      <c r="J3150" s="1">
        <v>9</v>
      </c>
      <c r="K3150" s="1" t="s">
        <v>201</v>
      </c>
      <c r="L3150" s="1" t="s">
        <v>10247</v>
      </c>
    </row>
    <row r="3151" spans="1:12">
      <c r="A3151" s="1">
        <v>3242</v>
      </c>
      <c r="B3151" s="1" t="s">
        <v>10251</v>
      </c>
      <c r="C3151" s="1" t="s">
        <v>10251</v>
      </c>
      <c r="D3151" s="1" t="s">
        <v>10040</v>
      </c>
      <c r="E3151" s="1" t="s">
        <v>10252</v>
      </c>
      <c r="F3151" s="1" t="s">
        <v>10253</v>
      </c>
      <c r="G3151" s="1">
        <v>-3.3681830000000001</v>
      </c>
      <c r="H3151" s="1">
        <v>135.49640600000001</v>
      </c>
      <c r="I3151" s="1">
        <v>20</v>
      </c>
      <c r="J3151" s="1">
        <v>9</v>
      </c>
      <c r="K3151" s="1" t="s">
        <v>201</v>
      </c>
      <c r="L3151" s="1" t="s">
        <v>10251</v>
      </c>
    </row>
    <row r="3152" spans="1:12">
      <c r="A3152" s="1">
        <v>3243</v>
      </c>
      <c r="B3152" s="1" t="s">
        <v>10254</v>
      </c>
      <c r="C3152" s="1" t="s">
        <v>10255</v>
      </c>
      <c r="D3152" s="1" t="s">
        <v>10040</v>
      </c>
      <c r="E3152" s="1" t="s">
        <v>10256</v>
      </c>
      <c r="F3152" s="1" t="s">
        <v>10257</v>
      </c>
      <c r="G3152" s="1">
        <v>-4.5282749999999998</v>
      </c>
      <c r="H3152" s="1">
        <v>136.88737499999999</v>
      </c>
      <c r="I3152" s="1">
        <v>103</v>
      </c>
      <c r="J3152" s="1">
        <v>9</v>
      </c>
      <c r="K3152" s="1" t="s">
        <v>201</v>
      </c>
      <c r="L3152" s="1" t="s">
        <v>10254</v>
      </c>
    </row>
    <row r="3153" spans="1:12">
      <c r="A3153" s="1">
        <v>3244</v>
      </c>
      <c r="B3153" s="1" t="s">
        <v>10258</v>
      </c>
      <c r="C3153" s="1" t="s">
        <v>10259</v>
      </c>
      <c r="D3153" s="1" t="s">
        <v>10040</v>
      </c>
      <c r="E3153" s="1" t="s">
        <v>10260</v>
      </c>
      <c r="F3153" s="1" t="s">
        <v>10261</v>
      </c>
      <c r="G3153" s="1">
        <v>-2.576953</v>
      </c>
      <c r="H3153" s="1">
        <v>140.51637199999999</v>
      </c>
      <c r="I3153" s="1">
        <v>289</v>
      </c>
      <c r="J3153" s="1">
        <v>9</v>
      </c>
      <c r="K3153" s="1" t="s">
        <v>201</v>
      </c>
      <c r="L3153" s="1" t="s">
        <v>10258</v>
      </c>
    </row>
    <row r="3154" spans="1:12">
      <c r="A3154" s="1">
        <v>3245</v>
      </c>
      <c r="B3154" s="1" t="s">
        <v>10262</v>
      </c>
      <c r="C3154" s="1" t="s">
        <v>10262</v>
      </c>
      <c r="D3154" s="1" t="s">
        <v>10040</v>
      </c>
      <c r="E3154" s="1" t="s">
        <v>10263</v>
      </c>
      <c r="F3154" s="1" t="s">
        <v>10264</v>
      </c>
      <c r="G3154" s="1">
        <v>-4.1025109999999998</v>
      </c>
      <c r="H3154" s="1">
        <v>138.95737199999999</v>
      </c>
      <c r="I3154" s="1">
        <v>5085</v>
      </c>
      <c r="J3154" s="1">
        <v>9</v>
      </c>
      <c r="K3154" s="1" t="s">
        <v>201</v>
      </c>
      <c r="L3154" s="1" t="s">
        <v>10262</v>
      </c>
    </row>
    <row r="3155" spans="1:12">
      <c r="A3155" s="1">
        <v>3246</v>
      </c>
      <c r="B3155" s="1" t="s">
        <v>10265</v>
      </c>
      <c r="C3155" s="1" t="s">
        <v>10266</v>
      </c>
      <c r="D3155" s="1" t="s">
        <v>10040</v>
      </c>
      <c r="E3155" s="1" t="s">
        <v>10267</v>
      </c>
      <c r="F3155" s="1" t="s">
        <v>10268</v>
      </c>
      <c r="G3155" s="1">
        <v>-8.5202939999999998</v>
      </c>
      <c r="H3155" s="1">
        <v>140.418453</v>
      </c>
      <c r="I3155" s="1">
        <v>10</v>
      </c>
      <c r="J3155" s="1">
        <v>9</v>
      </c>
      <c r="K3155" s="1" t="s">
        <v>201</v>
      </c>
      <c r="L3155" s="1" t="s">
        <v>10265</v>
      </c>
    </row>
    <row r="3156" spans="1:12">
      <c r="A3156" s="1">
        <v>3247</v>
      </c>
      <c r="B3156" s="1" t="s">
        <v>10269</v>
      </c>
      <c r="C3156" s="1" t="s">
        <v>10270</v>
      </c>
      <c r="D3156" s="1" t="s">
        <v>10040</v>
      </c>
      <c r="E3156" s="1" t="s">
        <v>10271</v>
      </c>
      <c r="F3156" s="1" t="s">
        <v>10272</v>
      </c>
      <c r="G3156" s="1">
        <v>0.63711899999999999</v>
      </c>
      <c r="H3156" s="1">
        <v>122.849858</v>
      </c>
      <c r="I3156" s="1">
        <v>105</v>
      </c>
      <c r="J3156" s="1">
        <v>8</v>
      </c>
      <c r="K3156" s="1" t="s">
        <v>201</v>
      </c>
      <c r="L3156" s="1" t="s">
        <v>10269</v>
      </c>
    </row>
    <row r="3157" spans="1:12">
      <c r="A3157" s="1">
        <v>3930</v>
      </c>
      <c r="B3157" s="1" t="s">
        <v>10273</v>
      </c>
      <c r="C3157" s="1" t="s">
        <v>7559</v>
      </c>
      <c r="D3157" s="1" t="s">
        <v>7510</v>
      </c>
      <c r="E3157" s="1" t="s">
        <v>10274</v>
      </c>
      <c r="F3157" s="1" t="s">
        <v>10275</v>
      </c>
      <c r="G3157" s="1">
        <v>37.469074999999997</v>
      </c>
      <c r="H3157" s="1">
        <v>126.450517</v>
      </c>
      <c r="I3157" s="1">
        <v>23</v>
      </c>
      <c r="J3157" s="1">
        <v>9</v>
      </c>
      <c r="K3157" s="1" t="s">
        <v>161</v>
      </c>
      <c r="L3157" s="1" t="s">
        <v>10273</v>
      </c>
    </row>
    <row r="3158" spans="1:12">
      <c r="A3158" s="1">
        <v>3249</v>
      </c>
      <c r="B3158" s="1" t="s">
        <v>10276</v>
      </c>
      <c r="C3158" s="1" t="s">
        <v>10277</v>
      </c>
      <c r="D3158" s="1" t="s">
        <v>10040</v>
      </c>
      <c r="E3158" s="1" t="s">
        <v>10278</v>
      </c>
      <c r="F3158" s="1" t="s">
        <v>10279</v>
      </c>
      <c r="G3158" s="1">
        <v>-0.91854199999999997</v>
      </c>
      <c r="H3158" s="1">
        <v>119.90964200000001</v>
      </c>
      <c r="I3158" s="1">
        <v>284</v>
      </c>
      <c r="J3158" s="1">
        <v>8</v>
      </c>
      <c r="K3158" s="1" t="s">
        <v>201</v>
      </c>
      <c r="L3158" s="1" t="s">
        <v>10276</v>
      </c>
    </row>
    <row r="3159" spans="1:12">
      <c r="A3159" s="1">
        <v>3250</v>
      </c>
      <c r="B3159" s="1" t="s">
        <v>10280</v>
      </c>
      <c r="C3159" s="1" t="s">
        <v>10281</v>
      </c>
      <c r="D3159" s="1" t="s">
        <v>10040</v>
      </c>
      <c r="E3159" s="1" t="s">
        <v>10282</v>
      </c>
      <c r="F3159" s="1" t="s">
        <v>10283</v>
      </c>
      <c r="G3159" s="1">
        <v>1.549447</v>
      </c>
      <c r="H3159" s="1">
        <v>124.925878</v>
      </c>
      <c r="I3159" s="1">
        <v>264</v>
      </c>
      <c r="J3159" s="1">
        <v>8</v>
      </c>
      <c r="K3159" s="1" t="s">
        <v>201</v>
      </c>
      <c r="L3159" s="1" t="s">
        <v>10280</v>
      </c>
    </row>
    <row r="3160" spans="1:12">
      <c r="A3160" s="1">
        <v>3251</v>
      </c>
      <c r="B3160" s="1" t="s">
        <v>10284</v>
      </c>
      <c r="C3160" s="1" t="s">
        <v>10285</v>
      </c>
      <c r="D3160" s="1" t="s">
        <v>10040</v>
      </c>
      <c r="E3160" s="1" t="s">
        <v>10286</v>
      </c>
      <c r="F3160" s="1" t="s">
        <v>10287</v>
      </c>
      <c r="G3160" s="1">
        <v>-1.4167529999999999</v>
      </c>
      <c r="H3160" s="1">
        <v>120.657669</v>
      </c>
      <c r="I3160" s="1">
        <v>174</v>
      </c>
      <c r="J3160" s="1">
        <v>8</v>
      </c>
      <c r="K3160" s="1" t="s">
        <v>201</v>
      </c>
      <c r="L3160" s="1" t="s">
        <v>10284</v>
      </c>
    </row>
    <row r="3161" spans="1:12">
      <c r="A3161" s="1">
        <v>3252</v>
      </c>
      <c r="B3161" s="1" t="s">
        <v>10288</v>
      </c>
      <c r="C3161" s="1" t="s">
        <v>10289</v>
      </c>
      <c r="D3161" s="1" t="s">
        <v>10040</v>
      </c>
      <c r="E3161" s="1" t="s">
        <v>10290</v>
      </c>
      <c r="F3161" s="1" t="s">
        <v>10291</v>
      </c>
      <c r="G3161" s="1">
        <v>2.045992</v>
      </c>
      <c r="H3161" s="1">
        <v>128.32470799999999</v>
      </c>
      <c r="I3161" s="1">
        <v>49</v>
      </c>
      <c r="J3161" s="1">
        <v>9</v>
      </c>
      <c r="K3161" s="1" t="s">
        <v>201</v>
      </c>
      <c r="L3161" s="1" t="s">
        <v>10288</v>
      </c>
    </row>
    <row r="3162" spans="1:12">
      <c r="A3162" s="1">
        <v>3253</v>
      </c>
      <c r="B3162" s="1" t="s">
        <v>10292</v>
      </c>
      <c r="C3162" s="1" t="s">
        <v>10293</v>
      </c>
      <c r="D3162" s="1" t="s">
        <v>10040</v>
      </c>
      <c r="E3162" s="1" t="s">
        <v>10294</v>
      </c>
      <c r="F3162" s="1" t="s">
        <v>10295</v>
      </c>
      <c r="G3162" s="1">
        <v>0.83141399999999999</v>
      </c>
      <c r="H3162" s="1">
        <v>127.381486</v>
      </c>
      <c r="I3162" s="1">
        <v>49</v>
      </c>
      <c r="J3162" s="1">
        <v>9</v>
      </c>
      <c r="K3162" s="1" t="s">
        <v>201</v>
      </c>
      <c r="L3162" s="1" t="s">
        <v>10292</v>
      </c>
    </row>
    <row r="3163" spans="1:12">
      <c r="A3163" s="1">
        <v>3254</v>
      </c>
      <c r="B3163" s="1" t="s">
        <v>10296</v>
      </c>
      <c r="C3163" s="1" t="s">
        <v>10297</v>
      </c>
      <c r="D3163" s="1" t="s">
        <v>10040</v>
      </c>
      <c r="E3163" s="1" t="s">
        <v>10298</v>
      </c>
      <c r="F3163" s="1" t="s">
        <v>10299</v>
      </c>
      <c r="G3163" s="1">
        <v>-1.0389189999999999</v>
      </c>
      <c r="H3163" s="1">
        <v>122.771906</v>
      </c>
      <c r="I3163" s="1">
        <v>56</v>
      </c>
      <c r="J3163" s="1">
        <v>8</v>
      </c>
      <c r="K3163" s="1" t="s">
        <v>201</v>
      </c>
      <c r="L3163" s="1" t="s">
        <v>10296</v>
      </c>
    </row>
    <row r="3164" spans="1:12">
      <c r="A3164" s="1">
        <v>6821</v>
      </c>
      <c r="B3164" s="1" t="s">
        <v>10300</v>
      </c>
      <c r="C3164" s="1" t="s">
        <v>10301</v>
      </c>
      <c r="D3164" s="1" t="s">
        <v>9348</v>
      </c>
      <c r="F3164" s="1" t="s">
        <v>1212</v>
      </c>
      <c r="G3164" s="1">
        <v>48.4</v>
      </c>
      <c r="H3164" s="1">
        <v>22.683299999999999</v>
      </c>
      <c r="I3164" s="1">
        <v>390</v>
      </c>
      <c r="J3164" s="1">
        <v>3</v>
      </c>
      <c r="K3164" s="1" t="s">
        <v>184</v>
      </c>
      <c r="L3164" s="1" t="s">
        <v>10300</v>
      </c>
    </row>
    <row r="3165" spans="1:12">
      <c r="A3165" s="1">
        <v>3256</v>
      </c>
      <c r="B3165" s="1" t="s">
        <v>10302</v>
      </c>
      <c r="C3165" s="1" t="s">
        <v>10303</v>
      </c>
      <c r="D3165" s="1" t="s">
        <v>10040</v>
      </c>
      <c r="E3165" s="1" t="s">
        <v>10304</v>
      </c>
      <c r="F3165" s="1" t="s">
        <v>10305</v>
      </c>
      <c r="G3165" s="1">
        <v>-3.710264</v>
      </c>
      <c r="H3165" s="1">
        <v>128.089136</v>
      </c>
      <c r="I3165" s="1">
        <v>33</v>
      </c>
      <c r="J3165" s="1">
        <v>9</v>
      </c>
      <c r="K3165" s="1" t="s">
        <v>201</v>
      </c>
      <c r="L3165" s="1" t="s">
        <v>10302</v>
      </c>
    </row>
    <row r="3166" spans="1:12">
      <c r="A3166" s="1">
        <v>3257</v>
      </c>
      <c r="B3166" s="1" t="s">
        <v>10306</v>
      </c>
      <c r="C3166" s="1" t="s">
        <v>10306</v>
      </c>
      <c r="D3166" s="1" t="s">
        <v>10040</v>
      </c>
      <c r="E3166" s="1" t="s">
        <v>10307</v>
      </c>
      <c r="F3166" s="1" t="s">
        <v>10308</v>
      </c>
      <c r="G3166" s="1">
        <v>-2.9201920000000001</v>
      </c>
      <c r="H3166" s="1">
        <v>132.267031</v>
      </c>
      <c r="I3166" s="1">
        <v>462</v>
      </c>
      <c r="J3166" s="1">
        <v>9</v>
      </c>
      <c r="K3166" s="1" t="s">
        <v>201</v>
      </c>
      <c r="L3166" s="1" t="s">
        <v>10306</v>
      </c>
    </row>
    <row r="3167" spans="1:12">
      <c r="A3167" s="1">
        <v>3258</v>
      </c>
      <c r="B3167" s="1" t="s">
        <v>10309</v>
      </c>
      <c r="C3167" s="1" t="s">
        <v>10309</v>
      </c>
      <c r="D3167" s="1" t="s">
        <v>10040</v>
      </c>
      <c r="E3167" s="1" t="s">
        <v>10310</v>
      </c>
      <c r="F3167" s="1" t="s">
        <v>10311</v>
      </c>
      <c r="G3167" s="1">
        <v>-3.644517</v>
      </c>
      <c r="H3167" s="1">
        <v>133.69555299999999</v>
      </c>
      <c r="I3167" s="1">
        <v>19</v>
      </c>
      <c r="J3167" s="1">
        <v>9</v>
      </c>
      <c r="K3167" s="1" t="s">
        <v>201</v>
      </c>
      <c r="L3167" s="1" t="s">
        <v>10309</v>
      </c>
    </row>
    <row r="3168" spans="1:12">
      <c r="A3168" s="1">
        <v>3259</v>
      </c>
      <c r="B3168" s="1" t="s">
        <v>10312</v>
      </c>
      <c r="C3168" s="1" t="s">
        <v>10312</v>
      </c>
      <c r="D3168" s="1" t="s">
        <v>10040</v>
      </c>
      <c r="E3168" s="1" t="s">
        <v>10313</v>
      </c>
      <c r="F3168" s="1" t="s">
        <v>10314</v>
      </c>
      <c r="G3168" s="1">
        <v>-2.5322420000000001</v>
      </c>
      <c r="H3168" s="1">
        <v>133.438894</v>
      </c>
      <c r="I3168" s="1">
        <v>10</v>
      </c>
      <c r="J3168" s="1">
        <v>9</v>
      </c>
      <c r="K3168" s="1" t="s">
        <v>201</v>
      </c>
      <c r="L3168" s="1" t="s">
        <v>10312</v>
      </c>
    </row>
    <row r="3169" spans="1:12">
      <c r="A3169" s="1">
        <v>3260</v>
      </c>
      <c r="B3169" s="1" t="s">
        <v>10315</v>
      </c>
      <c r="C3169" s="1" t="s">
        <v>10316</v>
      </c>
      <c r="D3169" s="1" t="s">
        <v>10040</v>
      </c>
      <c r="E3169" s="1" t="s">
        <v>10317</v>
      </c>
      <c r="F3169" s="1" t="s">
        <v>10318</v>
      </c>
      <c r="G3169" s="1">
        <v>-0.89183299999999999</v>
      </c>
      <c r="H3169" s="1">
        <v>134.049183</v>
      </c>
      <c r="I3169" s="1">
        <v>23</v>
      </c>
      <c r="J3169" s="1">
        <v>9</v>
      </c>
      <c r="K3169" s="1" t="s">
        <v>201</v>
      </c>
      <c r="L3169" s="1" t="s">
        <v>10315</v>
      </c>
    </row>
    <row r="3170" spans="1:12">
      <c r="A3170" s="1">
        <v>3261</v>
      </c>
      <c r="B3170" s="1" t="s">
        <v>10319</v>
      </c>
      <c r="C3170" s="1" t="s">
        <v>10320</v>
      </c>
      <c r="D3170" s="1" t="s">
        <v>10040</v>
      </c>
      <c r="E3170" s="1" t="s">
        <v>10321</v>
      </c>
      <c r="F3170" s="1" t="s">
        <v>10322</v>
      </c>
      <c r="G3170" s="1">
        <v>-0.92635800000000001</v>
      </c>
      <c r="H3170" s="1">
        <v>131.121194</v>
      </c>
      <c r="I3170" s="1">
        <v>10</v>
      </c>
      <c r="J3170" s="1">
        <v>9</v>
      </c>
      <c r="K3170" s="1" t="s">
        <v>201</v>
      </c>
      <c r="L3170" s="1" t="s">
        <v>10319</v>
      </c>
    </row>
    <row r="3171" spans="1:12">
      <c r="A3171" s="1">
        <v>3262</v>
      </c>
      <c r="B3171" s="1" t="s">
        <v>10323</v>
      </c>
      <c r="C3171" s="1" t="s">
        <v>10323</v>
      </c>
      <c r="D3171" s="1" t="s">
        <v>10324</v>
      </c>
      <c r="E3171" s="1" t="s">
        <v>10325</v>
      </c>
      <c r="F3171" s="1" t="s">
        <v>10326</v>
      </c>
      <c r="G3171" s="1">
        <v>3.12385</v>
      </c>
      <c r="H3171" s="1">
        <v>113.020472</v>
      </c>
      <c r="I3171" s="1">
        <v>74</v>
      </c>
      <c r="J3171" s="1">
        <v>8</v>
      </c>
      <c r="K3171" s="1" t="s">
        <v>201</v>
      </c>
      <c r="L3171" s="1" t="s">
        <v>10323</v>
      </c>
    </row>
    <row r="3172" spans="1:12">
      <c r="A3172" s="1">
        <v>3263</v>
      </c>
      <c r="B3172" s="1" t="s">
        <v>10327</v>
      </c>
      <c r="C3172" s="1" t="s">
        <v>10328</v>
      </c>
      <c r="D3172" s="1" t="s">
        <v>10324</v>
      </c>
      <c r="E3172" s="1" t="s">
        <v>10329</v>
      </c>
      <c r="F3172" s="1" t="s">
        <v>10330</v>
      </c>
      <c r="G3172" s="1">
        <v>1.4846969999999999</v>
      </c>
      <c r="H3172" s="1">
        <v>110.34693300000001</v>
      </c>
      <c r="I3172" s="1">
        <v>89</v>
      </c>
      <c r="J3172" s="1">
        <v>8</v>
      </c>
      <c r="K3172" s="1" t="s">
        <v>201</v>
      </c>
      <c r="L3172" s="1" t="s">
        <v>10327</v>
      </c>
    </row>
    <row r="3173" spans="1:12">
      <c r="A3173" s="1">
        <v>3264</v>
      </c>
      <c r="B3173" s="1" t="s">
        <v>10331</v>
      </c>
      <c r="C3173" s="1" t="s">
        <v>10331</v>
      </c>
      <c r="D3173" s="1" t="s">
        <v>10324</v>
      </c>
      <c r="E3173" s="1" t="s">
        <v>10332</v>
      </c>
      <c r="F3173" s="1" t="s">
        <v>10333</v>
      </c>
      <c r="G3173" s="1">
        <v>4.8083030000000004</v>
      </c>
      <c r="H3173" s="1">
        <v>115.01043900000001</v>
      </c>
      <c r="I3173" s="1">
        <v>14</v>
      </c>
      <c r="J3173" s="1">
        <v>8</v>
      </c>
      <c r="K3173" s="1" t="s">
        <v>201</v>
      </c>
      <c r="L3173" s="1" t="s">
        <v>10331</v>
      </c>
    </row>
    <row r="3174" spans="1:12">
      <c r="A3174" s="1">
        <v>3265</v>
      </c>
      <c r="B3174" s="1" t="s">
        <v>10334</v>
      </c>
      <c r="C3174" s="1" t="s">
        <v>10334</v>
      </c>
      <c r="D3174" s="1" t="s">
        <v>10324</v>
      </c>
      <c r="E3174" s="1" t="s">
        <v>10335</v>
      </c>
      <c r="F3174" s="1" t="s">
        <v>10336</v>
      </c>
      <c r="G3174" s="1">
        <v>4.1775000000000002</v>
      </c>
      <c r="H3174" s="1">
        <v>114.321944</v>
      </c>
      <c r="I3174" s="1">
        <v>103</v>
      </c>
      <c r="J3174" s="1">
        <v>8</v>
      </c>
      <c r="K3174" s="1" t="s">
        <v>201</v>
      </c>
      <c r="L3174" s="1" t="s">
        <v>10334</v>
      </c>
    </row>
    <row r="3175" spans="1:12">
      <c r="A3175" s="1">
        <v>3266</v>
      </c>
      <c r="B3175" s="1" t="s">
        <v>10337</v>
      </c>
      <c r="C3175" s="1" t="s">
        <v>10337</v>
      </c>
      <c r="D3175" s="1" t="s">
        <v>10324</v>
      </c>
      <c r="E3175" s="1" t="s">
        <v>10338</v>
      </c>
      <c r="F3175" s="1" t="s">
        <v>10339</v>
      </c>
      <c r="G3175" s="1">
        <v>4.3220140000000002</v>
      </c>
      <c r="H3175" s="1">
        <v>113.986806</v>
      </c>
      <c r="I3175" s="1">
        <v>59</v>
      </c>
      <c r="J3175" s="1">
        <v>8</v>
      </c>
      <c r="K3175" s="1" t="s">
        <v>201</v>
      </c>
      <c r="L3175" s="1" t="s">
        <v>10337</v>
      </c>
    </row>
    <row r="3176" spans="1:12">
      <c r="A3176" s="1">
        <v>3267</v>
      </c>
      <c r="B3176" s="1" t="s">
        <v>10340</v>
      </c>
      <c r="C3176" s="1" t="s">
        <v>10340</v>
      </c>
      <c r="D3176" s="1" t="s">
        <v>10324</v>
      </c>
      <c r="E3176" s="1" t="s">
        <v>10341</v>
      </c>
      <c r="F3176" s="1" t="s">
        <v>10342</v>
      </c>
      <c r="G3176" s="1">
        <v>2.261603</v>
      </c>
      <c r="H3176" s="1">
        <v>111.985322</v>
      </c>
      <c r="I3176" s="1">
        <v>122</v>
      </c>
      <c r="J3176" s="1">
        <v>8</v>
      </c>
      <c r="K3176" s="1" t="s">
        <v>201</v>
      </c>
      <c r="L3176" s="1" t="s">
        <v>10340</v>
      </c>
    </row>
    <row r="3177" spans="1:12">
      <c r="A3177" s="1">
        <v>3268</v>
      </c>
      <c r="B3177" s="1" t="s">
        <v>10343</v>
      </c>
      <c r="C3177" s="1" t="s">
        <v>10343</v>
      </c>
      <c r="D3177" s="1" t="s">
        <v>10324</v>
      </c>
      <c r="E3177" s="1" t="s">
        <v>10344</v>
      </c>
      <c r="F3177" s="1" t="s">
        <v>10345</v>
      </c>
      <c r="G3177" s="1">
        <v>5.0322469999999999</v>
      </c>
      <c r="H3177" s="1">
        <v>118.32403600000001</v>
      </c>
      <c r="I3177" s="1">
        <v>45</v>
      </c>
      <c r="J3177" s="1">
        <v>8</v>
      </c>
      <c r="K3177" s="1" t="s">
        <v>201</v>
      </c>
      <c r="L3177" s="1" t="s">
        <v>10343</v>
      </c>
    </row>
    <row r="3178" spans="1:12">
      <c r="A3178" s="1">
        <v>3269</v>
      </c>
      <c r="B3178" s="1" t="s">
        <v>10346</v>
      </c>
      <c r="C3178" s="1" t="s">
        <v>10347</v>
      </c>
      <c r="D3178" s="1" t="s">
        <v>10324</v>
      </c>
      <c r="E3178" s="1" t="s">
        <v>10348</v>
      </c>
      <c r="F3178" s="1" t="s">
        <v>10349</v>
      </c>
      <c r="G3178" s="1">
        <v>5.937208</v>
      </c>
      <c r="H3178" s="1">
        <v>116.051181</v>
      </c>
      <c r="I3178" s="1">
        <v>10</v>
      </c>
      <c r="J3178" s="1">
        <v>8</v>
      </c>
      <c r="K3178" s="1" t="s">
        <v>201</v>
      </c>
      <c r="L3178" s="1" t="s">
        <v>10346</v>
      </c>
    </row>
    <row r="3179" spans="1:12">
      <c r="A3179" s="1">
        <v>3270</v>
      </c>
      <c r="B3179" s="1" t="s">
        <v>10350</v>
      </c>
      <c r="C3179" s="1" t="s">
        <v>10350</v>
      </c>
      <c r="D3179" s="1" t="s">
        <v>10324</v>
      </c>
      <c r="E3179" s="1" t="s">
        <v>10351</v>
      </c>
      <c r="F3179" s="1" t="s">
        <v>10352</v>
      </c>
      <c r="G3179" s="1">
        <v>5.3006830000000003</v>
      </c>
      <c r="H3179" s="1">
        <v>115.250181</v>
      </c>
      <c r="I3179" s="1">
        <v>101</v>
      </c>
      <c r="J3179" s="1">
        <v>8</v>
      </c>
      <c r="K3179" s="1" t="s">
        <v>201</v>
      </c>
      <c r="L3179" s="1" t="s">
        <v>10350</v>
      </c>
    </row>
    <row r="3180" spans="1:12">
      <c r="A3180" s="1">
        <v>3271</v>
      </c>
      <c r="B3180" s="1" t="s">
        <v>10353</v>
      </c>
      <c r="C3180" s="1" t="s">
        <v>10353</v>
      </c>
      <c r="D3180" s="1" t="s">
        <v>10324</v>
      </c>
      <c r="E3180" s="1" t="s">
        <v>10354</v>
      </c>
      <c r="F3180" s="1" t="s">
        <v>10355</v>
      </c>
      <c r="G3180" s="1">
        <v>4.3133689999999998</v>
      </c>
      <c r="H3180" s="1">
        <v>118.121953</v>
      </c>
      <c r="I3180" s="1">
        <v>57</v>
      </c>
      <c r="J3180" s="1">
        <v>8</v>
      </c>
      <c r="K3180" s="1" t="s">
        <v>201</v>
      </c>
      <c r="L3180" s="1" t="s">
        <v>10353</v>
      </c>
    </row>
    <row r="3181" spans="1:12">
      <c r="A3181" s="1">
        <v>3272</v>
      </c>
      <c r="B3181" s="1" t="s">
        <v>10356</v>
      </c>
      <c r="C3181" s="1" t="s">
        <v>10357</v>
      </c>
      <c r="D3181" s="1" t="s">
        <v>10358</v>
      </c>
      <c r="E3181" s="1" t="s">
        <v>10359</v>
      </c>
      <c r="F3181" s="1" t="s">
        <v>10360</v>
      </c>
      <c r="G3181" s="1">
        <v>4.9442000000000004</v>
      </c>
      <c r="H3181" s="1">
        <v>114.928353</v>
      </c>
      <c r="I3181" s="1">
        <v>73</v>
      </c>
      <c r="J3181" s="1">
        <v>8</v>
      </c>
      <c r="K3181" s="1" t="s">
        <v>161</v>
      </c>
      <c r="L3181" s="1" t="s">
        <v>10356</v>
      </c>
    </row>
    <row r="3182" spans="1:12">
      <c r="A3182" s="1">
        <v>3273</v>
      </c>
      <c r="B3182" s="1" t="s">
        <v>10361</v>
      </c>
      <c r="C3182" s="1" t="s">
        <v>10362</v>
      </c>
      <c r="D3182" s="1" t="s">
        <v>10040</v>
      </c>
      <c r="E3182" s="1" t="s">
        <v>10363</v>
      </c>
      <c r="F3182" s="1" t="s">
        <v>10364</v>
      </c>
      <c r="G3182" s="1">
        <v>0.46078599999999997</v>
      </c>
      <c r="H3182" s="1">
        <v>101.44453900000001</v>
      </c>
      <c r="I3182" s="1">
        <v>102</v>
      </c>
      <c r="J3182" s="1">
        <v>7</v>
      </c>
      <c r="K3182" s="1" t="s">
        <v>201</v>
      </c>
      <c r="L3182" s="1" t="s">
        <v>10361</v>
      </c>
    </row>
    <row r="3183" spans="1:12">
      <c r="A3183" s="1">
        <v>3274</v>
      </c>
      <c r="B3183" s="1" t="s">
        <v>10365</v>
      </c>
      <c r="C3183" s="1" t="s">
        <v>10366</v>
      </c>
      <c r="D3183" s="1" t="s">
        <v>10040</v>
      </c>
      <c r="E3183" s="1" t="s">
        <v>10367</v>
      </c>
      <c r="F3183" s="1" t="s">
        <v>10368</v>
      </c>
      <c r="G3183" s="1">
        <v>1.609194</v>
      </c>
      <c r="H3183" s="1">
        <v>101.433558</v>
      </c>
      <c r="I3183" s="1">
        <v>55</v>
      </c>
      <c r="J3183" s="1">
        <v>7</v>
      </c>
      <c r="K3183" s="1" t="s">
        <v>201</v>
      </c>
      <c r="L3183" s="1" t="s">
        <v>10365</v>
      </c>
    </row>
    <row r="3184" spans="1:12">
      <c r="A3184" s="1">
        <v>3275</v>
      </c>
      <c r="B3184" s="1" t="s">
        <v>10369</v>
      </c>
      <c r="C3184" s="1" t="s">
        <v>10370</v>
      </c>
      <c r="D3184" s="1" t="s">
        <v>10040</v>
      </c>
      <c r="E3184" s="1" t="s">
        <v>10371</v>
      </c>
      <c r="F3184" s="1" t="s">
        <v>10372</v>
      </c>
      <c r="G3184" s="1">
        <v>-6.1255670000000002</v>
      </c>
      <c r="H3184" s="1">
        <v>106.655897</v>
      </c>
      <c r="I3184" s="1">
        <v>34</v>
      </c>
      <c r="J3184" s="1">
        <v>7</v>
      </c>
      <c r="K3184" s="1" t="s">
        <v>201</v>
      </c>
      <c r="L3184" s="1" t="s">
        <v>10369</v>
      </c>
    </row>
    <row r="3185" spans="1:12">
      <c r="A3185" s="1">
        <v>3276</v>
      </c>
      <c r="B3185" s="1" t="s">
        <v>10373</v>
      </c>
      <c r="C3185" s="1" t="s">
        <v>10374</v>
      </c>
      <c r="D3185" s="1" t="s">
        <v>10040</v>
      </c>
      <c r="E3185" s="1" t="s">
        <v>10375</v>
      </c>
      <c r="F3185" s="1" t="s">
        <v>10376</v>
      </c>
      <c r="G3185" s="1">
        <v>1.1663809999999999</v>
      </c>
      <c r="H3185" s="1">
        <v>97.704680999999994</v>
      </c>
      <c r="I3185" s="1">
        <v>20</v>
      </c>
      <c r="J3185" s="1">
        <v>7</v>
      </c>
      <c r="K3185" s="1" t="s">
        <v>201</v>
      </c>
      <c r="L3185" s="1" t="s">
        <v>10373</v>
      </c>
    </row>
    <row r="3186" spans="1:12">
      <c r="A3186" s="1">
        <v>3277</v>
      </c>
      <c r="B3186" s="1" t="s">
        <v>10377</v>
      </c>
      <c r="C3186" s="1" t="s">
        <v>10378</v>
      </c>
      <c r="D3186" s="1" t="s">
        <v>10040</v>
      </c>
      <c r="F3186" s="1" t="s">
        <v>10379</v>
      </c>
      <c r="G3186" s="1">
        <v>1.4001030000000001</v>
      </c>
      <c r="H3186" s="1">
        <v>99.430453</v>
      </c>
      <c r="I3186" s="1">
        <v>922</v>
      </c>
      <c r="J3186" s="1">
        <v>7</v>
      </c>
      <c r="K3186" s="1" t="s">
        <v>201</v>
      </c>
      <c r="L3186" s="1" t="s">
        <v>10377</v>
      </c>
    </row>
    <row r="3187" spans="1:12">
      <c r="A3187" s="1">
        <v>3278</v>
      </c>
      <c r="B3187" s="1" t="s">
        <v>10380</v>
      </c>
      <c r="C3187" s="1" t="s">
        <v>10381</v>
      </c>
      <c r="D3187" s="1" t="s">
        <v>10040</v>
      </c>
      <c r="E3187" s="1" t="s">
        <v>10382</v>
      </c>
      <c r="F3187" s="1" t="s">
        <v>10383</v>
      </c>
      <c r="G3187" s="1">
        <v>-0.87498900000000002</v>
      </c>
      <c r="H3187" s="1">
        <v>100.35188100000001</v>
      </c>
      <c r="I3187" s="1">
        <v>9</v>
      </c>
      <c r="J3187" s="1">
        <v>7</v>
      </c>
      <c r="K3187" s="1" t="s">
        <v>201</v>
      </c>
      <c r="L3187" s="1" t="s">
        <v>10380</v>
      </c>
    </row>
    <row r="3188" spans="1:12">
      <c r="A3188" s="1">
        <v>3279</v>
      </c>
      <c r="B3188" s="1" t="s">
        <v>10384</v>
      </c>
      <c r="C3188" s="1" t="s">
        <v>10385</v>
      </c>
      <c r="D3188" s="1" t="s">
        <v>10040</v>
      </c>
      <c r="E3188" s="1" t="s">
        <v>10386</v>
      </c>
      <c r="F3188" s="1" t="s">
        <v>10387</v>
      </c>
      <c r="G3188" s="1">
        <v>3.5580560000000001</v>
      </c>
      <c r="H3188" s="1">
        <v>98.671722000000003</v>
      </c>
      <c r="I3188" s="1">
        <v>114</v>
      </c>
      <c r="J3188" s="1">
        <v>7</v>
      </c>
      <c r="K3188" s="1" t="s">
        <v>201</v>
      </c>
      <c r="L3188" s="1" t="s">
        <v>10384</v>
      </c>
    </row>
    <row r="3189" spans="1:12">
      <c r="A3189" s="1">
        <v>3280</v>
      </c>
      <c r="B3189" s="1" t="s">
        <v>10388</v>
      </c>
      <c r="C3189" s="1" t="s">
        <v>10389</v>
      </c>
      <c r="D3189" s="1" t="s">
        <v>10040</v>
      </c>
      <c r="F3189" s="1" t="s">
        <v>10390</v>
      </c>
      <c r="G3189" s="1">
        <v>1.555944</v>
      </c>
      <c r="H3189" s="1">
        <v>98.888908000000001</v>
      </c>
      <c r="I3189" s="1">
        <v>43</v>
      </c>
      <c r="J3189" s="1">
        <v>7</v>
      </c>
      <c r="K3189" s="1" t="s">
        <v>201</v>
      </c>
      <c r="L3189" s="1" t="s">
        <v>10388</v>
      </c>
    </row>
    <row r="3190" spans="1:12">
      <c r="A3190" s="1">
        <v>3281</v>
      </c>
      <c r="B3190" s="1" t="s">
        <v>10391</v>
      </c>
      <c r="C3190" s="1" t="s">
        <v>10392</v>
      </c>
      <c r="D3190" s="1" t="s">
        <v>10040</v>
      </c>
      <c r="F3190" s="1" t="s">
        <v>10393</v>
      </c>
      <c r="G3190" s="1">
        <v>-0.34886899999999998</v>
      </c>
      <c r="H3190" s="1">
        <v>111.747606</v>
      </c>
      <c r="I3190" s="1">
        <v>123</v>
      </c>
      <c r="J3190" s="1">
        <v>7</v>
      </c>
      <c r="K3190" s="1" t="s">
        <v>201</v>
      </c>
      <c r="L3190" s="1" t="s">
        <v>10391</v>
      </c>
    </row>
    <row r="3191" spans="1:12">
      <c r="A3191" s="1">
        <v>3282</v>
      </c>
      <c r="B3191" s="1" t="s">
        <v>10394</v>
      </c>
      <c r="C3191" s="1" t="s">
        <v>10395</v>
      </c>
      <c r="D3191" s="1" t="s">
        <v>10040</v>
      </c>
      <c r="E3191" s="1" t="s">
        <v>10396</v>
      </c>
      <c r="F3191" s="1" t="s">
        <v>10397</v>
      </c>
      <c r="G3191" s="1">
        <v>-1.8166389999999999</v>
      </c>
      <c r="H3191" s="1">
        <v>109.963483</v>
      </c>
      <c r="I3191" s="1">
        <v>46</v>
      </c>
      <c r="J3191" s="1">
        <v>7</v>
      </c>
      <c r="K3191" s="1" t="s">
        <v>201</v>
      </c>
      <c r="L3191" s="1" t="s">
        <v>10394</v>
      </c>
    </row>
    <row r="3192" spans="1:12">
      <c r="A3192" s="1">
        <v>6820</v>
      </c>
      <c r="B3192" s="1" t="s">
        <v>10398</v>
      </c>
      <c r="C3192" s="1" t="s">
        <v>10301</v>
      </c>
      <c r="D3192" s="1" t="s">
        <v>9348</v>
      </c>
      <c r="F3192" s="1" t="s">
        <v>1212</v>
      </c>
      <c r="G3192" s="1">
        <v>48.4</v>
      </c>
      <c r="H3192" s="1">
        <v>22.683</v>
      </c>
      <c r="I3192" s="1">
        <v>390</v>
      </c>
      <c r="J3192" s="1">
        <v>3</v>
      </c>
      <c r="K3192" s="1" t="s">
        <v>184</v>
      </c>
      <c r="L3192" s="1" t="s">
        <v>10398</v>
      </c>
    </row>
    <row r="3193" spans="1:12">
      <c r="A3193" s="1">
        <v>3284</v>
      </c>
      <c r="B3193" s="1" t="s">
        <v>10399</v>
      </c>
      <c r="C3193" s="1" t="s">
        <v>10400</v>
      </c>
      <c r="D3193" s="1" t="s">
        <v>10040</v>
      </c>
      <c r="E3193" s="1" t="s">
        <v>10401</v>
      </c>
      <c r="F3193" s="1" t="s">
        <v>10402</v>
      </c>
      <c r="G3193" s="1">
        <v>-0.15071100000000001</v>
      </c>
      <c r="H3193" s="1">
        <v>109.403892</v>
      </c>
      <c r="I3193" s="1">
        <v>10</v>
      </c>
      <c r="J3193" s="1">
        <v>7</v>
      </c>
      <c r="K3193" s="1" t="s">
        <v>201</v>
      </c>
      <c r="L3193" s="1" t="s">
        <v>10399</v>
      </c>
    </row>
    <row r="3194" spans="1:12">
      <c r="A3194" s="1">
        <v>6819</v>
      </c>
      <c r="B3194" s="1" t="s">
        <v>10403</v>
      </c>
      <c r="C3194" s="1" t="s">
        <v>9397</v>
      </c>
      <c r="D3194" s="1" t="s">
        <v>9386</v>
      </c>
      <c r="F3194" s="1" t="s">
        <v>10404</v>
      </c>
      <c r="G3194" s="1">
        <v>53.57</v>
      </c>
      <c r="H3194" s="1">
        <v>27.39</v>
      </c>
      <c r="I3194" s="1">
        <v>0</v>
      </c>
      <c r="J3194" s="1">
        <v>3</v>
      </c>
      <c r="K3194" s="1" t="s">
        <v>184</v>
      </c>
      <c r="L3194" s="1" t="s">
        <v>10403</v>
      </c>
    </row>
    <row r="3195" spans="1:12">
      <c r="A3195" s="1">
        <v>6798</v>
      </c>
      <c r="B3195" s="1" t="s">
        <v>10405</v>
      </c>
      <c r="C3195" s="1" t="s">
        <v>10406</v>
      </c>
      <c r="D3195" s="1" t="s">
        <v>1196</v>
      </c>
      <c r="F3195" s="1" t="s">
        <v>10407</v>
      </c>
      <c r="G3195" s="1">
        <v>53.054000000000002</v>
      </c>
      <c r="H3195" s="1">
        <v>9.2086670000000002</v>
      </c>
      <c r="I3195" s="1">
        <v>59</v>
      </c>
      <c r="J3195" s="1">
        <v>1</v>
      </c>
      <c r="K3195" s="1" t="s">
        <v>184</v>
      </c>
      <c r="L3195" s="1" t="s">
        <v>10405</v>
      </c>
    </row>
    <row r="3196" spans="1:12">
      <c r="A3196" s="1">
        <v>3287</v>
      </c>
      <c r="B3196" s="1" t="s">
        <v>10408</v>
      </c>
      <c r="C3196" s="1" t="s">
        <v>10409</v>
      </c>
      <c r="D3196" s="1" t="s">
        <v>10040</v>
      </c>
      <c r="E3196" s="1" t="s">
        <v>10410</v>
      </c>
      <c r="F3196" s="1" t="s">
        <v>10411</v>
      </c>
      <c r="G3196" s="1">
        <v>-1.6380170000000001</v>
      </c>
      <c r="H3196" s="1">
        <v>103.644378</v>
      </c>
      <c r="I3196" s="1">
        <v>82</v>
      </c>
      <c r="J3196" s="1">
        <v>7</v>
      </c>
      <c r="K3196" s="1" t="s">
        <v>201</v>
      </c>
      <c r="L3196" s="1" t="s">
        <v>10408</v>
      </c>
    </row>
    <row r="3197" spans="1:12">
      <c r="A3197" s="1">
        <v>3288</v>
      </c>
      <c r="B3197" s="1" t="s">
        <v>10412</v>
      </c>
      <c r="C3197" s="1" t="s">
        <v>10413</v>
      </c>
      <c r="D3197" s="1" t="s">
        <v>10040</v>
      </c>
      <c r="E3197" s="1" t="s">
        <v>10414</v>
      </c>
      <c r="F3197" s="1" t="s">
        <v>10415</v>
      </c>
      <c r="G3197" s="1">
        <v>-3.8637000000000001</v>
      </c>
      <c r="H3197" s="1">
        <v>102.33903599999999</v>
      </c>
      <c r="I3197" s="1">
        <v>50</v>
      </c>
      <c r="J3197" s="1">
        <v>7</v>
      </c>
      <c r="K3197" s="1" t="s">
        <v>201</v>
      </c>
      <c r="L3197" s="1" t="s">
        <v>10412</v>
      </c>
    </row>
    <row r="3198" spans="1:12">
      <c r="A3198" s="1">
        <v>3289</v>
      </c>
      <c r="B3198" s="1" t="s">
        <v>10416</v>
      </c>
      <c r="C3198" s="1" t="s">
        <v>10417</v>
      </c>
      <c r="D3198" s="1" t="s">
        <v>10040</v>
      </c>
      <c r="E3198" s="1" t="s">
        <v>10418</v>
      </c>
      <c r="F3198" s="1" t="s">
        <v>10419</v>
      </c>
      <c r="G3198" s="1">
        <v>-2.89825</v>
      </c>
      <c r="H3198" s="1">
        <v>104.69990300000001</v>
      </c>
      <c r="I3198" s="1">
        <v>49</v>
      </c>
      <c r="J3198" s="1">
        <v>7</v>
      </c>
      <c r="K3198" s="1" t="s">
        <v>201</v>
      </c>
      <c r="L3198" s="1" t="s">
        <v>10416</v>
      </c>
    </row>
    <row r="3199" spans="1:12">
      <c r="A3199" s="1">
        <v>3291</v>
      </c>
      <c r="B3199" s="1" t="s">
        <v>10420</v>
      </c>
      <c r="C3199" s="1" t="s">
        <v>10421</v>
      </c>
      <c r="D3199" s="1" t="s">
        <v>10040</v>
      </c>
      <c r="E3199" s="1" t="s">
        <v>10422</v>
      </c>
      <c r="F3199" s="1" t="s">
        <v>10423</v>
      </c>
      <c r="G3199" s="1">
        <v>-0.35280800000000001</v>
      </c>
      <c r="H3199" s="1">
        <v>102.334917</v>
      </c>
      <c r="I3199" s="1">
        <v>62</v>
      </c>
      <c r="J3199" s="1">
        <v>7</v>
      </c>
      <c r="K3199" s="1" t="s">
        <v>201</v>
      </c>
      <c r="L3199" s="1" t="s">
        <v>10420</v>
      </c>
    </row>
    <row r="3200" spans="1:12">
      <c r="A3200" s="1">
        <v>3292</v>
      </c>
      <c r="B3200" s="1" t="s">
        <v>10424</v>
      </c>
      <c r="C3200" s="1" t="s">
        <v>10424</v>
      </c>
      <c r="D3200" s="1" t="s">
        <v>10040</v>
      </c>
      <c r="F3200" s="1" t="s">
        <v>10425</v>
      </c>
      <c r="G3200" s="1">
        <v>5.0695059999999996</v>
      </c>
      <c r="H3200" s="1">
        <v>97.259191999999999</v>
      </c>
      <c r="I3200" s="1">
        <v>28</v>
      </c>
      <c r="J3200" s="1">
        <v>7</v>
      </c>
      <c r="K3200" s="1" t="s">
        <v>201</v>
      </c>
      <c r="L3200" s="1" t="s">
        <v>10424</v>
      </c>
    </row>
    <row r="3201" spans="1:12">
      <c r="A3201" s="1">
        <v>6818</v>
      </c>
      <c r="B3201" s="1" t="s">
        <v>10426</v>
      </c>
      <c r="C3201" s="1" t="s">
        <v>10427</v>
      </c>
      <c r="D3201" s="1" t="s">
        <v>5544</v>
      </c>
      <c r="E3201" s="1" t="s">
        <v>10428</v>
      </c>
      <c r="F3201" s="1" t="s">
        <v>1212</v>
      </c>
      <c r="G3201" s="1">
        <v>47.838099999999997</v>
      </c>
      <c r="H3201" s="1">
        <v>27.781500000000001</v>
      </c>
      <c r="I3201" s="1">
        <v>758</v>
      </c>
      <c r="J3201" s="1">
        <v>3</v>
      </c>
      <c r="K3201" s="1" t="s">
        <v>161</v>
      </c>
      <c r="L3201" s="1" t="s">
        <v>10426</v>
      </c>
    </row>
    <row r="3202" spans="1:12">
      <c r="A3202" s="1">
        <v>3294</v>
      </c>
      <c r="B3202" s="1" t="s">
        <v>10429</v>
      </c>
      <c r="C3202" s="1" t="s">
        <v>10430</v>
      </c>
      <c r="D3202" s="1" t="s">
        <v>10040</v>
      </c>
      <c r="E3202" s="1" t="s">
        <v>10431</v>
      </c>
      <c r="F3202" s="1" t="s">
        <v>10432</v>
      </c>
      <c r="G3202" s="1">
        <v>5.5235219999999998</v>
      </c>
      <c r="H3202" s="1">
        <v>95.420372</v>
      </c>
      <c r="I3202" s="1">
        <v>65</v>
      </c>
      <c r="J3202" s="1">
        <v>7</v>
      </c>
      <c r="K3202" s="1" t="s">
        <v>201</v>
      </c>
      <c r="L3202" s="1" t="s">
        <v>10429</v>
      </c>
    </row>
    <row r="3203" spans="1:12">
      <c r="A3203" s="1">
        <v>3295</v>
      </c>
      <c r="B3203" s="1" t="s">
        <v>10433</v>
      </c>
      <c r="C3203" s="1" t="s">
        <v>10433</v>
      </c>
      <c r="D3203" s="1" t="s">
        <v>10324</v>
      </c>
      <c r="F3203" s="1" t="s">
        <v>10434</v>
      </c>
      <c r="G3203" s="1">
        <v>2.0413939999999999</v>
      </c>
      <c r="H3203" s="1">
        <v>103.307394</v>
      </c>
      <c r="I3203" s="1">
        <v>150</v>
      </c>
      <c r="J3203" s="1">
        <v>8</v>
      </c>
      <c r="K3203" s="1" t="s">
        <v>201</v>
      </c>
      <c r="L3203" s="1" t="s">
        <v>10433</v>
      </c>
    </row>
    <row r="3204" spans="1:12">
      <c r="A3204" s="1">
        <v>3296</v>
      </c>
      <c r="B3204" s="1" t="s">
        <v>10435</v>
      </c>
      <c r="C3204" s="1" t="s">
        <v>10436</v>
      </c>
      <c r="D3204" s="1" t="s">
        <v>10324</v>
      </c>
      <c r="E3204" s="1" t="s">
        <v>10437</v>
      </c>
      <c r="F3204" s="1" t="s">
        <v>10438</v>
      </c>
      <c r="G3204" s="1">
        <v>6.189667</v>
      </c>
      <c r="H3204" s="1">
        <v>100.398183</v>
      </c>
      <c r="I3204" s="1">
        <v>15</v>
      </c>
      <c r="J3204" s="1">
        <v>8</v>
      </c>
      <c r="K3204" s="1" t="s">
        <v>201</v>
      </c>
      <c r="L3204" s="1" t="s">
        <v>10435</v>
      </c>
    </row>
    <row r="3205" spans="1:12">
      <c r="A3205" s="1">
        <v>3297</v>
      </c>
      <c r="B3205" s="1" t="s">
        <v>10439</v>
      </c>
      <c r="C3205" s="1" t="s">
        <v>10439</v>
      </c>
      <c r="D3205" s="1" t="s">
        <v>10324</v>
      </c>
      <c r="F3205" s="1" t="s">
        <v>10440</v>
      </c>
      <c r="G3205" s="1">
        <v>5.4659170000000001</v>
      </c>
      <c r="H3205" s="1">
        <v>100.391167</v>
      </c>
      <c r="I3205" s="1">
        <v>11</v>
      </c>
      <c r="J3205" s="1">
        <v>8</v>
      </c>
      <c r="K3205" s="1" t="s">
        <v>201</v>
      </c>
      <c r="L3205" s="1" t="s">
        <v>10439</v>
      </c>
    </row>
    <row r="3206" spans="1:12">
      <c r="A3206" s="1">
        <v>3298</v>
      </c>
      <c r="B3206" s="1" t="s">
        <v>10441</v>
      </c>
      <c r="C3206" s="1" t="s">
        <v>10442</v>
      </c>
      <c r="D3206" s="1" t="s">
        <v>10324</v>
      </c>
      <c r="E3206" s="1" t="s">
        <v>10443</v>
      </c>
      <c r="F3206" s="1" t="s">
        <v>10444</v>
      </c>
      <c r="G3206" s="1">
        <v>6.1668500000000002</v>
      </c>
      <c r="H3206" s="1">
        <v>102.293014</v>
      </c>
      <c r="I3206" s="1">
        <v>16</v>
      </c>
      <c r="J3206" s="1">
        <v>8</v>
      </c>
      <c r="K3206" s="1" t="s">
        <v>201</v>
      </c>
      <c r="L3206" s="1" t="s">
        <v>10441</v>
      </c>
    </row>
    <row r="3207" spans="1:12">
      <c r="A3207" s="1">
        <v>3299</v>
      </c>
      <c r="B3207" s="1" t="s">
        <v>10445</v>
      </c>
      <c r="C3207" s="1" t="s">
        <v>10445</v>
      </c>
      <c r="D3207" s="1" t="s">
        <v>10324</v>
      </c>
      <c r="E3207" s="1" t="s">
        <v>10446</v>
      </c>
      <c r="F3207" s="1" t="s">
        <v>10447</v>
      </c>
      <c r="G3207" s="1">
        <v>3.7753890000000001</v>
      </c>
      <c r="H3207" s="1">
        <v>103.209056</v>
      </c>
      <c r="I3207" s="1">
        <v>58</v>
      </c>
      <c r="J3207" s="1">
        <v>8</v>
      </c>
      <c r="K3207" s="1" t="s">
        <v>201</v>
      </c>
      <c r="L3207" s="1" t="s">
        <v>10445</v>
      </c>
    </row>
    <row r="3208" spans="1:12">
      <c r="A3208" s="1">
        <v>3300</v>
      </c>
      <c r="B3208" s="1" t="s">
        <v>10448</v>
      </c>
      <c r="C3208" s="1" t="s">
        <v>10448</v>
      </c>
      <c r="D3208" s="1" t="s">
        <v>10324</v>
      </c>
      <c r="E3208" s="1" t="s">
        <v>10449</v>
      </c>
      <c r="F3208" s="1" t="s">
        <v>10450</v>
      </c>
      <c r="G3208" s="1">
        <v>4.5372219999999999</v>
      </c>
      <c r="H3208" s="1">
        <v>103.426756</v>
      </c>
      <c r="I3208" s="1">
        <v>18</v>
      </c>
      <c r="J3208" s="1">
        <v>8</v>
      </c>
      <c r="K3208" s="1" t="s">
        <v>201</v>
      </c>
      <c r="L3208" s="1" t="s">
        <v>10448</v>
      </c>
    </row>
    <row r="3209" spans="1:12">
      <c r="A3209" s="1">
        <v>3301</v>
      </c>
      <c r="B3209" s="1" t="s">
        <v>10451</v>
      </c>
      <c r="C3209" s="1" t="s">
        <v>10451</v>
      </c>
      <c r="D3209" s="1" t="s">
        <v>10324</v>
      </c>
      <c r="F3209" s="1" t="s">
        <v>10452</v>
      </c>
      <c r="G3209" s="1">
        <v>3.11225</v>
      </c>
      <c r="H3209" s="1">
        <v>101.70274999999999</v>
      </c>
      <c r="I3209" s="1">
        <v>111</v>
      </c>
      <c r="J3209" s="1">
        <v>8</v>
      </c>
      <c r="K3209" s="1" t="s">
        <v>201</v>
      </c>
      <c r="L3209" s="1" t="s">
        <v>10451</v>
      </c>
    </row>
    <row r="3210" spans="1:12">
      <c r="A3210" s="1">
        <v>3302</v>
      </c>
      <c r="B3210" s="1" t="s">
        <v>10453</v>
      </c>
      <c r="C3210" s="1" t="s">
        <v>10454</v>
      </c>
      <c r="D3210" s="1" t="s">
        <v>10324</v>
      </c>
      <c r="E3210" s="1" t="s">
        <v>10455</v>
      </c>
      <c r="F3210" s="1" t="s">
        <v>10456</v>
      </c>
      <c r="G3210" s="1">
        <v>4.5679720000000001</v>
      </c>
      <c r="H3210" s="1">
        <v>101.09219400000001</v>
      </c>
      <c r="I3210" s="1">
        <v>130</v>
      </c>
      <c r="J3210" s="1">
        <v>8</v>
      </c>
      <c r="K3210" s="1" t="s">
        <v>201</v>
      </c>
      <c r="L3210" s="1" t="s">
        <v>10453</v>
      </c>
    </row>
    <row r="3211" spans="1:12">
      <c r="A3211" s="1">
        <v>3303</v>
      </c>
      <c r="B3211" s="1" t="s">
        <v>10457</v>
      </c>
      <c r="C3211" s="1" t="s">
        <v>10458</v>
      </c>
      <c r="D3211" s="1" t="s">
        <v>10324</v>
      </c>
      <c r="E3211" s="1" t="s">
        <v>10459</v>
      </c>
      <c r="F3211" s="1" t="s">
        <v>10460</v>
      </c>
      <c r="G3211" s="1">
        <v>1.641308</v>
      </c>
      <c r="H3211" s="1">
        <v>103.669619</v>
      </c>
      <c r="I3211" s="1">
        <v>135</v>
      </c>
      <c r="J3211" s="1">
        <v>8</v>
      </c>
      <c r="K3211" s="1" t="s">
        <v>201</v>
      </c>
      <c r="L3211" s="1" t="s">
        <v>10457</v>
      </c>
    </row>
    <row r="3212" spans="1:12">
      <c r="A3212" s="1">
        <v>3304</v>
      </c>
      <c r="B3212" s="1" t="s">
        <v>10461</v>
      </c>
      <c r="C3212" s="1" t="s">
        <v>10462</v>
      </c>
      <c r="D3212" s="1" t="s">
        <v>10324</v>
      </c>
      <c r="E3212" s="1" t="s">
        <v>10463</v>
      </c>
      <c r="F3212" s="1" t="s">
        <v>10464</v>
      </c>
      <c r="G3212" s="1">
        <v>2.7455780000000001</v>
      </c>
      <c r="H3212" s="1">
        <v>101.709917</v>
      </c>
      <c r="I3212" s="1">
        <v>69</v>
      </c>
      <c r="J3212" s="1">
        <v>8</v>
      </c>
      <c r="K3212" s="1" t="s">
        <v>201</v>
      </c>
      <c r="L3212" s="1" t="s">
        <v>10461</v>
      </c>
    </row>
    <row r="3213" spans="1:12">
      <c r="A3213" s="1">
        <v>3305</v>
      </c>
      <c r="B3213" s="1" t="s">
        <v>10465</v>
      </c>
      <c r="C3213" s="1" t="s">
        <v>10466</v>
      </c>
      <c r="D3213" s="1" t="s">
        <v>10324</v>
      </c>
      <c r="E3213" s="1" t="s">
        <v>10467</v>
      </c>
      <c r="F3213" s="1" t="s">
        <v>10468</v>
      </c>
      <c r="G3213" s="1">
        <v>6.3297280000000002</v>
      </c>
      <c r="H3213" s="1">
        <v>99.728667000000002</v>
      </c>
      <c r="I3213" s="1">
        <v>29</v>
      </c>
      <c r="J3213" s="1">
        <v>8</v>
      </c>
      <c r="K3213" s="1" t="s">
        <v>201</v>
      </c>
      <c r="L3213" s="1" t="s">
        <v>10465</v>
      </c>
    </row>
    <row r="3214" spans="1:12">
      <c r="A3214" s="1">
        <v>3306</v>
      </c>
      <c r="B3214" s="1" t="s">
        <v>10469</v>
      </c>
      <c r="C3214" s="1" t="s">
        <v>10469</v>
      </c>
      <c r="D3214" s="1" t="s">
        <v>10324</v>
      </c>
      <c r="E3214" s="1" t="s">
        <v>10470</v>
      </c>
      <c r="F3214" s="1" t="s">
        <v>10471</v>
      </c>
      <c r="G3214" s="1">
        <v>2.2633610000000002</v>
      </c>
      <c r="H3214" s="1">
        <v>102.251553</v>
      </c>
      <c r="I3214" s="1">
        <v>35</v>
      </c>
      <c r="J3214" s="1">
        <v>8</v>
      </c>
      <c r="K3214" s="1" t="s">
        <v>201</v>
      </c>
      <c r="L3214" s="1" t="s">
        <v>10469</v>
      </c>
    </row>
    <row r="3215" spans="1:12">
      <c r="A3215" s="1">
        <v>3307</v>
      </c>
      <c r="B3215" s="1" t="s">
        <v>10472</v>
      </c>
      <c r="C3215" s="1" t="s">
        <v>10473</v>
      </c>
      <c r="D3215" s="1" t="s">
        <v>10324</v>
      </c>
      <c r="E3215" s="1" t="s">
        <v>10474</v>
      </c>
      <c r="F3215" s="1" t="s">
        <v>10475</v>
      </c>
      <c r="G3215" s="1">
        <v>5.3826390000000002</v>
      </c>
      <c r="H3215" s="1">
        <v>103.10336</v>
      </c>
      <c r="I3215" s="1">
        <v>21</v>
      </c>
      <c r="J3215" s="1">
        <v>8</v>
      </c>
      <c r="K3215" s="1" t="s">
        <v>201</v>
      </c>
      <c r="L3215" s="1" t="s">
        <v>10472</v>
      </c>
    </row>
    <row r="3216" spans="1:12">
      <c r="A3216" s="1">
        <v>3308</v>
      </c>
      <c r="B3216" s="1" t="s">
        <v>10476</v>
      </c>
      <c r="C3216" s="1" t="s">
        <v>10477</v>
      </c>
      <c r="D3216" s="1" t="s">
        <v>10324</v>
      </c>
      <c r="E3216" s="1" t="s">
        <v>10478</v>
      </c>
      <c r="F3216" s="1" t="s">
        <v>10479</v>
      </c>
      <c r="G3216" s="1">
        <v>5.2971389999999996</v>
      </c>
      <c r="H3216" s="1">
        <v>100.276864</v>
      </c>
      <c r="I3216" s="1">
        <v>11</v>
      </c>
      <c r="J3216" s="1">
        <v>8</v>
      </c>
      <c r="K3216" s="1" t="s">
        <v>201</v>
      </c>
      <c r="L3216" s="1" t="s">
        <v>10476</v>
      </c>
    </row>
    <row r="3217" spans="1:12">
      <c r="A3217" s="1">
        <v>3309</v>
      </c>
      <c r="B3217" s="1" t="s">
        <v>10480</v>
      </c>
      <c r="C3217" s="1" t="s">
        <v>10480</v>
      </c>
      <c r="D3217" s="1" t="s">
        <v>10481</v>
      </c>
      <c r="F3217" s="1" t="s">
        <v>10482</v>
      </c>
      <c r="G3217" s="1">
        <v>-9.3033059999999992</v>
      </c>
      <c r="H3217" s="1">
        <v>125.286753</v>
      </c>
      <c r="I3217" s="1">
        <v>96</v>
      </c>
      <c r="J3217" s="1">
        <v>8</v>
      </c>
      <c r="K3217" s="1" t="s">
        <v>161</v>
      </c>
      <c r="L3217" s="1" t="s">
        <v>10480</v>
      </c>
    </row>
    <row r="3218" spans="1:12">
      <c r="A3218" s="1">
        <v>3310</v>
      </c>
      <c r="B3218" s="1" t="s">
        <v>10483</v>
      </c>
      <c r="C3218" s="1" t="s">
        <v>10484</v>
      </c>
      <c r="D3218" s="1" t="s">
        <v>10481</v>
      </c>
      <c r="E3218" s="1" t="s">
        <v>10485</v>
      </c>
      <c r="F3218" s="1" t="s">
        <v>10486</v>
      </c>
      <c r="G3218" s="1">
        <v>-8.5465529999999994</v>
      </c>
      <c r="H3218" s="1">
        <v>125.524719</v>
      </c>
      <c r="I3218" s="1">
        <v>25</v>
      </c>
      <c r="J3218" s="1">
        <v>8</v>
      </c>
      <c r="K3218" s="1" t="s">
        <v>161</v>
      </c>
      <c r="L3218" s="1" t="s">
        <v>10483</v>
      </c>
    </row>
    <row r="3219" spans="1:12">
      <c r="A3219" s="1">
        <v>3311</v>
      </c>
      <c r="B3219" s="1" t="s">
        <v>10487</v>
      </c>
      <c r="C3219" s="1" t="s">
        <v>10488</v>
      </c>
      <c r="D3219" s="1" t="s">
        <v>10481</v>
      </c>
      <c r="F3219" s="1" t="s">
        <v>10489</v>
      </c>
      <c r="G3219" s="1">
        <v>-8.4855470000000004</v>
      </c>
      <c r="H3219" s="1">
        <v>126.399389</v>
      </c>
      <c r="I3219" s="1">
        <v>1777</v>
      </c>
      <c r="J3219" s="1">
        <v>8</v>
      </c>
      <c r="K3219" s="1" t="s">
        <v>161</v>
      </c>
      <c r="L3219" s="1" t="s">
        <v>10487</v>
      </c>
    </row>
    <row r="3220" spans="1:12">
      <c r="A3220" s="1">
        <v>3312</v>
      </c>
      <c r="B3220" s="1" t="s">
        <v>10490</v>
      </c>
      <c r="C3220" s="1" t="s">
        <v>10490</v>
      </c>
      <c r="D3220" s="1" t="s">
        <v>10491</v>
      </c>
      <c r="F3220" s="1" t="s">
        <v>10492</v>
      </c>
      <c r="G3220" s="1">
        <v>1.4252640000000001</v>
      </c>
      <c r="H3220" s="1">
        <v>103.81280599999999</v>
      </c>
      <c r="I3220" s="1">
        <v>86</v>
      </c>
      <c r="J3220" s="1">
        <v>8</v>
      </c>
      <c r="K3220" s="1" t="s">
        <v>201</v>
      </c>
      <c r="L3220" s="1" t="s">
        <v>10490</v>
      </c>
    </row>
    <row r="3221" spans="1:12">
      <c r="A3221" s="1">
        <v>3313</v>
      </c>
      <c r="B3221" s="1" t="s">
        <v>10493</v>
      </c>
      <c r="C3221" s="1" t="s">
        <v>10493</v>
      </c>
      <c r="D3221" s="1" t="s">
        <v>10491</v>
      </c>
      <c r="E3221" s="1" t="s">
        <v>10494</v>
      </c>
      <c r="F3221" s="1" t="s">
        <v>10495</v>
      </c>
      <c r="G3221" s="1">
        <v>1.360417</v>
      </c>
      <c r="H3221" s="1">
        <v>103.90953</v>
      </c>
      <c r="I3221" s="1">
        <v>65</v>
      </c>
      <c r="J3221" s="1">
        <v>8</v>
      </c>
      <c r="K3221" s="1" t="s">
        <v>201</v>
      </c>
      <c r="L3221" s="1" t="s">
        <v>10493</v>
      </c>
    </row>
    <row r="3222" spans="1:12">
      <c r="A3222" s="1">
        <v>3314</v>
      </c>
      <c r="B3222" s="1" t="s">
        <v>10496</v>
      </c>
      <c r="C3222" s="1" t="s">
        <v>10496</v>
      </c>
      <c r="D3222" s="1" t="s">
        <v>10491</v>
      </c>
      <c r="F3222" s="1" t="s">
        <v>10497</v>
      </c>
      <c r="G3222" s="1">
        <v>1.3872580000000001</v>
      </c>
      <c r="H3222" s="1">
        <v>103.708719</v>
      </c>
      <c r="I3222" s="1">
        <v>50</v>
      </c>
      <c r="J3222" s="1">
        <v>8</v>
      </c>
      <c r="K3222" s="1" t="s">
        <v>201</v>
      </c>
      <c r="L3222" s="1" t="s">
        <v>10496</v>
      </c>
    </row>
    <row r="3223" spans="1:12">
      <c r="A3223" s="1">
        <v>3315</v>
      </c>
      <c r="B3223" s="1" t="s">
        <v>10498</v>
      </c>
      <c r="C3223" s="1" t="s">
        <v>10491</v>
      </c>
      <c r="D3223" s="1" t="s">
        <v>10491</v>
      </c>
      <c r="E3223" s="1" t="s">
        <v>10499</v>
      </c>
      <c r="F3223" s="1" t="s">
        <v>10500</v>
      </c>
      <c r="G3223" s="1">
        <v>1.4169499999999999</v>
      </c>
      <c r="H3223" s="1">
        <v>103.867653</v>
      </c>
      <c r="I3223" s="1">
        <v>36</v>
      </c>
      <c r="J3223" s="1">
        <v>8</v>
      </c>
      <c r="K3223" s="1" t="s">
        <v>201</v>
      </c>
      <c r="L3223" s="1" t="s">
        <v>10498</v>
      </c>
    </row>
    <row r="3224" spans="1:12">
      <c r="A3224" s="1">
        <v>3316</v>
      </c>
      <c r="B3224" s="1" t="s">
        <v>10501</v>
      </c>
      <c r="C3224" s="1" t="s">
        <v>10491</v>
      </c>
      <c r="D3224" s="1" t="s">
        <v>10491</v>
      </c>
      <c r="E3224" s="1" t="s">
        <v>10502</v>
      </c>
      <c r="F3224" s="1" t="s">
        <v>10503</v>
      </c>
      <c r="G3224" s="1">
        <v>1.3501890000000001</v>
      </c>
      <c r="H3224" s="1">
        <v>103.994433</v>
      </c>
      <c r="I3224" s="1">
        <v>22</v>
      </c>
      <c r="J3224" s="1">
        <v>8</v>
      </c>
      <c r="K3224" s="1" t="s">
        <v>201</v>
      </c>
      <c r="L3224" s="1" t="s">
        <v>10501</v>
      </c>
    </row>
    <row r="3225" spans="1:12">
      <c r="A3225" s="1">
        <v>3317</v>
      </c>
      <c r="B3225" s="1" t="s">
        <v>10504</v>
      </c>
      <c r="C3225" s="1" t="s">
        <v>10505</v>
      </c>
      <c r="D3225" s="1" t="s">
        <v>6330</v>
      </c>
      <c r="F3225" s="1" t="s">
        <v>10506</v>
      </c>
      <c r="G3225" s="1">
        <v>-27.570277999999998</v>
      </c>
      <c r="H3225" s="1">
        <v>153.00805600000001</v>
      </c>
      <c r="I3225" s="1">
        <v>63</v>
      </c>
      <c r="J3225" s="1">
        <v>10</v>
      </c>
      <c r="K3225" s="1" t="s">
        <v>6333</v>
      </c>
      <c r="L3225" s="1" t="s">
        <v>10504</v>
      </c>
    </row>
    <row r="3226" spans="1:12">
      <c r="A3226" s="1">
        <v>3318</v>
      </c>
      <c r="B3226" s="1" t="s">
        <v>10507</v>
      </c>
      <c r="C3226" s="1" t="s">
        <v>10508</v>
      </c>
      <c r="D3226" s="1" t="s">
        <v>6330</v>
      </c>
      <c r="E3226" s="1" t="s">
        <v>10509</v>
      </c>
      <c r="F3226" s="1" t="s">
        <v>10510</v>
      </c>
      <c r="G3226" s="1">
        <v>-10.950832999999999</v>
      </c>
      <c r="H3226" s="1">
        <v>142.45944399999999</v>
      </c>
      <c r="I3226" s="1">
        <v>34</v>
      </c>
      <c r="J3226" s="1">
        <v>10</v>
      </c>
      <c r="K3226" s="1" t="s">
        <v>6333</v>
      </c>
      <c r="L3226" s="1" t="s">
        <v>10507</v>
      </c>
    </row>
    <row r="3227" spans="1:12">
      <c r="A3227" s="1">
        <v>3319</v>
      </c>
      <c r="B3227" s="1" t="s">
        <v>10511</v>
      </c>
      <c r="C3227" s="1" t="s">
        <v>10511</v>
      </c>
      <c r="D3227" s="1" t="s">
        <v>6330</v>
      </c>
      <c r="E3227" s="1" t="s">
        <v>10512</v>
      </c>
      <c r="F3227" s="1" t="s">
        <v>10513</v>
      </c>
      <c r="G3227" s="1">
        <v>-23.806667000000001</v>
      </c>
      <c r="H3227" s="1">
        <v>133.90222199999999</v>
      </c>
      <c r="I3227" s="1">
        <v>1789</v>
      </c>
      <c r="J3227" s="1">
        <v>9.5</v>
      </c>
      <c r="K3227" s="1" t="s">
        <v>201</v>
      </c>
      <c r="L3227" s="1" t="s">
        <v>10511</v>
      </c>
    </row>
    <row r="3228" spans="1:12">
      <c r="A3228" s="1">
        <v>3320</v>
      </c>
      <c r="B3228" s="1" t="s">
        <v>10514</v>
      </c>
      <c r="C3228" s="1" t="s">
        <v>10505</v>
      </c>
      <c r="D3228" s="1" t="s">
        <v>6330</v>
      </c>
      <c r="E3228" s="1" t="s">
        <v>10515</v>
      </c>
      <c r="F3228" s="1" t="s">
        <v>10516</v>
      </c>
      <c r="G3228" s="1">
        <v>-27.384167000000001</v>
      </c>
      <c r="H3228" s="1">
        <v>153.11750000000001</v>
      </c>
      <c r="I3228" s="1">
        <v>13</v>
      </c>
      <c r="J3228" s="1">
        <v>10</v>
      </c>
      <c r="K3228" s="1" t="s">
        <v>201</v>
      </c>
      <c r="L3228" s="1" t="s">
        <v>10514</v>
      </c>
    </row>
    <row r="3229" spans="1:12">
      <c r="A3229" s="1">
        <v>3321</v>
      </c>
      <c r="B3229" s="1" t="s">
        <v>10517</v>
      </c>
      <c r="C3229" s="1" t="s">
        <v>10518</v>
      </c>
      <c r="D3229" s="1" t="s">
        <v>6330</v>
      </c>
      <c r="E3229" s="1" t="s">
        <v>10519</v>
      </c>
      <c r="F3229" s="1" t="s">
        <v>10520</v>
      </c>
      <c r="G3229" s="1">
        <v>-28.164444</v>
      </c>
      <c r="H3229" s="1">
        <v>153.50472199999999</v>
      </c>
      <c r="I3229" s="1">
        <v>21</v>
      </c>
      <c r="J3229" s="1">
        <v>10</v>
      </c>
      <c r="K3229" s="1" t="s">
        <v>201</v>
      </c>
      <c r="L3229" s="1" t="s">
        <v>10517</v>
      </c>
    </row>
    <row r="3230" spans="1:12">
      <c r="A3230" s="1">
        <v>3322</v>
      </c>
      <c r="B3230" s="1" t="s">
        <v>10521</v>
      </c>
      <c r="C3230" s="1" t="s">
        <v>10522</v>
      </c>
      <c r="D3230" s="1" t="s">
        <v>6330</v>
      </c>
      <c r="E3230" s="1" t="s">
        <v>10523</v>
      </c>
      <c r="F3230" s="1" t="s">
        <v>10524</v>
      </c>
      <c r="G3230" s="1">
        <v>-16.885833000000002</v>
      </c>
      <c r="H3230" s="1">
        <v>145.755278</v>
      </c>
      <c r="I3230" s="1">
        <v>10</v>
      </c>
      <c r="J3230" s="1">
        <v>10</v>
      </c>
      <c r="K3230" s="1" t="s">
        <v>201</v>
      </c>
      <c r="L3230" s="1" t="s">
        <v>10521</v>
      </c>
    </row>
    <row r="3231" spans="1:12">
      <c r="A3231" s="1">
        <v>3323</v>
      </c>
      <c r="B3231" s="1" t="s">
        <v>4550</v>
      </c>
      <c r="C3231" s="1" t="s">
        <v>10525</v>
      </c>
      <c r="D3231" s="1" t="s">
        <v>6330</v>
      </c>
      <c r="E3231" s="1" t="s">
        <v>10526</v>
      </c>
      <c r="F3231" s="1" t="s">
        <v>10527</v>
      </c>
      <c r="G3231" s="1">
        <v>-26.413333999999999</v>
      </c>
      <c r="H3231" s="1">
        <v>146.26249999999999</v>
      </c>
      <c r="I3231" s="1">
        <v>1003</v>
      </c>
      <c r="J3231" s="1">
        <v>10</v>
      </c>
      <c r="K3231" s="1" t="s">
        <v>6333</v>
      </c>
      <c r="L3231" s="1" t="s">
        <v>4550</v>
      </c>
    </row>
    <row r="3232" spans="1:12">
      <c r="A3232" s="1">
        <v>3324</v>
      </c>
      <c r="B3232" s="1" t="s">
        <v>10528</v>
      </c>
      <c r="C3232" s="1" t="s">
        <v>10528</v>
      </c>
      <c r="D3232" s="1" t="s">
        <v>6330</v>
      </c>
      <c r="E3232" s="1" t="s">
        <v>10529</v>
      </c>
      <c r="F3232" s="1" t="s">
        <v>10530</v>
      </c>
      <c r="G3232" s="1">
        <v>-20.663889000000001</v>
      </c>
      <c r="H3232" s="1">
        <v>139.48861099999999</v>
      </c>
      <c r="I3232" s="1">
        <v>1121</v>
      </c>
      <c r="J3232" s="1">
        <v>10</v>
      </c>
      <c r="K3232" s="1" t="s">
        <v>6333</v>
      </c>
      <c r="L3232" s="1" t="s">
        <v>10528</v>
      </c>
    </row>
    <row r="3233" spans="1:12">
      <c r="A3233" s="1">
        <v>3325</v>
      </c>
      <c r="B3233" s="1" t="s">
        <v>10531</v>
      </c>
      <c r="C3233" s="1" t="s">
        <v>10532</v>
      </c>
      <c r="D3233" s="1" t="s">
        <v>6330</v>
      </c>
      <c r="E3233" s="1" t="s">
        <v>10533</v>
      </c>
      <c r="F3233" s="1" t="s">
        <v>10534</v>
      </c>
      <c r="G3233" s="1">
        <v>-26.603332999999999</v>
      </c>
      <c r="H3233" s="1">
        <v>153.09111100000001</v>
      </c>
      <c r="I3233" s="1">
        <v>15</v>
      </c>
      <c r="J3233" s="1">
        <v>10</v>
      </c>
      <c r="K3233" s="1" t="s">
        <v>6333</v>
      </c>
      <c r="L3233" s="1" t="s">
        <v>10531</v>
      </c>
    </row>
    <row r="3234" spans="1:12">
      <c r="A3234" s="1">
        <v>3326</v>
      </c>
      <c r="B3234" s="1" t="s">
        <v>10535</v>
      </c>
      <c r="C3234" s="1" t="s">
        <v>10535</v>
      </c>
      <c r="D3234" s="1" t="s">
        <v>6330</v>
      </c>
      <c r="E3234" s="1" t="s">
        <v>10536</v>
      </c>
      <c r="F3234" s="1" t="s">
        <v>10537</v>
      </c>
      <c r="G3234" s="1">
        <v>-21.171666999999999</v>
      </c>
      <c r="H3234" s="1">
        <v>149.179722</v>
      </c>
      <c r="I3234" s="1">
        <v>19</v>
      </c>
      <c r="J3234" s="1">
        <v>10</v>
      </c>
      <c r="K3234" s="1" t="s">
        <v>6333</v>
      </c>
      <c r="L3234" s="1" t="s">
        <v>10535</v>
      </c>
    </row>
    <row r="3235" spans="1:12">
      <c r="A3235" s="1">
        <v>3328</v>
      </c>
      <c r="B3235" s="1" t="s">
        <v>10538</v>
      </c>
      <c r="C3235" s="1" t="s">
        <v>10539</v>
      </c>
      <c r="D3235" s="1" t="s">
        <v>6330</v>
      </c>
      <c r="E3235" s="1" t="s">
        <v>10540</v>
      </c>
      <c r="F3235" s="1" t="s">
        <v>10541</v>
      </c>
      <c r="G3235" s="1">
        <v>-20.495000000000001</v>
      </c>
      <c r="H3235" s="1">
        <v>148.552222</v>
      </c>
      <c r="I3235" s="1">
        <v>82</v>
      </c>
      <c r="J3235" s="1">
        <v>10</v>
      </c>
      <c r="K3235" s="1" t="s">
        <v>6333</v>
      </c>
      <c r="L3235" s="1" t="s">
        <v>10538</v>
      </c>
    </row>
    <row r="3236" spans="1:12">
      <c r="A3236" s="1">
        <v>3329</v>
      </c>
      <c r="B3236" s="1" t="s">
        <v>10542</v>
      </c>
      <c r="C3236" s="1" t="s">
        <v>10542</v>
      </c>
      <c r="D3236" s="1" t="s">
        <v>6330</v>
      </c>
      <c r="E3236" s="1" t="s">
        <v>10543</v>
      </c>
      <c r="F3236" s="1" t="s">
        <v>10544</v>
      </c>
      <c r="G3236" s="1">
        <v>-23.381944000000001</v>
      </c>
      <c r="H3236" s="1">
        <v>150.475278</v>
      </c>
      <c r="I3236" s="1">
        <v>34</v>
      </c>
      <c r="J3236" s="1">
        <v>10</v>
      </c>
      <c r="K3236" s="1" t="s">
        <v>6333</v>
      </c>
      <c r="L3236" s="1" t="s">
        <v>10542</v>
      </c>
    </row>
    <row r="3237" spans="1:12">
      <c r="A3237" s="1">
        <v>3330</v>
      </c>
      <c r="B3237" s="1" t="s">
        <v>10545</v>
      </c>
      <c r="C3237" s="1" t="s">
        <v>10545</v>
      </c>
      <c r="D3237" s="1" t="s">
        <v>6330</v>
      </c>
      <c r="E3237" s="1" t="s">
        <v>10546</v>
      </c>
      <c r="F3237" s="1" t="s">
        <v>10547</v>
      </c>
      <c r="G3237" s="1">
        <v>-19.252500000000001</v>
      </c>
      <c r="H3237" s="1">
        <v>146.765278</v>
      </c>
      <c r="I3237" s="1">
        <v>18</v>
      </c>
      <c r="J3237" s="1">
        <v>10</v>
      </c>
      <c r="K3237" s="1" t="s">
        <v>201</v>
      </c>
      <c r="L3237" s="1" t="s">
        <v>10545</v>
      </c>
    </row>
    <row r="3238" spans="1:12">
      <c r="A3238" s="1">
        <v>3331</v>
      </c>
      <c r="B3238" s="1" t="s">
        <v>10548</v>
      </c>
      <c r="C3238" s="1" t="s">
        <v>10548</v>
      </c>
      <c r="D3238" s="1" t="s">
        <v>6330</v>
      </c>
      <c r="E3238" s="1" t="s">
        <v>10549</v>
      </c>
      <c r="F3238" s="1" t="s">
        <v>10550</v>
      </c>
      <c r="G3238" s="1">
        <v>-12.678611</v>
      </c>
      <c r="H3238" s="1">
        <v>141.92527799999999</v>
      </c>
      <c r="I3238" s="1">
        <v>63</v>
      </c>
      <c r="J3238" s="1">
        <v>10</v>
      </c>
      <c r="K3238" s="1" t="s">
        <v>6333</v>
      </c>
      <c r="L3238" s="1" t="s">
        <v>10548</v>
      </c>
    </row>
    <row r="3239" spans="1:12">
      <c r="A3239" s="1">
        <v>3332</v>
      </c>
      <c r="B3239" s="1" t="s">
        <v>10551</v>
      </c>
      <c r="C3239" s="1" t="s">
        <v>10551</v>
      </c>
      <c r="D3239" s="1" t="s">
        <v>6330</v>
      </c>
      <c r="E3239" s="1" t="s">
        <v>10552</v>
      </c>
      <c r="F3239" s="1" t="s">
        <v>10553</v>
      </c>
      <c r="G3239" s="1">
        <v>-38.039444000000003</v>
      </c>
      <c r="H3239" s="1">
        <v>144.46944400000001</v>
      </c>
      <c r="I3239" s="1">
        <v>35</v>
      </c>
      <c r="J3239" s="1">
        <v>10</v>
      </c>
      <c r="K3239" s="1" t="s">
        <v>6333</v>
      </c>
      <c r="L3239" s="1" t="s">
        <v>10551</v>
      </c>
    </row>
    <row r="3240" spans="1:12">
      <c r="A3240" s="1">
        <v>3333</v>
      </c>
      <c r="B3240" s="1" t="s">
        <v>10554</v>
      </c>
      <c r="C3240" s="1" t="s">
        <v>10554</v>
      </c>
      <c r="D3240" s="1" t="s">
        <v>6330</v>
      </c>
      <c r="E3240" s="1" t="s">
        <v>10555</v>
      </c>
      <c r="F3240" s="1" t="s">
        <v>10556</v>
      </c>
      <c r="G3240" s="1">
        <v>-36.067777999999997</v>
      </c>
      <c r="H3240" s="1">
        <v>146.958056</v>
      </c>
      <c r="I3240" s="1">
        <v>539</v>
      </c>
      <c r="J3240" s="1">
        <v>10</v>
      </c>
      <c r="K3240" s="1" t="s">
        <v>6333</v>
      </c>
      <c r="L3240" s="1" t="s">
        <v>10554</v>
      </c>
    </row>
    <row r="3241" spans="1:12">
      <c r="A3241" s="1">
        <v>3334</v>
      </c>
      <c r="B3241" s="1" t="s">
        <v>10557</v>
      </c>
      <c r="C3241" s="1" t="s">
        <v>10558</v>
      </c>
      <c r="D3241" s="1" t="s">
        <v>6330</v>
      </c>
      <c r="E3241" s="1" t="s">
        <v>10559</v>
      </c>
      <c r="F3241" s="1" t="s">
        <v>10560</v>
      </c>
      <c r="G3241" s="1">
        <v>-37.728056000000002</v>
      </c>
      <c r="H3241" s="1">
        <v>144.90194399999999</v>
      </c>
      <c r="I3241" s="1">
        <v>282</v>
      </c>
      <c r="J3241" s="1">
        <v>10</v>
      </c>
      <c r="K3241" s="1" t="s">
        <v>6333</v>
      </c>
      <c r="L3241" s="1" t="s">
        <v>10557</v>
      </c>
    </row>
    <row r="3242" spans="1:12">
      <c r="A3242" s="1">
        <v>3335</v>
      </c>
      <c r="B3242" s="1" t="s">
        <v>10561</v>
      </c>
      <c r="C3242" s="1" t="s">
        <v>10561</v>
      </c>
      <c r="D3242" s="1" t="s">
        <v>6330</v>
      </c>
      <c r="F3242" s="1" t="s">
        <v>10562</v>
      </c>
      <c r="G3242" s="1">
        <v>-38.098889</v>
      </c>
      <c r="H3242" s="1">
        <v>147.14944399999999</v>
      </c>
      <c r="I3242" s="1">
        <v>23</v>
      </c>
      <c r="J3242" s="1">
        <v>10</v>
      </c>
      <c r="K3242" s="1" t="s">
        <v>6333</v>
      </c>
      <c r="L3242" s="1" t="s">
        <v>10561</v>
      </c>
    </row>
    <row r="3243" spans="1:12">
      <c r="A3243" s="1">
        <v>3336</v>
      </c>
      <c r="B3243" s="1" t="s">
        <v>10563</v>
      </c>
      <c r="C3243" s="1" t="s">
        <v>10563</v>
      </c>
      <c r="D3243" s="1" t="s">
        <v>6330</v>
      </c>
      <c r="E3243" s="1" t="s">
        <v>10564</v>
      </c>
      <c r="F3243" s="1" t="s">
        <v>10565</v>
      </c>
      <c r="G3243" s="1">
        <v>-42.836111000000002</v>
      </c>
      <c r="H3243" s="1">
        <v>147.510278</v>
      </c>
      <c r="I3243" s="1">
        <v>13</v>
      </c>
      <c r="J3243" s="1">
        <v>10</v>
      </c>
      <c r="K3243" s="1" t="s">
        <v>6333</v>
      </c>
      <c r="L3243" s="1" t="s">
        <v>10563</v>
      </c>
    </row>
    <row r="3244" spans="1:12">
      <c r="A3244" s="1">
        <v>3337</v>
      </c>
      <c r="B3244" s="1" t="s">
        <v>10566</v>
      </c>
      <c r="C3244" s="1" t="s">
        <v>10566</v>
      </c>
      <c r="D3244" s="1" t="s">
        <v>6330</v>
      </c>
      <c r="E3244" s="1" t="s">
        <v>10567</v>
      </c>
      <c r="F3244" s="1" t="s">
        <v>10568</v>
      </c>
      <c r="G3244" s="1">
        <v>-41.545278000000003</v>
      </c>
      <c r="H3244" s="1">
        <v>147.214167</v>
      </c>
      <c r="I3244" s="1">
        <v>562</v>
      </c>
      <c r="J3244" s="1">
        <v>10</v>
      </c>
      <c r="K3244" s="1" t="s">
        <v>6333</v>
      </c>
      <c r="L3244" s="1" t="s">
        <v>10566</v>
      </c>
    </row>
    <row r="3245" spans="1:12">
      <c r="A3245" s="1">
        <v>3338</v>
      </c>
      <c r="B3245" s="1" t="s">
        <v>10569</v>
      </c>
      <c r="C3245" s="1" t="s">
        <v>10558</v>
      </c>
      <c r="D3245" s="1" t="s">
        <v>6330</v>
      </c>
      <c r="E3245" s="1" t="s">
        <v>10570</v>
      </c>
      <c r="F3245" s="1" t="s">
        <v>10571</v>
      </c>
      <c r="G3245" s="1">
        <v>-37.975833000000002</v>
      </c>
      <c r="H3245" s="1">
        <v>145.10222200000001</v>
      </c>
      <c r="I3245" s="1">
        <v>50</v>
      </c>
      <c r="J3245" s="1">
        <v>10</v>
      </c>
      <c r="K3245" s="1" t="s">
        <v>6333</v>
      </c>
      <c r="L3245" s="1" t="s">
        <v>10569</v>
      </c>
    </row>
    <row r="3246" spans="1:12">
      <c r="A3246" s="1">
        <v>3339</v>
      </c>
      <c r="B3246" s="1" t="s">
        <v>10572</v>
      </c>
      <c r="C3246" s="1" t="s">
        <v>10558</v>
      </c>
      <c r="D3246" s="1" t="s">
        <v>6330</v>
      </c>
      <c r="E3246" s="1" t="s">
        <v>10573</v>
      </c>
      <c r="F3246" s="1" t="s">
        <v>10574</v>
      </c>
      <c r="G3246" s="1">
        <v>-37.673333</v>
      </c>
      <c r="H3246" s="1">
        <v>144.843333</v>
      </c>
      <c r="I3246" s="1">
        <v>434</v>
      </c>
      <c r="J3246" s="1">
        <v>10</v>
      </c>
      <c r="K3246" s="1" t="s">
        <v>6333</v>
      </c>
      <c r="L3246" s="1" t="s">
        <v>10572</v>
      </c>
    </row>
    <row r="3247" spans="1:12">
      <c r="A3247" s="1">
        <v>3340</v>
      </c>
      <c r="B3247" s="1" t="s">
        <v>10575</v>
      </c>
      <c r="C3247" s="1" t="s">
        <v>10575</v>
      </c>
      <c r="D3247" s="1" t="s">
        <v>6330</v>
      </c>
      <c r="F3247" s="1" t="s">
        <v>10576</v>
      </c>
      <c r="G3247" s="1">
        <v>-37.932222000000003</v>
      </c>
      <c r="H3247" s="1">
        <v>144.753333</v>
      </c>
      <c r="I3247" s="1">
        <v>14</v>
      </c>
      <c r="J3247" s="1">
        <v>10</v>
      </c>
      <c r="K3247" s="1" t="s">
        <v>6333</v>
      </c>
      <c r="L3247" s="1" t="s">
        <v>10575</v>
      </c>
    </row>
    <row r="3248" spans="1:12">
      <c r="A3248" s="1">
        <v>3341</v>
      </c>
      <c r="B3248" s="1" t="s">
        <v>10577</v>
      </c>
      <c r="C3248" s="1" t="s">
        <v>10578</v>
      </c>
      <c r="D3248" s="1" t="s">
        <v>6330</v>
      </c>
      <c r="E3248" s="1" t="s">
        <v>10579</v>
      </c>
      <c r="F3248" s="1" t="s">
        <v>10580</v>
      </c>
      <c r="G3248" s="1">
        <v>-34.945</v>
      </c>
      <c r="H3248" s="1">
        <v>138.53055599999999</v>
      </c>
      <c r="I3248" s="1">
        <v>20</v>
      </c>
      <c r="J3248" s="1">
        <v>9.5</v>
      </c>
      <c r="K3248" s="1" t="s">
        <v>6333</v>
      </c>
      <c r="L3248" s="1" t="s">
        <v>10577</v>
      </c>
    </row>
    <row r="3249" spans="1:12">
      <c r="A3249" s="1">
        <v>3343</v>
      </c>
      <c r="B3249" s="1" t="s">
        <v>1846</v>
      </c>
      <c r="C3249" s="1" t="s">
        <v>1846</v>
      </c>
      <c r="D3249" s="1" t="s">
        <v>6330</v>
      </c>
      <c r="F3249" s="1" t="s">
        <v>10581</v>
      </c>
      <c r="G3249" s="1">
        <v>-34.702500000000001</v>
      </c>
      <c r="H3249" s="1">
        <v>138.620833</v>
      </c>
      <c r="I3249" s="1">
        <v>67</v>
      </c>
      <c r="J3249" s="1">
        <v>9.5</v>
      </c>
      <c r="K3249" s="1" t="s">
        <v>6333</v>
      </c>
      <c r="L3249" s="1" t="s">
        <v>1846</v>
      </c>
    </row>
    <row r="3250" spans="1:12">
      <c r="A3250" s="1">
        <v>3344</v>
      </c>
      <c r="B3250" s="1" t="s">
        <v>10582</v>
      </c>
      <c r="C3250" s="1" t="s">
        <v>10583</v>
      </c>
      <c r="D3250" s="1" t="s">
        <v>6330</v>
      </c>
      <c r="E3250" s="1" t="s">
        <v>10584</v>
      </c>
      <c r="F3250" s="1" t="s">
        <v>10585</v>
      </c>
      <c r="G3250" s="1">
        <v>-32.097499999999997</v>
      </c>
      <c r="H3250" s="1">
        <v>115.881111</v>
      </c>
      <c r="I3250" s="1">
        <v>99</v>
      </c>
      <c r="J3250" s="1">
        <v>8</v>
      </c>
      <c r="K3250" s="1" t="s">
        <v>6333</v>
      </c>
      <c r="L3250" s="1" t="s">
        <v>10582</v>
      </c>
    </row>
    <row r="3251" spans="1:12">
      <c r="A3251" s="1">
        <v>3345</v>
      </c>
      <c r="B3251" s="1" t="s">
        <v>10586</v>
      </c>
      <c r="C3251" s="1" t="s">
        <v>10586</v>
      </c>
      <c r="D3251" s="1" t="s">
        <v>6330</v>
      </c>
      <c r="E3251" s="1" t="s">
        <v>10587</v>
      </c>
      <c r="F3251" s="1" t="s">
        <v>10588</v>
      </c>
      <c r="G3251" s="1">
        <v>-20.712222000000001</v>
      </c>
      <c r="H3251" s="1">
        <v>116.77333299999999</v>
      </c>
      <c r="I3251" s="1">
        <v>29</v>
      </c>
      <c r="J3251" s="1">
        <v>8</v>
      </c>
      <c r="K3251" s="1" t="s">
        <v>6333</v>
      </c>
      <c r="L3251" s="1" t="s">
        <v>10586</v>
      </c>
    </row>
    <row r="3252" spans="1:12">
      <c r="A3252" s="1">
        <v>3346</v>
      </c>
      <c r="B3252" s="1" t="s">
        <v>10589</v>
      </c>
      <c r="C3252" s="1" t="s">
        <v>10590</v>
      </c>
      <c r="D3252" s="1" t="s">
        <v>6330</v>
      </c>
      <c r="E3252" s="1" t="s">
        <v>10591</v>
      </c>
      <c r="F3252" s="1" t="s">
        <v>10592</v>
      </c>
      <c r="G3252" s="1">
        <v>-30.789444</v>
      </c>
      <c r="H3252" s="1">
        <v>121.46166700000001</v>
      </c>
      <c r="I3252" s="1">
        <v>1203</v>
      </c>
      <c r="J3252" s="1">
        <v>8</v>
      </c>
      <c r="K3252" s="1" t="s">
        <v>6333</v>
      </c>
      <c r="L3252" s="1" t="s">
        <v>10589</v>
      </c>
    </row>
    <row r="3253" spans="1:12">
      <c r="A3253" s="1">
        <v>3347</v>
      </c>
      <c r="B3253" s="1" t="s">
        <v>10593</v>
      </c>
      <c r="C3253" s="1" t="s">
        <v>10593</v>
      </c>
      <c r="D3253" s="1" t="s">
        <v>6330</v>
      </c>
      <c r="E3253" s="1" t="s">
        <v>10594</v>
      </c>
      <c r="F3253" s="1" t="s">
        <v>10595</v>
      </c>
      <c r="G3253" s="1">
        <v>-15.778055999999999</v>
      </c>
      <c r="H3253" s="1">
        <v>128.70750000000001</v>
      </c>
      <c r="I3253" s="1">
        <v>145</v>
      </c>
      <c r="J3253" s="1">
        <v>8</v>
      </c>
      <c r="K3253" s="1" t="s">
        <v>6333</v>
      </c>
      <c r="L3253" s="1" t="s">
        <v>10593</v>
      </c>
    </row>
    <row r="3254" spans="1:12">
      <c r="A3254" s="1">
        <v>3348</v>
      </c>
      <c r="B3254" s="1" t="s">
        <v>10596</v>
      </c>
      <c r="C3254" s="1" t="s">
        <v>10596</v>
      </c>
      <c r="D3254" s="1" t="s">
        <v>6330</v>
      </c>
      <c r="E3254" s="1" t="s">
        <v>10597</v>
      </c>
      <c r="F3254" s="1" t="s">
        <v>10598</v>
      </c>
      <c r="G3254" s="1">
        <v>-22.235555999999999</v>
      </c>
      <c r="H3254" s="1">
        <v>114.088611</v>
      </c>
      <c r="I3254" s="1">
        <v>19</v>
      </c>
      <c r="J3254" s="1">
        <v>8</v>
      </c>
      <c r="K3254" s="1" t="s">
        <v>6333</v>
      </c>
      <c r="L3254" s="1" t="s">
        <v>10596</v>
      </c>
    </row>
    <row r="3255" spans="1:12">
      <c r="A3255" s="1">
        <v>3349</v>
      </c>
      <c r="B3255" s="1" t="s">
        <v>10599</v>
      </c>
      <c r="C3255" s="1" t="s">
        <v>10600</v>
      </c>
      <c r="D3255" s="1" t="s">
        <v>6330</v>
      </c>
      <c r="E3255" s="1" t="s">
        <v>10601</v>
      </c>
      <c r="F3255" s="1" t="s">
        <v>10602</v>
      </c>
      <c r="G3255" s="1">
        <v>-20.377777999999999</v>
      </c>
      <c r="H3255" s="1">
        <v>118.626389</v>
      </c>
      <c r="I3255" s="1">
        <v>33</v>
      </c>
      <c r="J3255" s="1">
        <v>8</v>
      </c>
      <c r="K3255" s="1" t="s">
        <v>6333</v>
      </c>
      <c r="L3255" s="1" t="s">
        <v>10599</v>
      </c>
    </row>
    <row r="3256" spans="1:12">
      <c r="A3256" s="1">
        <v>3350</v>
      </c>
      <c r="B3256" s="1" t="s">
        <v>10603</v>
      </c>
      <c r="C3256" s="1" t="s">
        <v>10578</v>
      </c>
      <c r="D3256" s="1" t="s">
        <v>6330</v>
      </c>
      <c r="F3256" s="1" t="s">
        <v>10604</v>
      </c>
      <c r="G3256" s="1">
        <v>-34.793332999999997</v>
      </c>
      <c r="H3256" s="1">
        <v>138.63305600000001</v>
      </c>
      <c r="I3256" s="1">
        <v>57</v>
      </c>
      <c r="J3256" s="1">
        <v>9.5</v>
      </c>
      <c r="K3256" s="1" t="s">
        <v>6333</v>
      </c>
      <c r="L3256" s="1" t="s">
        <v>10603</v>
      </c>
    </row>
    <row r="3257" spans="1:12">
      <c r="A3257" s="1">
        <v>3351</v>
      </c>
      <c r="B3257" s="1" t="s">
        <v>10605</v>
      </c>
      <c r="C3257" s="1" t="s">
        <v>10583</v>
      </c>
      <c r="D3257" s="1" t="s">
        <v>6330</v>
      </c>
      <c r="E3257" s="1" t="s">
        <v>10606</v>
      </c>
      <c r="F3257" s="1" t="s">
        <v>10607</v>
      </c>
      <c r="G3257" s="1">
        <v>-31.940277999999999</v>
      </c>
      <c r="H3257" s="1">
        <v>115.966944</v>
      </c>
      <c r="I3257" s="1">
        <v>67</v>
      </c>
      <c r="J3257" s="1">
        <v>8</v>
      </c>
      <c r="K3257" s="1" t="s">
        <v>201</v>
      </c>
      <c r="L3257" s="1" t="s">
        <v>10605</v>
      </c>
    </row>
    <row r="3258" spans="1:12">
      <c r="A3258" s="1">
        <v>3352</v>
      </c>
      <c r="B3258" s="1" t="s">
        <v>10608</v>
      </c>
      <c r="C3258" s="1" t="s">
        <v>10608</v>
      </c>
      <c r="D3258" s="1" t="s">
        <v>6330</v>
      </c>
      <c r="E3258" s="1" t="s">
        <v>10609</v>
      </c>
      <c r="F3258" s="1" t="s">
        <v>10610</v>
      </c>
      <c r="G3258" s="1">
        <v>-31.144166999999999</v>
      </c>
      <c r="H3258" s="1">
        <v>136.81694400000001</v>
      </c>
      <c r="I3258" s="1">
        <v>548</v>
      </c>
      <c r="J3258" s="1">
        <v>9.5</v>
      </c>
      <c r="K3258" s="1" t="s">
        <v>6333</v>
      </c>
      <c r="L3258" s="1" t="s">
        <v>10608</v>
      </c>
    </row>
    <row r="3259" spans="1:12">
      <c r="A3259" s="1">
        <v>3353</v>
      </c>
      <c r="B3259" s="1" t="s">
        <v>10611</v>
      </c>
      <c r="C3259" s="1" t="s">
        <v>10611</v>
      </c>
      <c r="D3259" s="1" t="s">
        <v>10611</v>
      </c>
      <c r="E3259" s="1" t="s">
        <v>10612</v>
      </c>
      <c r="F3259" s="1" t="s">
        <v>10613</v>
      </c>
      <c r="G3259" s="1">
        <v>-10.450556000000001</v>
      </c>
      <c r="H3259" s="1">
        <v>105.69027800000001</v>
      </c>
      <c r="I3259" s="1">
        <v>916</v>
      </c>
      <c r="J3259" s="1">
        <v>7</v>
      </c>
      <c r="K3259" s="1" t="s">
        <v>161</v>
      </c>
      <c r="L3259" s="1" t="s">
        <v>10611</v>
      </c>
    </row>
    <row r="3260" spans="1:12">
      <c r="A3260" s="1">
        <v>3354</v>
      </c>
      <c r="B3260" s="1" t="s">
        <v>10614</v>
      </c>
      <c r="C3260" s="1" t="s">
        <v>575</v>
      </c>
      <c r="D3260" s="1" t="s">
        <v>6330</v>
      </c>
      <c r="E3260" s="1" t="s">
        <v>10615</v>
      </c>
      <c r="F3260" s="1" t="s">
        <v>10616</v>
      </c>
      <c r="G3260" s="1">
        <v>-33.924444000000001</v>
      </c>
      <c r="H3260" s="1">
        <v>150.98833300000001</v>
      </c>
      <c r="I3260" s="1">
        <v>29</v>
      </c>
      <c r="J3260" s="1">
        <v>10</v>
      </c>
      <c r="K3260" s="1" t="s">
        <v>6333</v>
      </c>
      <c r="L3260" s="1" t="s">
        <v>10614</v>
      </c>
    </row>
    <row r="3261" spans="1:12">
      <c r="A3261" s="1">
        <v>3355</v>
      </c>
      <c r="B3261" s="1" t="s">
        <v>10617</v>
      </c>
      <c r="C3261" s="1" t="s">
        <v>10617</v>
      </c>
      <c r="D3261" s="1" t="s">
        <v>6330</v>
      </c>
      <c r="E3261" s="1" t="s">
        <v>10618</v>
      </c>
      <c r="F3261" s="1" t="s">
        <v>10619</v>
      </c>
      <c r="G3261" s="1">
        <v>-35.306944000000001</v>
      </c>
      <c r="H3261" s="1">
        <v>149.19499999999999</v>
      </c>
      <c r="I3261" s="1">
        <v>1886</v>
      </c>
      <c r="J3261" s="1">
        <v>10</v>
      </c>
      <c r="K3261" s="1" t="s">
        <v>6333</v>
      </c>
      <c r="L3261" s="1" t="s">
        <v>10617</v>
      </c>
    </row>
    <row r="3262" spans="1:12">
      <c r="A3262" s="1">
        <v>3356</v>
      </c>
      <c r="B3262" s="1" t="s">
        <v>10620</v>
      </c>
      <c r="C3262" s="1" t="s">
        <v>10621</v>
      </c>
      <c r="D3262" s="1" t="s">
        <v>6330</v>
      </c>
      <c r="E3262" s="1" t="s">
        <v>10622</v>
      </c>
      <c r="F3262" s="1" t="s">
        <v>10623</v>
      </c>
      <c r="G3262" s="1">
        <v>-30.320556</v>
      </c>
      <c r="H3262" s="1">
        <v>153.116389</v>
      </c>
      <c r="I3262" s="1">
        <v>18</v>
      </c>
      <c r="J3262" s="1">
        <v>10</v>
      </c>
      <c r="K3262" s="1" t="s">
        <v>6333</v>
      </c>
      <c r="L3262" s="1" t="s">
        <v>10620</v>
      </c>
    </row>
    <row r="3263" spans="1:12">
      <c r="A3263" s="1">
        <v>3357</v>
      </c>
      <c r="B3263" s="1" t="s">
        <v>10624</v>
      </c>
      <c r="C3263" s="1" t="s">
        <v>10624</v>
      </c>
      <c r="D3263" s="1" t="s">
        <v>6330</v>
      </c>
      <c r="E3263" s="1" t="s">
        <v>10625</v>
      </c>
      <c r="F3263" s="1" t="s">
        <v>10626</v>
      </c>
      <c r="G3263" s="1">
        <v>-34.040278000000001</v>
      </c>
      <c r="H3263" s="1">
        <v>150.68722199999999</v>
      </c>
      <c r="I3263" s="1">
        <v>230</v>
      </c>
      <c r="J3263" s="1">
        <v>10</v>
      </c>
      <c r="K3263" s="1" t="s">
        <v>6333</v>
      </c>
      <c r="L3263" s="1" t="s">
        <v>10624</v>
      </c>
    </row>
    <row r="3264" spans="1:12">
      <c r="A3264" s="1">
        <v>3358</v>
      </c>
      <c r="B3264" s="1" t="s">
        <v>10627</v>
      </c>
      <c r="C3264" s="1" t="s">
        <v>10627</v>
      </c>
      <c r="D3264" s="1" t="s">
        <v>6330</v>
      </c>
      <c r="E3264" s="1" t="s">
        <v>10628</v>
      </c>
      <c r="F3264" s="1" t="s">
        <v>10629</v>
      </c>
      <c r="G3264" s="1">
        <v>-32.216667000000001</v>
      </c>
      <c r="H3264" s="1">
        <v>148.57472200000001</v>
      </c>
      <c r="I3264" s="1">
        <v>935</v>
      </c>
      <c r="J3264" s="1">
        <v>10</v>
      </c>
      <c r="K3264" s="1" t="s">
        <v>6333</v>
      </c>
      <c r="L3264" s="1" t="s">
        <v>10627</v>
      </c>
    </row>
    <row r="3265" spans="1:12">
      <c r="A3265" s="1">
        <v>3359</v>
      </c>
      <c r="B3265" s="1" t="s">
        <v>10630</v>
      </c>
      <c r="C3265" s="1" t="s">
        <v>10631</v>
      </c>
      <c r="D3265" s="1" t="s">
        <v>10631</v>
      </c>
      <c r="E3265" s="1" t="s">
        <v>10632</v>
      </c>
      <c r="F3265" s="1" t="s">
        <v>10633</v>
      </c>
      <c r="G3265" s="1">
        <v>-29.041625</v>
      </c>
      <c r="H3265" s="1">
        <v>167.93874199999999</v>
      </c>
      <c r="I3265" s="1">
        <v>371</v>
      </c>
      <c r="J3265" s="1">
        <v>11.5</v>
      </c>
      <c r="K3265" s="1" t="s">
        <v>161</v>
      </c>
      <c r="L3265" s="1" t="s">
        <v>10630</v>
      </c>
    </row>
    <row r="3266" spans="1:12">
      <c r="A3266" s="1">
        <v>3360</v>
      </c>
      <c r="B3266" s="1" t="s">
        <v>10634</v>
      </c>
      <c r="C3266" s="1" t="s">
        <v>10634</v>
      </c>
      <c r="D3266" s="1" t="s">
        <v>6330</v>
      </c>
      <c r="E3266" s="1" t="s">
        <v>10635</v>
      </c>
      <c r="F3266" s="1" t="s">
        <v>10636</v>
      </c>
      <c r="G3266" s="1">
        <v>-33.600555999999997</v>
      </c>
      <c r="H3266" s="1">
        <v>150.780833</v>
      </c>
      <c r="I3266" s="1">
        <v>67</v>
      </c>
      <c r="J3266" s="1">
        <v>10</v>
      </c>
      <c r="K3266" s="1" t="s">
        <v>6333</v>
      </c>
      <c r="L3266" s="1" t="s">
        <v>10634</v>
      </c>
    </row>
    <row r="3267" spans="1:12">
      <c r="A3267" s="1">
        <v>3361</v>
      </c>
      <c r="B3267" s="1" t="s">
        <v>10637</v>
      </c>
      <c r="C3267" s="1" t="s">
        <v>575</v>
      </c>
      <c r="D3267" s="1" t="s">
        <v>6330</v>
      </c>
      <c r="E3267" s="1" t="s">
        <v>10638</v>
      </c>
      <c r="F3267" s="1" t="s">
        <v>10639</v>
      </c>
      <c r="G3267" s="1">
        <v>-33.946111000000002</v>
      </c>
      <c r="H3267" s="1">
        <v>151.177222</v>
      </c>
      <c r="I3267" s="1">
        <v>21</v>
      </c>
      <c r="J3267" s="1">
        <v>10</v>
      </c>
      <c r="K3267" s="1" t="s">
        <v>6333</v>
      </c>
      <c r="L3267" s="1" t="s">
        <v>10637</v>
      </c>
    </row>
    <row r="3268" spans="1:12">
      <c r="A3268" s="1">
        <v>3362</v>
      </c>
      <c r="B3268" s="1" t="s">
        <v>10640</v>
      </c>
      <c r="C3268" s="1" t="s">
        <v>10640</v>
      </c>
      <c r="D3268" s="1" t="s">
        <v>6330</v>
      </c>
      <c r="E3268" s="1" t="s">
        <v>10641</v>
      </c>
      <c r="F3268" s="1" t="s">
        <v>10642</v>
      </c>
      <c r="G3268" s="1">
        <v>-31.083888999999999</v>
      </c>
      <c r="H3268" s="1">
        <v>150.846667</v>
      </c>
      <c r="I3268" s="1">
        <v>1334</v>
      </c>
      <c r="J3268" s="1">
        <v>10</v>
      </c>
      <c r="K3268" s="1" t="s">
        <v>6333</v>
      </c>
      <c r="L3268" s="1" t="s">
        <v>10640</v>
      </c>
    </row>
    <row r="3269" spans="1:12">
      <c r="A3269" s="1">
        <v>3363</v>
      </c>
      <c r="B3269" s="1" t="s">
        <v>10643</v>
      </c>
      <c r="C3269" s="1" t="s">
        <v>10643</v>
      </c>
      <c r="D3269" s="1" t="s">
        <v>6330</v>
      </c>
      <c r="E3269" s="1" t="s">
        <v>10644</v>
      </c>
      <c r="F3269" s="1" t="s">
        <v>10645</v>
      </c>
      <c r="G3269" s="1">
        <v>-35.165278000000001</v>
      </c>
      <c r="H3269" s="1">
        <v>147.46638899999999</v>
      </c>
      <c r="I3269" s="1">
        <v>724</v>
      </c>
      <c r="J3269" s="1">
        <v>10</v>
      </c>
      <c r="K3269" s="1" t="s">
        <v>6333</v>
      </c>
      <c r="L3269" s="1" t="s">
        <v>10643</v>
      </c>
    </row>
    <row r="3270" spans="1:12">
      <c r="A3270" s="1">
        <v>3364</v>
      </c>
      <c r="B3270" s="1" t="s">
        <v>10646</v>
      </c>
      <c r="C3270" s="1" t="s">
        <v>10647</v>
      </c>
      <c r="D3270" s="1" t="s">
        <v>10648</v>
      </c>
      <c r="E3270" s="1" t="s">
        <v>10649</v>
      </c>
      <c r="F3270" s="1" t="s">
        <v>10650</v>
      </c>
      <c r="G3270" s="1">
        <v>40.080111000000002</v>
      </c>
      <c r="H3270" s="1">
        <v>116.58455600000001</v>
      </c>
      <c r="I3270" s="1">
        <v>116</v>
      </c>
      <c r="J3270" s="1">
        <v>8</v>
      </c>
      <c r="K3270" s="1" t="s">
        <v>161</v>
      </c>
      <c r="L3270" s="1" t="s">
        <v>10646</v>
      </c>
    </row>
    <row r="3271" spans="1:12">
      <c r="A3271" s="1">
        <v>6817</v>
      </c>
      <c r="B3271" s="1" t="s">
        <v>10651</v>
      </c>
      <c r="C3271" s="1" t="s">
        <v>10652</v>
      </c>
      <c r="D3271" s="1" t="s">
        <v>10648</v>
      </c>
      <c r="F3271" s="1" t="s">
        <v>1212</v>
      </c>
      <c r="G3271" s="1">
        <v>32.800427999999997</v>
      </c>
      <c r="H3271" s="1">
        <v>102.534785</v>
      </c>
      <c r="I3271" s="1">
        <v>11500</v>
      </c>
      <c r="J3271" s="1">
        <v>8</v>
      </c>
      <c r="K3271" s="1" t="s">
        <v>201</v>
      </c>
      <c r="L3271" s="1" t="s">
        <v>10651</v>
      </c>
    </row>
    <row r="3272" spans="1:12">
      <c r="A3272" s="1">
        <v>3366</v>
      </c>
      <c r="B3272" s="1" t="s">
        <v>10653</v>
      </c>
      <c r="C3272" s="1" t="s">
        <v>10654</v>
      </c>
      <c r="D3272" s="1" t="s">
        <v>10648</v>
      </c>
      <c r="E3272" s="1" t="s">
        <v>10655</v>
      </c>
      <c r="F3272" s="1" t="s">
        <v>10656</v>
      </c>
      <c r="G3272" s="1">
        <v>49.204996999999999</v>
      </c>
      <c r="H3272" s="1">
        <v>119.825</v>
      </c>
      <c r="I3272" s="1">
        <v>2169</v>
      </c>
      <c r="J3272" s="1">
        <v>8</v>
      </c>
      <c r="K3272" s="1" t="s">
        <v>161</v>
      </c>
      <c r="L3272" s="1" t="s">
        <v>10653</v>
      </c>
    </row>
    <row r="3273" spans="1:12">
      <c r="A3273" s="1">
        <v>3368</v>
      </c>
      <c r="B3273" s="1" t="s">
        <v>10657</v>
      </c>
      <c r="C3273" s="1" t="s">
        <v>10658</v>
      </c>
      <c r="D3273" s="1" t="s">
        <v>10648</v>
      </c>
      <c r="E3273" s="1" t="s">
        <v>10659</v>
      </c>
      <c r="F3273" s="1" t="s">
        <v>10660</v>
      </c>
      <c r="G3273" s="1">
        <v>39.124352999999999</v>
      </c>
      <c r="H3273" s="1">
        <v>117.346183</v>
      </c>
      <c r="I3273" s="1">
        <v>10</v>
      </c>
      <c r="J3273" s="1">
        <v>8</v>
      </c>
      <c r="K3273" s="1" t="s">
        <v>161</v>
      </c>
      <c r="L3273" s="1" t="s">
        <v>10657</v>
      </c>
    </row>
    <row r="3274" spans="1:12">
      <c r="A3274" s="1">
        <v>3369</v>
      </c>
      <c r="B3274" s="1" t="s">
        <v>10661</v>
      </c>
      <c r="C3274" s="1" t="s">
        <v>10662</v>
      </c>
      <c r="D3274" s="1" t="s">
        <v>10648</v>
      </c>
      <c r="E3274" s="1" t="s">
        <v>10663</v>
      </c>
      <c r="F3274" s="1" t="s">
        <v>10664</v>
      </c>
      <c r="G3274" s="1">
        <v>37.746896999999997</v>
      </c>
      <c r="H3274" s="1">
        <v>112.628428</v>
      </c>
      <c r="I3274" s="1">
        <v>2575</v>
      </c>
      <c r="J3274" s="1">
        <v>8</v>
      </c>
      <c r="K3274" s="1" t="s">
        <v>161</v>
      </c>
      <c r="L3274" s="1" t="s">
        <v>10661</v>
      </c>
    </row>
    <row r="3275" spans="1:12">
      <c r="A3275" s="1">
        <v>3370</v>
      </c>
      <c r="B3275" s="1" t="s">
        <v>10665</v>
      </c>
      <c r="C3275" s="1" t="s">
        <v>10666</v>
      </c>
      <c r="D3275" s="1" t="s">
        <v>10648</v>
      </c>
      <c r="E3275" s="1" t="s">
        <v>10667</v>
      </c>
      <c r="F3275" s="1" t="s">
        <v>10668</v>
      </c>
      <c r="G3275" s="1">
        <v>23.392436</v>
      </c>
      <c r="H3275" s="1">
        <v>113.29878600000001</v>
      </c>
      <c r="I3275" s="1">
        <v>50</v>
      </c>
      <c r="J3275" s="1">
        <v>8</v>
      </c>
      <c r="K3275" s="1" t="s">
        <v>161</v>
      </c>
      <c r="L3275" s="1" t="s">
        <v>10665</v>
      </c>
    </row>
    <row r="3276" spans="1:12">
      <c r="A3276" s="1">
        <v>3371</v>
      </c>
      <c r="B3276" s="1" t="s">
        <v>10669</v>
      </c>
      <c r="C3276" s="1" t="s">
        <v>10670</v>
      </c>
      <c r="D3276" s="1" t="s">
        <v>10648</v>
      </c>
      <c r="E3276" s="1" t="s">
        <v>10671</v>
      </c>
      <c r="F3276" s="1" t="s">
        <v>10672</v>
      </c>
      <c r="G3276" s="1">
        <v>28.189157999999999</v>
      </c>
      <c r="H3276" s="1">
        <v>113.219633</v>
      </c>
      <c r="I3276" s="1">
        <v>217</v>
      </c>
      <c r="J3276" s="1">
        <v>8</v>
      </c>
      <c r="K3276" s="1" t="s">
        <v>161</v>
      </c>
      <c r="L3276" s="1" t="s">
        <v>10669</v>
      </c>
    </row>
    <row r="3277" spans="1:12">
      <c r="A3277" s="1">
        <v>3372</v>
      </c>
      <c r="B3277" s="1" t="s">
        <v>10673</v>
      </c>
      <c r="C3277" s="1" t="s">
        <v>10674</v>
      </c>
      <c r="D3277" s="1" t="s">
        <v>10648</v>
      </c>
      <c r="E3277" s="1" t="s">
        <v>10675</v>
      </c>
      <c r="F3277" s="1" t="s">
        <v>10676</v>
      </c>
      <c r="G3277" s="1">
        <v>25.218105999999999</v>
      </c>
      <c r="H3277" s="1">
        <v>110.039197</v>
      </c>
      <c r="I3277" s="1">
        <v>570</v>
      </c>
      <c r="J3277" s="1">
        <v>8</v>
      </c>
      <c r="K3277" s="1" t="s">
        <v>161</v>
      </c>
      <c r="L3277" s="1" t="s">
        <v>10673</v>
      </c>
    </row>
    <row r="3278" spans="1:12">
      <c r="A3278" s="1">
        <v>3373</v>
      </c>
      <c r="B3278" s="1" t="s">
        <v>10677</v>
      </c>
      <c r="C3278" s="1" t="s">
        <v>10678</v>
      </c>
      <c r="D3278" s="1" t="s">
        <v>10648</v>
      </c>
      <c r="E3278" s="1" t="s">
        <v>10679</v>
      </c>
      <c r="F3278" s="1" t="s">
        <v>10680</v>
      </c>
      <c r="G3278" s="1">
        <v>22.608267000000001</v>
      </c>
      <c r="H3278" s="1">
        <v>108.172442</v>
      </c>
      <c r="I3278" s="1">
        <v>421</v>
      </c>
      <c r="J3278" s="1">
        <v>8</v>
      </c>
      <c r="K3278" s="1" t="s">
        <v>161</v>
      </c>
      <c r="L3278" s="1" t="s">
        <v>10677</v>
      </c>
    </row>
    <row r="3279" spans="1:12">
      <c r="A3279" s="1">
        <v>3374</v>
      </c>
      <c r="B3279" s="1" t="s">
        <v>10681</v>
      </c>
      <c r="C3279" s="1" t="s">
        <v>10682</v>
      </c>
      <c r="D3279" s="1" t="s">
        <v>10648</v>
      </c>
      <c r="E3279" s="1" t="s">
        <v>10683</v>
      </c>
      <c r="F3279" s="1" t="s">
        <v>10684</v>
      </c>
      <c r="G3279" s="1">
        <v>22.639258000000002</v>
      </c>
      <c r="H3279" s="1">
        <v>113.810664</v>
      </c>
      <c r="I3279" s="1">
        <v>13</v>
      </c>
      <c r="J3279" s="1">
        <v>8</v>
      </c>
      <c r="K3279" s="1" t="s">
        <v>161</v>
      </c>
      <c r="L3279" s="1" t="s">
        <v>10681</v>
      </c>
    </row>
    <row r="3280" spans="1:12">
      <c r="A3280" s="1">
        <v>3375</v>
      </c>
      <c r="B3280" s="1" t="s">
        <v>10685</v>
      </c>
      <c r="C3280" s="1" t="s">
        <v>10686</v>
      </c>
      <c r="D3280" s="1" t="s">
        <v>10648</v>
      </c>
      <c r="E3280" s="1" t="s">
        <v>10687</v>
      </c>
      <c r="F3280" s="1" t="s">
        <v>10688</v>
      </c>
      <c r="G3280" s="1">
        <v>34.519672</v>
      </c>
      <c r="H3280" s="1">
        <v>113.840889</v>
      </c>
      <c r="I3280" s="1">
        <v>495</v>
      </c>
      <c r="J3280" s="1">
        <v>8</v>
      </c>
      <c r="K3280" s="1" t="s">
        <v>161</v>
      </c>
      <c r="L3280" s="1" t="s">
        <v>10685</v>
      </c>
    </row>
    <row r="3281" spans="1:12">
      <c r="A3281" s="1">
        <v>3376</v>
      </c>
      <c r="B3281" s="1" t="s">
        <v>10689</v>
      </c>
      <c r="C3281" s="1" t="s">
        <v>10690</v>
      </c>
      <c r="D3281" s="1" t="s">
        <v>10648</v>
      </c>
      <c r="E3281" s="1" t="s">
        <v>10691</v>
      </c>
      <c r="F3281" s="1" t="s">
        <v>10692</v>
      </c>
      <c r="G3281" s="1">
        <v>30.783757999999999</v>
      </c>
      <c r="H3281" s="1">
        <v>114.2081</v>
      </c>
      <c r="I3281" s="1">
        <v>113</v>
      </c>
      <c r="J3281" s="1">
        <v>8</v>
      </c>
      <c r="K3281" s="1" t="s">
        <v>161</v>
      </c>
      <c r="L3281" s="1" t="s">
        <v>10689</v>
      </c>
    </row>
    <row r="3282" spans="1:12">
      <c r="A3282" s="1">
        <v>3377</v>
      </c>
      <c r="B3282" s="1" t="s">
        <v>10693</v>
      </c>
      <c r="C3282" s="1" t="s">
        <v>10694</v>
      </c>
      <c r="D3282" s="1" t="s">
        <v>10695</v>
      </c>
      <c r="E3282" s="1" t="s">
        <v>10696</v>
      </c>
      <c r="F3282" s="1" t="s">
        <v>10697</v>
      </c>
      <c r="G3282" s="1">
        <v>39.224060999999999</v>
      </c>
      <c r="H3282" s="1">
        <v>125.67015000000001</v>
      </c>
      <c r="I3282" s="1">
        <v>117</v>
      </c>
      <c r="J3282" s="1">
        <v>9</v>
      </c>
      <c r="K3282" s="1" t="s">
        <v>161</v>
      </c>
      <c r="L3282" s="1" t="s">
        <v>10693</v>
      </c>
    </row>
    <row r="3283" spans="1:12">
      <c r="A3283" s="1">
        <v>3378</v>
      </c>
      <c r="B3283" s="1" t="s">
        <v>10698</v>
      </c>
      <c r="C3283" s="1" t="s">
        <v>10699</v>
      </c>
      <c r="D3283" s="1" t="s">
        <v>10648</v>
      </c>
      <c r="E3283" s="1" t="s">
        <v>10700</v>
      </c>
      <c r="F3283" s="1" t="s">
        <v>10701</v>
      </c>
      <c r="G3283" s="1">
        <v>36.515242000000001</v>
      </c>
      <c r="H3283" s="1">
        <v>103.62077499999999</v>
      </c>
      <c r="I3283" s="1">
        <v>6388</v>
      </c>
      <c r="J3283" s="1">
        <v>8</v>
      </c>
      <c r="K3283" s="1" t="s">
        <v>161</v>
      </c>
      <c r="L3283" s="1" t="s">
        <v>10698</v>
      </c>
    </row>
    <row r="3284" spans="1:12">
      <c r="A3284" s="1">
        <v>3379</v>
      </c>
      <c r="B3284" s="1" t="s">
        <v>10702</v>
      </c>
      <c r="C3284" s="1" t="s">
        <v>10703</v>
      </c>
      <c r="D3284" s="1" t="s">
        <v>10648</v>
      </c>
      <c r="E3284" s="1" t="s">
        <v>10704</v>
      </c>
      <c r="F3284" s="1" t="s">
        <v>10705</v>
      </c>
      <c r="G3284" s="1">
        <v>34.447119000000001</v>
      </c>
      <c r="H3284" s="1">
        <v>108.751592</v>
      </c>
      <c r="I3284" s="1">
        <v>1572</v>
      </c>
      <c r="J3284" s="1">
        <v>8</v>
      </c>
      <c r="K3284" s="1" t="s">
        <v>161</v>
      </c>
      <c r="L3284" s="1" t="s">
        <v>10702</v>
      </c>
    </row>
    <row r="3285" spans="1:12">
      <c r="A3285" s="1">
        <v>3380</v>
      </c>
      <c r="B3285" s="1" t="s">
        <v>10706</v>
      </c>
      <c r="C3285" s="1" t="s">
        <v>10707</v>
      </c>
      <c r="D3285" s="1" t="s">
        <v>10708</v>
      </c>
      <c r="E3285" s="1" t="s">
        <v>10709</v>
      </c>
      <c r="F3285" s="1" t="s">
        <v>10710</v>
      </c>
      <c r="G3285" s="1">
        <v>47.843055999999997</v>
      </c>
      <c r="H3285" s="1">
        <v>106.766639</v>
      </c>
      <c r="I3285" s="1">
        <v>4364</v>
      </c>
      <c r="J3285" s="1">
        <v>8</v>
      </c>
      <c r="K3285" s="1" t="s">
        <v>161</v>
      </c>
      <c r="L3285" s="1" t="s">
        <v>10706</v>
      </c>
    </row>
    <row r="3286" spans="1:12">
      <c r="A3286" s="1">
        <v>3381</v>
      </c>
      <c r="B3286" s="1" t="s">
        <v>10711</v>
      </c>
      <c r="C3286" s="1" t="s">
        <v>10712</v>
      </c>
      <c r="D3286" s="1" t="s">
        <v>10648</v>
      </c>
      <c r="F3286" s="1" t="s">
        <v>10713</v>
      </c>
      <c r="G3286" s="1">
        <v>21.973914000000001</v>
      </c>
      <c r="H3286" s="1">
        <v>100.75961100000001</v>
      </c>
      <c r="I3286" s="1">
        <v>1815</v>
      </c>
      <c r="J3286" s="1">
        <v>8</v>
      </c>
      <c r="K3286" s="1" t="s">
        <v>161</v>
      </c>
      <c r="L3286" s="1" t="s">
        <v>10711</v>
      </c>
    </row>
    <row r="3287" spans="1:12">
      <c r="A3287" s="1">
        <v>3382</v>
      </c>
      <c r="B3287" s="1" t="s">
        <v>10714</v>
      </c>
      <c r="C3287" s="1" t="s">
        <v>10715</v>
      </c>
      <c r="D3287" s="1" t="s">
        <v>10648</v>
      </c>
      <c r="E3287" s="1" t="s">
        <v>10716</v>
      </c>
      <c r="F3287" s="1" t="s">
        <v>10717</v>
      </c>
      <c r="G3287" s="1">
        <v>24.992363999999998</v>
      </c>
      <c r="H3287" s="1">
        <v>102.74353600000001</v>
      </c>
      <c r="I3287" s="1">
        <v>6217</v>
      </c>
      <c r="J3287" s="1">
        <v>8</v>
      </c>
      <c r="K3287" s="1" t="s">
        <v>161</v>
      </c>
      <c r="L3287" s="1" t="s">
        <v>10714</v>
      </c>
    </row>
    <row r="3288" spans="1:12">
      <c r="A3288" s="1">
        <v>3383</v>
      </c>
      <c r="B3288" s="1" t="s">
        <v>10718</v>
      </c>
      <c r="C3288" s="1" t="s">
        <v>10719</v>
      </c>
      <c r="D3288" s="1" t="s">
        <v>10648</v>
      </c>
      <c r="E3288" s="1" t="s">
        <v>10720</v>
      </c>
      <c r="F3288" s="1" t="s">
        <v>10721</v>
      </c>
      <c r="G3288" s="1">
        <v>24.544035999999998</v>
      </c>
      <c r="H3288" s="1">
        <v>118.12773900000001</v>
      </c>
      <c r="I3288" s="1">
        <v>59</v>
      </c>
      <c r="J3288" s="1">
        <v>8</v>
      </c>
      <c r="K3288" s="1" t="s">
        <v>161</v>
      </c>
      <c r="L3288" s="1" t="s">
        <v>10718</v>
      </c>
    </row>
    <row r="3289" spans="1:12">
      <c r="A3289" s="1">
        <v>3384</v>
      </c>
      <c r="B3289" s="1" t="s">
        <v>10722</v>
      </c>
      <c r="C3289" s="1" t="s">
        <v>10723</v>
      </c>
      <c r="D3289" s="1" t="s">
        <v>10648</v>
      </c>
      <c r="E3289" s="1" t="s">
        <v>10724</v>
      </c>
      <c r="F3289" s="1" t="s">
        <v>10725</v>
      </c>
      <c r="G3289" s="1">
        <v>28.864999999999998</v>
      </c>
      <c r="H3289" s="1">
        <v>115.9</v>
      </c>
      <c r="I3289" s="1">
        <v>143</v>
      </c>
      <c r="J3289" s="1">
        <v>8</v>
      </c>
      <c r="K3289" s="1" t="s">
        <v>161</v>
      </c>
      <c r="L3289" s="1" t="s">
        <v>10722</v>
      </c>
    </row>
    <row r="3290" spans="1:12">
      <c r="A3290" s="1">
        <v>3385</v>
      </c>
      <c r="B3290" s="1" t="s">
        <v>10726</v>
      </c>
      <c r="C3290" s="1" t="s">
        <v>10727</v>
      </c>
      <c r="D3290" s="1" t="s">
        <v>10648</v>
      </c>
      <c r="E3290" s="1" t="s">
        <v>10728</v>
      </c>
      <c r="F3290" s="1" t="s">
        <v>10729</v>
      </c>
      <c r="G3290" s="1">
        <v>25.935064000000001</v>
      </c>
      <c r="H3290" s="1">
        <v>119.66327200000001</v>
      </c>
      <c r="I3290" s="1">
        <v>46</v>
      </c>
      <c r="J3290" s="1">
        <v>8</v>
      </c>
      <c r="K3290" s="1" t="s">
        <v>161</v>
      </c>
      <c r="L3290" s="1" t="s">
        <v>10726</v>
      </c>
    </row>
    <row r="3291" spans="1:12">
      <c r="A3291" s="1">
        <v>3386</v>
      </c>
      <c r="B3291" s="1" t="s">
        <v>10730</v>
      </c>
      <c r="C3291" s="1" t="s">
        <v>10731</v>
      </c>
      <c r="D3291" s="1" t="s">
        <v>10648</v>
      </c>
      <c r="E3291" s="1" t="s">
        <v>10732</v>
      </c>
      <c r="F3291" s="1" t="s">
        <v>10733</v>
      </c>
      <c r="G3291" s="1">
        <v>30.229503000000001</v>
      </c>
      <c r="H3291" s="1">
        <v>120.434453</v>
      </c>
      <c r="I3291" s="1">
        <v>23</v>
      </c>
      <c r="J3291" s="1">
        <v>8</v>
      </c>
      <c r="K3291" s="1" t="s">
        <v>161</v>
      </c>
      <c r="L3291" s="1" t="s">
        <v>10730</v>
      </c>
    </row>
    <row r="3292" spans="1:12">
      <c r="A3292" s="1">
        <v>3387</v>
      </c>
      <c r="B3292" s="1" t="s">
        <v>10734</v>
      </c>
      <c r="C3292" s="1" t="s">
        <v>10735</v>
      </c>
      <c r="D3292" s="1" t="s">
        <v>10648</v>
      </c>
      <c r="E3292" s="1" t="s">
        <v>10736</v>
      </c>
      <c r="F3292" s="1" t="s">
        <v>10737</v>
      </c>
      <c r="G3292" s="1">
        <v>29.826682999999999</v>
      </c>
      <c r="H3292" s="1">
        <v>121.461906</v>
      </c>
      <c r="I3292" s="1">
        <v>13</v>
      </c>
      <c r="J3292" s="1">
        <v>8</v>
      </c>
      <c r="K3292" s="1" t="s">
        <v>161</v>
      </c>
      <c r="L3292" s="1" t="s">
        <v>10734</v>
      </c>
    </row>
    <row r="3293" spans="1:12">
      <c r="A3293" s="1">
        <v>3388</v>
      </c>
      <c r="B3293" s="1" t="s">
        <v>10738</v>
      </c>
      <c r="C3293" s="1" t="s">
        <v>10739</v>
      </c>
      <c r="D3293" s="1" t="s">
        <v>10648</v>
      </c>
      <c r="E3293" s="1" t="s">
        <v>10740</v>
      </c>
      <c r="F3293" s="1" t="s">
        <v>10741</v>
      </c>
      <c r="G3293" s="1">
        <v>31.742042000000001</v>
      </c>
      <c r="H3293" s="1">
        <v>118.862025</v>
      </c>
      <c r="I3293" s="1">
        <v>49</v>
      </c>
      <c r="J3293" s="1">
        <v>8</v>
      </c>
      <c r="K3293" s="1" t="s">
        <v>161</v>
      </c>
      <c r="L3293" s="1" t="s">
        <v>10738</v>
      </c>
    </row>
    <row r="3294" spans="1:12">
      <c r="A3294" s="1">
        <v>3389</v>
      </c>
      <c r="B3294" s="1" t="s">
        <v>10742</v>
      </c>
      <c r="C3294" s="1" t="s">
        <v>10743</v>
      </c>
      <c r="D3294" s="1" t="s">
        <v>10648</v>
      </c>
      <c r="E3294" s="1" t="s">
        <v>10744</v>
      </c>
      <c r="F3294" s="1" t="s">
        <v>10745</v>
      </c>
      <c r="G3294" s="1">
        <v>31.780018999999999</v>
      </c>
      <c r="H3294" s="1">
        <v>117.298436</v>
      </c>
      <c r="I3294" s="1">
        <v>108</v>
      </c>
      <c r="J3294" s="1">
        <v>8</v>
      </c>
      <c r="K3294" s="1" t="s">
        <v>161</v>
      </c>
      <c r="L3294" s="1" t="s">
        <v>10742</v>
      </c>
    </row>
    <row r="3295" spans="1:12">
      <c r="A3295" s="1">
        <v>3390</v>
      </c>
      <c r="B3295" s="1" t="s">
        <v>10746</v>
      </c>
      <c r="C3295" s="1" t="s">
        <v>10747</v>
      </c>
      <c r="D3295" s="1" t="s">
        <v>10648</v>
      </c>
      <c r="E3295" s="1" t="s">
        <v>10748</v>
      </c>
      <c r="F3295" s="1" t="s">
        <v>10749</v>
      </c>
      <c r="G3295" s="1">
        <v>36.266108000000003</v>
      </c>
      <c r="H3295" s="1">
        <v>120.374436</v>
      </c>
      <c r="I3295" s="1">
        <v>33</v>
      </c>
      <c r="J3295" s="1">
        <v>8</v>
      </c>
      <c r="K3295" s="1" t="s">
        <v>161</v>
      </c>
      <c r="L3295" s="1" t="s">
        <v>10746</v>
      </c>
    </row>
    <row r="3296" spans="1:12">
      <c r="A3296" s="1">
        <v>3391</v>
      </c>
      <c r="B3296" s="1" t="s">
        <v>10750</v>
      </c>
      <c r="C3296" s="1" t="s">
        <v>10751</v>
      </c>
      <c r="D3296" s="1" t="s">
        <v>10648</v>
      </c>
      <c r="E3296" s="1" t="s">
        <v>10752</v>
      </c>
      <c r="F3296" s="1" t="s">
        <v>10753</v>
      </c>
      <c r="G3296" s="1">
        <v>31.197875</v>
      </c>
      <c r="H3296" s="1">
        <v>121.336319</v>
      </c>
      <c r="I3296" s="1">
        <v>10</v>
      </c>
      <c r="J3296" s="1">
        <v>8</v>
      </c>
      <c r="K3296" s="1" t="s">
        <v>161</v>
      </c>
      <c r="L3296" s="1" t="s">
        <v>10750</v>
      </c>
    </row>
    <row r="3297" spans="1:12">
      <c r="A3297" s="1">
        <v>3392</v>
      </c>
      <c r="B3297" s="1" t="s">
        <v>10754</v>
      </c>
      <c r="C3297" s="1" t="s">
        <v>10755</v>
      </c>
      <c r="D3297" s="1" t="s">
        <v>10648</v>
      </c>
      <c r="E3297" s="1" t="s">
        <v>10756</v>
      </c>
      <c r="F3297" s="1" t="s">
        <v>10757</v>
      </c>
      <c r="G3297" s="1">
        <v>37.401667000000003</v>
      </c>
      <c r="H3297" s="1">
        <v>121.371667</v>
      </c>
      <c r="I3297" s="1">
        <v>59</v>
      </c>
      <c r="J3297" s="1">
        <v>8</v>
      </c>
      <c r="K3297" s="1" t="s">
        <v>161</v>
      </c>
      <c r="L3297" s="1" t="s">
        <v>10754</v>
      </c>
    </row>
    <row r="3298" spans="1:12">
      <c r="A3298" s="1">
        <v>3393</v>
      </c>
      <c r="B3298" s="1" t="s">
        <v>10758</v>
      </c>
      <c r="C3298" s="1" t="s">
        <v>10759</v>
      </c>
      <c r="D3298" s="1" t="s">
        <v>10648</v>
      </c>
      <c r="E3298" s="1" t="s">
        <v>10760</v>
      </c>
      <c r="F3298" s="1" t="s">
        <v>10761</v>
      </c>
      <c r="G3298" s="1">
        <v>29.719217</v>
      </c>
      <c r="H3298" s="1">
        <v>106.641678</v>
      </c>
      <c r="I3298" s="1">
        <v>1365</v>
      </c>
      <c r="J3298" s="1">
        <v>8</v>
      </c>
      <c r="K3298" s="1" t="s">
        <v>161</v>
      </c>
      <c r="L3298" s="1" t="s">
        <v>10758</v>
      </c>
    </row>
    <row r="3299" spans="1:12">
      <c r="A3299" s="1">
        <v>3394</v>
      </c>
      <c r="B3299" s="1" t="s">
        <v>10762</v>
      </c>
      <c r="C3299" s="1" t="s">
        <v>10763</v>
      </c>
      <c r="D3299" s="1" t="s">
        <v>10648</v>
      </c>
      <c r="E3299" s="1" t="s">
        <v>10764</v>
      </c>
      <c r="F3299" s="1" t="s">
        <v>10765</v>
      </c>
      <c r="G3299" s="1">
        <v>26.538522</v>
      </c>
      <c r="H3299" s="1">
        <v>106.800703</v>
      </c>
      <c r="I3299" s="1">
        <v>3736</v>
      </c>
      <c r="J3299" s="1">
        <v>8</v>
      </c>
      <c r="K3299" s="1" t="s">
        <v>161</v>
      </c>
      <c r="L3299" s="1" t="s">
        <v>10762</v>
      </c>
    </row>
    <row r="3300" spans="1:12">
      <c r="A3300" s="1">
        <v>3395</v>
      </c>
      <c r="B3300" s="1" t="s">
        <v>10766</v>
      </c>
      <c r="C3300" s="1" t="s">
        <v>10767</v>
      </c>
      <c r="D3300" s="1" t="s">
        <v>10648</v>
      </c>
      <c r="E3300" s="1" t="s">
        <v>10768</v>
      </c>
      <c r="F3300" s="1" t="s">
        <v>10769</v>
      </c>
      <c r="G3300" s="1">
        <v>30.578527999999999</v>
      </c>
      <c r="H3300" s="1">
        <v>103.947086</v>
      </c>
      <c r="I3300" s="1">
        <v>1625</v>
      </c>
      <c r="J3300" s="1">
        <v>8</v>
      </c>
      <c r="K3300" s="1" t="s">
        <v>161</v>
      </c>
      <c r="L3300" s="1" t="s">
        <v>10766</v>
      </c>
    </row>
    <row r="3301" spans="1:12">
      <c r="A3301" s="1">
        <v>3396</v>
      </c>
      <c r="B3301" s="1" t="s">
        <v>10770</v>
      </c>
      <c r="C3301" s="1" t="s">
        <v>10771</v>
      </c>
      <c r="D3301" s="1" t="s">
        <v>10648</v>
      </c>
      <c r="E3301" s="1" t="s">
        <v>10772</v>
      </c>
      <c r="F3301" s="1" t="s">
        <v>10773</v>
      </c>
      <c r="G3301" s="1">
        <v>27.989083000000001</v>
      </c>
      <c r="H3301" s="1">
        <v>102.184361</v>
      </c>
      <c r="I3301" s="1">
        <v>5112</v>
      </c>
      <c r="J3301" s="1">
        <v>8</v>
      </c>
      <c r="K3301" s="1" t="s">
        <v>161</v>
      </c>
      <c r="L3301" s="1" t="s">
        <v>10770</v>
      </c>
    </row>
    <row r="3302" spans="1:12">
      <c r="A3302" s="1">
        <v>3397</v>
      </c>
      <c r="B3302" s="1" t="s">
        <v>10774</v>
      </c>
      <c r="C3302" s="1" t="s">
        <v>10774</v>
      </c>
      <c r="D3302" s="1" t="s">
        <v>10648</v>
      </c>
      <c r="E3302" s="1" t="s">
        <v>10775</v>
      </c>
      <c r="F3302" s="1" t="s">
        <v>10776</v>
      </c>
      <c r="G3302" s="1">
        <v>39.542921999999997</v>
      </c>
      <c r="H3302" s="1">
        <v>76.019955999999993</v>
      </c>
      <c r="I3302" s="1">
        <v>4529</v>
      </c>
      <c r="J3302" s="1">
        <v>8</v>
      </c>
      <c r="K3302" s="1" t="s">
        <v>161</v>
      </c>
      <c r="L3302" s="1" t="s">
        <v>10774</v>
      </c>
    </row>
    <row r="3303" spans="1:12">
      <c r="A3303" s="1">
        <v>3398</v>
      </c>
      <c r="B3303" s="1" t="s">
        <v>10777</v>
      </c>
      <c r="C3303" s="1" t="s">
        <v>10777</v>
      </c>
      <c r="D3303" s="1" t="s">
        <v>10648</v>
      </c>
      <c r="E3303" s="1" t="s">
        <v>10778</v>
      </c>
      <c r="F3303" s="1" t="s">
        <v>10779</v>
      </c>
      <c r="G3303" s="1">
        <v>37.038522</v>
      </c>
      <c r="H3303" s="1">
        <v>79.864932999999994</v>
      </c>
      <c r="I3303" s="1">
        <v>4672</v>
      </c>
      <c r="J3303" s="1">
        <v>8</v>
      </c>
      <c r="K3303" s="1" t="s">
        <v>161</v>
      </c>
      <c r="L3303" s="1" t="s">
        <v>10777</v>
      </c>
    </row>
    <row r="3304" spans="1:12">
      <c r="A3304" s="1">
        <v>3399</v>
      </c>
      <c r="B3304" s="1" t="s">
        <v>10780</v>
      </c>
      <c r="C3304" s="1" t="s">
        <v>10781</v>
      </c>
      <c r="D3304" s="1" t="s">
        <v>10648</v>
      </c>
      <c r="E3304" s="1" t="s">
        <v>10782</v>
      </c>
      <c r="F3304" s="1" t="s">
        <v>10783</v>
      </c>
      <c r="G3304" s="1">
        <v>43.907105999999999</v>
      </c>
      <c r="H3304" s="1">
        <v>87.474243999999999</v>
      </c>
      <c r="I3304" s="1">
        <v>2125</v>
      </c>
      <c r="J3304" s="1">
        <v>8</v>
      </c>
      <c r="K3304" s="1" t="s">
        <v>161</v>
      </c>
      <c r="L3304" s="1" t="s">
        <v>10780</v>
      </c>
    </row>
    <row r="3305" spans="1:12">
      <c r="A3305" s="1">
        <v>3400</v>
      </c>
      <c r="B3305" s="1" t="s">
        <v>10784</v>
      </c>
      <c r="C3305" s="1" t="s">
        <v>10785</v>
      </c>
      <c r="D3305" s="1" t="s">
        <v>10648</v>
      </c>
      <c r="E3305" s="1" t="s">
        <v>10786</v>
      </c>
      <c r="F3305" s="1" t="s">
        <v>10787</v>
      </c>
      <c r="G3305" s="1">
        <v>45.623403000000003</v>
      </c>
      <c r="H3305" s="1">
        <v>126.250328</v>
      </c>
      <c r="I3305" s="1">
        <v>457</v>
      </c>
      <c r="J3305" s="1">
        <v>8</v>
      </c>
      <c r="K3305" s="1" t="s">
        <v>161</v>
      </c>
      <c r="L3305" s="1" t="s">
        <v>10784</v>
      </c>
    </row>
    <row r="3306" spans="1:12">
      <c r="A3306" s="1">
        <v>6797</v>
      </c>
      <c r="B3306" s="1" t="s">
        <v>10788</v>
      </c>
      <c r="C3306" s="1" t="s">
        <v>10788</v>
      </c>
      <c r="D3306" s="1" t="s">
        <v>5190</v>
      </c>
      <c r="E3306" s="1" t="s">
        <v>10789</v>
      </c>
      <c r="F3306" s="1" t="s">
        <v>10790</v>
      </c>
      <c r="G3306" s="1">
        <v>47.384999999999998</v>
      </c>
      <c r="H3306" s="1">
        <v>9.6999999999999993</v>
      </c>
      <c r="I3306" s="1">
        <v>412</v>
      </c>
      <c r="J3306" s="1">
        <v>1</v>
      </c>
      <c r="K3306" s="1" t="s">
        <v>184</v>
      </c>
      <c r="L3306" s="1" t="s">
        <v>10788</v>
      </c>
    </row>
    <row r="3307" spans="1:12">
      <c r="A3307" s="1">
        <v>3402</v>
      </c>
      <c r="B3307" s="1" t="s">
        <v>10791</v>
      </c>
      <c r="C3307" s="1" t="s">
        <v>10792</v>
      </c>
      <c r="D3307" s="1" t="s">
        <v>10648</v>
      </c>
      <c r="F3307" s="1" t="s">
        <v>10793</v>
      </c>
      <c r="G3307" s="1">
        <v>44.524071999999997</v>
      </c>
      <c r="H3307" s="1">
        <v>129.568972</v>
      </c>
      <c r="I3307" s="1">
        <v>883</v>
      </c>
      <c r="J3307" s="1">
        <v>8</v>
      </c>
      <c r="K3307" s="1" t="s">
        <v>161</v>
      </c>
      <c r="L3307" s="1" t="s">
        <v>10791</v>
      </c>
    </row>
    <row r="3308" spans="1:12">
      <c r="A3308" s="1">
        <v>3404</v>
      </c>
      <c r="B3308" s="1" t="s">
        <v>10794</v>
      </c>
      <c r="C3308" s="1" t="s">
        <v>10795</v>
      </c>
      <c r="D3308" s="1" t="s">
        <v>10648</v>
      </c>
      <c r="E3308" s="1" t="s">
        <v>10796</v>
      </c>
      <c r="F3308" s="1" t="s">
        <v>10797</v>
      </c>
      <c r="G3308" s="1">
        <v>38.965667000000003</v>
      </c>
      <c r="H3308" s="1">
        <v>121.5386</v>
      </c>
      <c r="I3308" s="1">
        <v>107</v>
      </c>
      <c r="J3308" s="1">
        <v>8</v>
      </c>
      <c r="K3308" s="1" t="s">
        <v>161</v>
      </c>
      <c r="L3308" s="1" t="s">
        <v>10794</v>
      </c>
    </row>
    <row r="3309" spans="1:12">
      <c r="A3309" s="1">
        <v>3406</v>
      </c>
      <c r="B3309" s="1" t="s">
        <v>10798</v>
      </c>
      <c r="C3309" s="1" t="s">
        <v>10751</v>
      </c>
      <c r="D3309" s="1" t="s">
        <v>10648</v>
      </c>
      <c r="E3309" s="1" t="s">
        <v>10799</v>
      </c>
      <c r="F3309" s="1" t="s">
        <v>10800</v>
      </c>
      <c r="G3309" s="1">
        <v>31.143377999999998</v>
      </c>
      <c r="H3309" s="1">
        <v>121.80521400000001</v>
      </c>
      <c r="I3309" s="1">
        <v>13</v>
      </c>
      <c r="J3309" s="1">
        <v>8</v>
      </c>
      <c r="K3309" s="1" t="s">
        <v>161</v>
      </c>
      <c r="L3309" s="1" t="s">
        <v>10798</v>
      </c>
    </row>
    <row r="3310" spans="1:12">
      <c r="A3310" s="1">
        <v>3407</v>
      </c>
      <c r="B3310" s="1" t="s">
        <v>10801</v>
      </c>
      <c r="C3310" s="1" t="s">
        <v>10802</v>
      </c>
      <c r="D3310" s="1" t="s">
        <v>10324</v>
      </c>
      <c r="E3310" s="1" t="s">
        <v>10803</v>
      </c>
      <c r="F3310" s="1" t="s">
        <v>10804</v>
      </c>
      <c r="G3310" s="1">
        <v>2.8181829999999999</v>
      </c>
      <c r="H3310" s="1">
        <v>104.16001900000001</v>
      </c>
      <c r="I3310" s="1">
        <v>15</v>
      </c>
      <c r="J3310" s="1">
        <v>8</v>
      </c>
      <c r="K3310" s="1" t="s">
        <v>201</v>
      </c>
      <c r="L3310" s="1" t="s">
        <v>10801</v>
      </c>
    </row>
    <row r="3311" spans="1:12">
      <c r="A3311" s="1">
        <v>3408</v>
      </c>
      <c r="B3311" s="1" t="s">
        <v>10805</v>
      </c>
      <c r="C3311" s="1" t="s">
        <v>10462</v>
      </c>
      <c r="D3311" s="1" t="s">
        <v>10324</v>
      </c>
      <c r="E3311" s="1" t="s">
        <v>10806</v>
      </c>
      <c r="F3311" s="1" t="s">
        <v>10807</v>
      </c>
      <c r="G3311" s="1">
        <v>3.1305830000000001</v>
      </c>
      <c r="H3311" s="1">
        <v>101.549333</v>
      </c>
      <c r="I3311" s="1">
        <v>90</v>
      </c>
      <c r="J3311" s="1">
        <v>8</v>
      </c>
      <c r="K3311" s="1" t="s">
        <v>201</v>
      </c>
      <c r="L3311" s="1" t="s">
        <v>10805</v>
      </c>
    </row>
    <row r="3312" spans="1:12">
      <c r="A3312" s="1">
        <v>3409</v>
      </c>
      <c r="B3312" s="1" t="s">
        <v>10808</v>
      </c>
      <c r="C3312" s="1" t="s">
        <v>10809</v>
      </c>
      <c r="D3312" s="1" t="s">
        <v>7273</v>
      </c>
      <c r="E3312" s="1" t="s">
        <v>10810</v>
      </c>
      <c r="F3312" s="1" t="s">
        <v>10811</v>
      </c>
      <c r="G3312" s="1">
        <v>37.293097000000003</v>
      </c>
      <c r="H3312" s="1">
        <v>136.96185299999999</v>
      </c>
      <c r="I3312" s="1">
        <v>718</v>
      </c>
      <c r="J3312" s="1">
        <v>9</v>
      </c>
      <c r="K3312" s="1" t="s">
        <v>161</v>
      </c>
      <c r="L3312" s="1" t="s">
        <v>10808</v>
      </c>
    </row>
    <row r="3313" spans="1:12">
      <c r="A3313" s="1">
        <v>3410</v>
      </c>
      <c r="B3313" s="1" t="s">
        <v>10812</v>
      </c>
      <c r="C3313" s="1" t="s">
        <v>3659</v>
      </c>
      <c r="D3313" s="1" t="s">
        <v>3660</v>
      </c>
      <c r="E3313" s="1" t="s">
        <v>10813</v>
      </c>
      <c r="F3313" s="1" t="s">
        <v>10814</v>
      </c>
      <c r="G3313" s="1">
        <v>30.917669</v>
      </c>
      <c r="H3313" s="1">
        <v>29.696408000000002</v>
      </c>
      <c r="I3313" s="1">
        <v>177</v>
      </c>
      <c r="J3313" s="1">
        <v>2</v>
      </c>
      <c r="K3313" s="1" t="s">
        <v>161</v>
      </c>
      <c r="L3313" s="1" t="s">
        <v>10812</v>
      </c>
    </row>
    <row r="3314" spans="1:12">
      <c r="A3314" s="1">
        <v>3411</v>
      </c>
      <c r="B3314" s="1" t="s">
        <v>10815</v>
      </c>
      <c r="C3314" s="1" t="s">
        <v>10816</v>
      </c>
      <c r="D3314" s="1" t="s">
        <v>1210</v>
      </c>
      <c r="E3314" s="1" t="s">
        <v>10817</v>
      </c>
      <c r="F3314" s="1" t="s">
        <v>10818</v>
      </c>
      <c r="G3314" s="1">
        <v>70.133989</v>
      </c>
      <c r="H3314" s="1">
        <v>-143.58186699999999</v>
      </c>
      <c r="I3314" s="1">
        <v>2</v>
      </c>
      <c r="J3314" s="1">
        <v>-9</v>
      </c>
      <c r="K3314" s="1" t="s">
        <v>236</v>
      </c>
      <c r="L3314" s="1" t="s">
        <v>10815</v>
      </c>
    </row>
    <row r="3315" spans="1:12">
      <c r="A3315" s="1">
        <v>3412</v>
      </c>
      <c r="B3315" s="1" t="s">
        <v>10819</v>
      </c>
      <c r="C3315" s="1" t="s">
        <v>10820</v>
      </c>
      <c r="D3315" s="1" t="s">
        <v>1210</v>
      </c>
      <c r="E3315" s="1" t="s">
        <v>10821</v>
      </c>
      <c r="F3315" s="1" t="s">
        <v>10822</v>
      </c>
      <c r="G3315" s="1">
        <v>70.613377999999997</v>
      </c>
      <c r="H3315" s="1">
        <v>-159.86035000000001</v>
      </c>
      <c r="I3315" s="1">
        <v>35</v>
      </c>
      <c r="J3315" s="1">
        <v>-9</v>
      </c>
      <c r="K3315" s="1" t="s">
        <v>236</v>
      </c>
      <c r="L3315" s="1" t="s">
        <v>10819</v>
      </c>
    </row>
    <row r="3316" spans="1:12">
      <c r="A3316" s="1">
        <v>3413</v>
      </c>
      <c r="B3316" s="1" t="s">
        <v>10823</v>
      </c>
      <c r="C3316" s="1" t="s">
        <v>10824</v>
      </c>
      <c r="D3316" s="1" t="s">
        <v>1210</v>
      </c>
      <c r="E3316" s="1" t="s">
        <v>10825</v>
      </c>
      <c r="F3316" s="1" t="s">
        <v>10826</v>
      </c>
      <c r="G3316" s="1">
        <v>68.875133000000005</v>
      </c>
      <c r="H3316" s="1">
        <v>-166.11002199999999</v>
      </c>
      <c r="I3316" s="1">
        <v>12</v>
      </c>
      <c r="J3316" s="1">
        <v>-9</v>
      </c>
      <c r="K3316" s="1" t="s">
        <v>236</v>
      </c>
      <c r="L3316" s="1" t="s">
        <v>10823</v>
      </c>
    </row>
    <row r="3317" spans="1:12">
      <c r="A3317" s="1">
        <v>3414</v>
      </c>
      <c r="B3317" s="1" t="s">
        <v>10827</v>
      </c>
      <c r="C3317" s="1" t="s">
        <v>10828</v>
      </c>
      <c r="D3317" s="1" t="s">
        <v>1210</v>
      </c>
      <c r="E3317" s="1" t="s">
        <v>10829</v>
      </c>
      <c r="F3317" s="1" t="s">
        <v>10830</v>
      </c>
      <c r="G3317" s="1">
        <v>69.732875000000007</v>
      </c>
      <c r="H3317" s="1">
        <v>-163.00534200000001</v>
      </c>
      <c r="I3317" s="1">
        <v>25</v>
      </c>
      <c r="J3317" s="1">
        <v>-9</v>
      </c>
      <c r="K3317" s="1" t="s">
        <v>236</v>
      </c>
      <c r="L3317" s="1" t="s">
        <v>10827</v>
      </c>
    </row>
    <row r="3318" spans="1:12">
      <c r="A3318" s="1">
        <v>3415</v>
      </c>
      <c r="B3318" s="1" t="s">
        <v>10831</v>
      </c>
      <c r="C3318" s="1" t="s">
        <v>10832</v>
      </c>
      <c r="D3318" s="1" t="s">
        <v>1210</v>
      </c>
      <c r="E3318" s="1" t="s">
        <v>10833</v>
      </c>
      <c r="F3318" s="1" t="s">
        <v>10834</v>
      </c>
      <c r="G3318" s="1">
        <v>19.721374999999998</v>
      </c>
      <c r="H3318" s="1">
        <v>-155.04846900000001</v>
      </c>
      <c r="I3318" s="1">
        <v>38</v>
      </c>
      <c r="J3318" s="1">
        <v>-10</v>
      </c>
      <c r="K3318" s="1" t="s">
        <v>201</v>
      </c>
      <c r="L3318" s="1" t="s">
        <v>10831</v>
      </c>
    </row>
    <row r="3319" spans="1:12">
      <c r="A3319" s="1">
        <v>3416</v>
      </c>
      <c r="B3319" s="1" t="s">
        <v>10835</v>
      </c>
      <c r="C3319" s="1" t="s">
        <v>10836</v>
      </c>
      <c r="D3319" s="1" t="s">
        <v>1210</v>
      </c>
      <c r="E3319" s="1" t="s">
        <v>10837</v>
      </c>
      <c r="F3319" s="1" t="s">
        <v>10838</v>
      </c>
      <c r="G3319" s="1">
        <v>28.545463999999999</v>
      </c>
      <c r="H3319" s="1">
        <v>-81.332936000000004</v>
      </c>
      <c r="I3319" s="1">
        <v>113</v>
      </c>
      <c r="J3319" s="1">
        <v>-5</v>
      </c>
      <c r="K3319" s="1" t="s">
        <v>236</v>
      </c>
      <c r="L3319" s="1" t="s">
        <v>10835</v>
      </c>
    </row>
    <row r="3320" spans="1:12">
      <c r="A3320" s="1">
        <v>3417</v>
      </c>
      <c r="B3320" s="1" t="s">
        <v>10839</v>
      </c>
      <c r="C3320" s="1" t="s">
        <v>10839</v>
      </c>
      <c r="D3320" s="1" t="s">
        <v>1210</v>
      </c>
      <c r="E3320" s="1" t="s">
        <v>10840</v>
      </c>
      <c r="F3320" s="1" t="s">
        <v>10841</v>
      </c>
      <c r="G3320" s="1">
        <v>66.913944000000001</v>
      </c>
      <c r="H3320" s="1">
        <v>-151.529056</v>
      </c>
      <c r="I3320" s="1">
        <v>644</v>
      </c>
      <c r="J3320" s="1">
        <v>-9</v>
      </c>
      <c r="K3320" s="1" t="s">
        <v>236</v>
      </c>
      <c r="L3320" s="1" t="s">
        <v>10839</v>
      </c>
    </row>
    <row r="3321" spans="1:12">
      <c r="A3321" s="1">
        <v>3418</v>
      </c>
      <c r="B3321" s="1" t="s">
        <v>10842</v>
      </c>
      <c r="C3321" s="1" t="s">
        <v>10843</v>
      </c>
      <c r="D3321" s="1" t="s">
        <v>1210</v>
      </c>
      <c r="E3321" s="1" t="s">
        <v>10844</v>
      </c>
      <c r="F3321" s="1" t="s">
        <v>10845</v>
      </c>
      <c r="G3321" s="1">
        <v>64.301203000000001</v>
      </c>
      <c r="H3321" s="1">
        <v>-149.12014400000001</v>
      </c>
      <c r="I3321" s="1">
        <v>552</v>
      </c>
      <c r="J3321" s="1">
        <v>-9</v>
      </c>
      <c r="K3321" s="1" t="s">
        <v>236</v>
      </c>
      <c r="L3321" s="1" t="s">
        <v>10842</v>
      </c>
    </row>
    <row r="3322" spans="1:12">
      <c r="A3322" s="1">
        <v>3419</v>
      </c>
      <c r="B3322" s="1" t="s">
        <v>10846</v>
      </c>
      <c r="C3322" s="1" t="s">
        <v>10847</v>
      </c>
      <c r="D3322" s="1" t="s">
        <v>1210</v>
      </c>
      <c r="E3322" s="1" t="s">
        <v>10848</v>
      </c>
      <c r="F3322" s="1" t="s">
        <v>10849</v>
      </c>
      <c r="G3322" s="1">
        <v>65.992794000000004</v>
      </c>
      <c r="H3322" s="1">
        <v>-153.70428899999999</v>
      </c>
      <c r="I3322" s="1">
        <v>1220</v>
      </c>
      <c r="J3322" s="1">
        <v>-9</v>
      </c>
      <c r="K3322" s="1" t="s">
        <v>236</v>
      </c>
      <c r="L3322" s="1" t="s">
        <v>10846</v>
      </c>
    </row>
    <row r="3323" spans="1:12">
      <c r="A3323" s="1">
        <v>3420</v>
      </c>
      <c r="B3323" s="1" t="s">
        <v>10850</v>
      </c>
      <c r="C3323" s="1" t="s">
        <v>10850</v>
      </c>
      <c r="D3323" s="1" t="s">
        <v>1210</v>
      </c>
      <c r="E3323" s="1" t="s">
        <v>10851</v>
      </c>
      <c r="F3323" s="1" t="s">
        <v>10852</v>
      </c>
      <c r="G3323" s="1">
        <v>66.571492000000006</v>
      </c>
      <c r="H3323" s="1">
        <v>-145.250417</v>
      </c>
      <c r="I3323" s="1">
        <v>433</v>
      </c>
      <c r="J3323" s="1">
        <v>-9</v>
      </c>
      <c r="K3323" s="1" t="s">
        <v>236</v>
      </c>
      <c r="L3323" s="1" t="s">
        <v>10850</v>
      </c>
    </row>
    <row r="3324" spans="1:12">
      <c r="A3324" s="1">
        <v>3421</v>
      </c>
      <c r="B3324" s="1" t="s">
        <v>10853</v>
      </c>
      <c r="C3324" s="1" t="s">
        <v>10854</v>
      </c>
      <c r="D3324" s="1" t="s">
        <v>1210</v>
      </c>
      <c r="E3324" s="1" t="s">
        <v>10855</v>
      </c>
      <c r="F3324" s="1" t="s">
        <v>10856</v>
      </c>
      <c r="G3324" s="1">
        <v>61.097369</v>
      </c>
      <c r="H3324" s="1">
        <v>-155.57422800000001</v>
      </c>
      <c r="I3324" s="1">
        <v>1583</v>
      </c>
      <c r="J3324" s="1">
        <v>-9</v>
      </c>
      <c r="K3324" s="1" t="s">
        <v>236</v>
      </c>
      <c r="L3324" s="1" t="s">
        <v>10853</v>
      </c>
    </row>
    <row r="3325" spans="1:12">
      <c r="A3325" s="1">
        <v>3422</v>
      </c>
      <c r="B3325" s="1" t="s">
        <v>10857</v>
      </c>
      <c r="C3325" s="1" t="s">
        <v>10858</v>
      </c>
      <c r="D3325" s="1" t="s">
        <v>1210</v>
      </c>
      <c r="E3325" s="1" t="s">
        <v>10859</v>
      </c>
      <c r="F3325" s="1" t="s">
        <v>10860</v>
      </c>
      <c r="G3325" s="1">
        <v>61.266381000000003</v>
      </c>
      <c r="H3325" s="1">
        <v>-149.653119</v>
      </c>
      <c r="I3325" s="1">
        <v>378</v>
      </c>
      <c r="J3325" s="1">
        <v>-9</v>
      </c>
      <c r="K3325" s="1" t="s">
        <v>236</v>
      </c>
      <c r="L3325" s="1" t="s">
        <v>10857</v>
      </c>
    </row>
    <row r="3326" spans="1:12">
      <c r="A3326" s="1">
        <v>3423</v>
      </c>
      <c r="B3326" s="1" t="s">
        <v>10861</v>
      </c>
      <c r="C3326" s="1" t="s">
        <v>10862</v>
      </c>
      <c r="D3326" s="1" t="s">
        <v>1210</v>
      </c>
      <c r="E3326" s="1" t="s">
        <v>10863</v>
      </c>
      <c r="F3326" s="1" t="s">
        <v>10864</v>
      </c>
      <c r="G3326" s="1">
        <v>62.894368999999998</v>
      </c>
      <c r="H3326" s="1">
        <v>-155.97652500000001</v>
      </c>
      <c r="I3326" s="1">
        <v>964</v>
      </c>
      <c r="J3326" s="1">
        <v>-9</v>
      </c>
      <c r="K3326" s="1" t="s">
        <v>236</v>
      </c>
      <c r="L3326" s="1" t="s">
        <v>10861</v>
      </c>
    </row>
    <row r="3327" spans="1:12">
      <c r="A3327" s="1">
        <v>3424</v>
      </c>
      <c r="B3327" s="1" t="s">
        <v>10865</v>
      </c>
      <c r="C3327" s="1" t="s">
        <v>10866</v>
      </c>
      <c r="D3327" s="1" t="s">
        <v>1210</v>
      </c>
      <c r="E3327" s="1" t="s">
        <v>10867</v>
      </c>
      <c r="F3327" s="1" t="s">
        <v>10868</v>
      </c>
      <c r="G3327" s="1">
        <v>61.780296999999997</v>
      </c>
      <c r="H3327" s="1">
        <v>-166.038747</v>
      </c>
      <c r="I3327" s="1">
        <v>457</v>
      </c>
      <c r="J3327" s="1">
        <v>-9</v>
      </c>
      <c r="K3327" s="1" t="s">
        <v>236</v>
      </c>
      <c r="L3327" s="1" t="s">
        <v>10865</v>
      </c>
    </row>
    <row r="3328" spans="1:12">
      <c r="A3328" s="1">
        <v>3425</v>
      </c>
      <c r="B3328" s="1" t="s">
        <v>10869</v>
      </c>
      <c r="C3328" s="1" t="s">
        <v>10870</v>
      </c>
      <c r="D3328" s="1" t="s">
        <v>1210</v>
      </c>
      <c r="E3328" s="1" t="s">
        <v>10871</v>
      </c>
      <c r="F3328" s="1" t="s">
        <v>10872</v>
      </c>
      <c r="G3328" s="1">
        <v>42.469952999999997</v>
      </c>
      <c r="H3328" s="1">
        <v>-71.289030999999994</v>
      </c>
      <c r="I3328" s="1">
        <v>133</v>
      </c>
      <c r="J3328" s="1">
        <v>-5</v>
      </c>
      <c r="K3328" s="1" t="s">
        <v>236</v>
      </c>
      <c r="L3328" s="1" t="s">
        <v>10869</v>
      </c>
    </row>
    <row r="3329" spans="1:12">
      <c r="A3329" s="1">
        <v>3426</v>
      </c>
      <c r="B3329" s="1" t="s">
        <v>10873</v>
      </c>
      <c r="C3329" s="1" t="s">
        <v>10874</v>
      </c>
      <c r="D3329" s="1" t="s">
        <v>1210</v>
      </c>
      <c r="E3329" s="1" t="s">
        <v>10875</v>
      </c>
      <c r="F3329" s="1" t="s">
        <v>10876</v>
      </c>
      <c r="G3329" s="1">
        <v>57.167332999999999</v>
      </c>
      <c r="H3329" s="1">
        <v>-170.22044399999999</v>
      </c>
      <c r="I3329" s="1">
        <v>63</v>
      </c>
      <c r="J3329" s="1">
        <v>-11</v>
      </c>
      <c r="K3329" s="1" t="s">
        <v>236</v>
      </c>
      <c r="L3329" s="1" t="s">
        <v>10873</v>
      </c>
    </row>
    <row r="3330" spans="1:12">
      <c r="A3330" s="1">
        <v>3427</v>
      </c>
      <c r="B3330" s="1" t="s">
        <v>10877</v>
      </c>
      <c r="C3330" s="1" t="s">
        <v>10878</v>
      </c>
      <c r="D3330" s="1" t="s">
        <v>1210</v>
      </c>
      <c r="E3330" s="1" t="s">
        <v>10879</v>
      </c>
      <c r="F3330" s="1" t="s">
        <v>10880</v>
      </c>
      <c r="G3330" s="1">
        <v>58.646428</v>
      </c>
      <c r="H3330" s="1">
        <v>-162.06277800000001</v>
      </c>
      <c r="I3330" s="1">
        <v>541</v>
      </c>
      <c r="J3330" s="1">
        <v>-9</v>
      </c>
      <c r="K3330" s="1" t="s">
        <v>236</v>
      </c>
      <c r="L3330" s="1" t="s">
        <v>10877</v>
      </c>
    </row>
    <row r="3331" spans="1:12">
      <c r="A3331" s="1">
        <v>3428</v>
      </c>
      <c r="B3331" s="1" t="s">
        <v>10881</v>
      </c>
      <c r="C3331" s="1" t="s">
        <v>10882</v>
      </c>
      <c r="D3331" s="1" t="s">
        <v>1210</v>
      </c>
      <c r="E3331" s="1" t="s">
        <v>10883</v>
      </c>
      <c r="F3331" s="1" t="s">
        <v>10884</v>
      </c>
      <c r="G3331" s="1">
        <v>56.578344000000001</v>
      </c>
      <c r="H3331" s="1">
        <v>-169.66161099999999</v>
      </c>
      <c r="I3331" s="1">
        <v>125</v>
      </c>
      <c r="J3331" s="1">
        <v>-11</v>
      </c>
      <c r="K3331" s="1" t="s">
        <v>236</v>
      </c>
      <c r="L3331" s="1" t="s">
        <v>10881</v>
      </c>
    </row>
    <row r="3332" spans="1:12">
      <c r="A3332" s="1">
        <v>3429</v>
      </c>
      <c r="B3332" s="1" t="s">
        <v>10885</v>
      </c>
      <c r="C3332" s="1" t="s">
        <v>10885</v>
      </c>
      <c r="D3332" s="1" t="s">
        <v>1210</v>
      </c>
      <c r="E3332" s="1" t="s">
        <v>10886</v>
      </c>
      <c r="F3332" s="1" t="s">
        <v>10887</v>
      </c>
      <c r="G3332" s="1">
        <v>59.754356000000001</v>
      </c>
      <c r="H3332" s="1">
        <v>-154.91096099999999</v>
      </c>
      <c r="I3332" s="1">
        <v>186</v>
      </c>
      <c r="J3332" s="1">
        <v>-9</v>
      </c>
      <c r="K3332" s="1" t="s">
        <v>236</v>
      </c>
      <c r="L3332" s="1" t="s">
        <v>10885</v>
      </c>
    </row>
    <row r="3333" spans="1:12">
      <c r="A3333" s="1">
        <v>3430</v>
      </c>
      <c r="B3333" s="1" t="s">
        <v>10888</v>
      </c>
      <c r="C3333" s="1" t="s">
        <v>10889</v>
      </c>
      <c r="D3333" s="1" t="s">
        <v>1210</v>
      </c>
      <c r="E3333" s="1" t="s">
        <v>10890</v>
      </c>
      <c r="F3333" s="1" t="s">
        <v>10891</v>
      </c>
      <c r="G3333" s="1">
        <v>59.011355999999999</v>
      </c>
      <c r="H3333" s="1">
        <v>-161.81966399999999</v>
      </c>
      <c r="I3333" s="1">
        <v>15</v>
      </c>
      <c r="J3333" s="1">
        <v>-9</v>
      </c>
      <c r="K3333" s="1" t="s">
        <v>236</v>
      </c>
      <c r="L3333" s="1" t="s">
        <v>10888</v>
      </c>
    </row>
    <row r="3334" spans="1:12">
      <c r="A3334" s="1">
        <v>3431</v>
      </c>
      <c r="B3334" s="1" t="s">
        <v>10892</v>
      </c>
      <c r="C3334" s="1" t="s">
        <v>10893</v>
      </c>
      <c r="D3334" s="1" t="s">
        <v>1210</v>
      </c>
      <c r="E3334" s="1" t="s">
        <v>10894</v>
      </c>
      <c r="F3334" s="1" t="s">
        <v>10895</v>
      </c>
      <c r="G3334" s="1">
        <v>59.361246999999999</v>
      </c>
      <c r="H3334" s="1">
        <v>-155.25882200000001</v>
      </c>
      <c r="I3334" s="1">
        <v>663</v>
      </c>
      <c r="J3334" s="1">
        <v>-9</v>
      </c>
      <c r="K3334" s="1" t="s">
        <v>236</v>
      </c>
      <c r="L3334" s="1" t="s">
        <v>10892</v>
      </c>
    </row>
    <row r="3335" spans="1:12">
      <c r="A3335" s="1">
        <v>3432</v>
      </c>
      <c r="B3335" s="1" t="s">
        <v>10896</v>
      </c>
      <c r="C3335" s="1" t="s">
        <v>10897</v>
      </c>
      <c r="D3335" s="1" t="s">
        <v>1210</v>
      </c>
      <c r="E3335" s="1" t="s">
        <v>10898</v>
      </c>
      <c r="F3335" s="1" t="s">
        <v>10899</v>
      </c>
      <c r="G3335" s="1">
        <v>44.451557999999999</v>
      </c>
      <c r="H3335" s="1">
        <v>-83.394053</v>
      </c>
      <c r="I3335" s="1">
        <v>634</v>
      </c>
      <c r="J3335" s="1">
        <v>-5</v>
      </c>
      <c r="K3335" s="1" t="s">
        <v>236</v>
      </c>
      <c r="L3335" s="1" t="s">
        <v>10896</v>
      </c>
    </row>
    <row r="3336" spans="1:12">
      <c r="A3336" s="1">
        <v>3433</v>
      </c>
      <c r="B3336" s="1" t="s">
        <v>10900</v>
      </c>
      <c r="C3336" s="1" t="s">
        <v>10901</v>
      </c>
      <c r="D3336" s="1" t="s">
        <v>1210</v>
      </c>
      <c r="E3336" s="1" t="s">
        <v>10902</v>
      </c>
      <c r="F3336" s="1" t="s">
        <v>10903</v>
      </c>
      <c r="G3336" s="1">
        <v>36.681877999999998</v>
      </c>
      <c r="H3336" s="1">
        <v>-121.76234700000001</v>
      </c>
      <c r="I3336" s="1">
        <v>134</v>
      </c>
      <c r="J3336" s="1">
        <v>-8</v>
      </c>
      <c r="K3336" s="1" t="s">
        <v>236</v>
      </c>
      <c r="L3336" s="1" t="s">
        <v>10900</v>
      </c>
    </row>
    <row r="3337" spans="1:12">
      <c r="A3337" s="1">
        <v>3434</v>
      </c>
      <c r="B3337" s="1" t="s">
        <v>10904</v>
      </c>
      <c r="C3337" s="1" t="s">
        <v>10905</v>
      </c>
      <c r="D3337" s="1" t="s">
        <v>1210</v>
      </c>
      <c r="E3337" s="1" t="s">
        <v>10906</v>
      </c>
      <c r="F3337" s="1" t="s">
        <v>10907</v>
      </c>
      <c r="G3337" s="1">
        <v>38.553896999999999</v>
      </c>
      <c r="H3337" s="1">
        <v>-121.29759199999999</v>
      </c>
      <c r="I3337" s="1">
        <v>96</v>
      </c>
      <c r="J3337" s="1">
        <v>-8</v>
      </c>
      <c r="K3337" s="1" t="s">
        <v>236</v>
      </c>
      <c r="L3337" s="1" t="s">
        <v>10904</v>
      </c>
    </row>
    <row r="3338" spans="1:12">
      <c r="A3338" s="1">
        <v>3435</v>
      </c>
      <c r="B3338" s="1" t="s">
        <v>10908</v>
      </c>
      <c r="C3338" s="1" t="s">
        <v>10909</v>
      </c>
      <c r="D3338" s="1" t="s">
        <v>1210</v>
      </c>
      <c r="E3338" s="1" t="s">
        <v>10910</v>
      </c>
      <c r="F3338" s="1" t="s">
        <v>10911</v>
      </c>
      <c r="G3338" s="1">
        <v>35.280531000000003</v>
      </c>
      <c r="H3338" s="1">
        <v>-116.630031</v>
      </c>
      <c r="I3338" s="1">
        <v>2350</v>
      </c>
      <c r="J3338" s="1">
        <v>-8</v>
      </c>
      <c r="K3338" s="1" t="s">
        <v>236</v>
      </c>
      <c r="L3338" s="1" t="s">
        <v>10908</v>
      </c>
    </row>
    <row r="3339" spans="1:12">
      <c r="A3339" s="1">
        <v>3436</v>
      </c>
      <c r="B3339" s="1" t="s">
        <v>10912</v>
      </c>
      <c r="C3339" s="1" t="s">
        <v>10913</v>
      </c>
      <c r="D3339" s="1" t="s">
        <v>1210</v>
      </c>
      <c r="E3339" s="1" t="s">
        <v>10914</v>
      </c>
      <c r="F3339" s="1" t="s">
        <v>10915</v>
      </c>
      <c r="G3339" s="1">
        <v>34.296160999999998</v>
      </c>
      <c r="H3339" s="1">
        <v>-116.16220300000001</v>
      </c>
      <c r="I3339" s="1">
        <v>2051</v>
      </c>
      <c r="J3339" s="1">
        <v>-8</v>
      </c>
      <c r="K3339" s="1" t="s">
        <v>236</v>
      </c>
      <c r="L3339" s="1" t="s">
        <v>10912</v>
      </c>
    </row>
    <row r="3340" spans="1:12">
      <c r="A3340" s="1">
        <v>3437</v>
      </c>
      <c r="B3340" s="1" t="s">
        <v>10916</v>
      </c>
      <c r="C3340" s="1" t="s">
        <v>607</v>
      </c>
      <c r="D3340" s="1" t="s">
        <v>1210</v>
      </c>
      <c r="E3340" s="1" t="s">
        <v>10917</v>
      </c>
      <c r="F3340" s="1" t="s">
        <v>10918</v>
      </c>
      <c r="G3340" s="1">
        <v>35.336582999999997</v>
      </c>
      <c r="H3340" s="1">
        <v>-94.367444000000006</v>
      </c>
      <c r="I3340" s="1">
        <v>469</v>
      </c>
      <c r="J3340" s="1">
        <v>-6</v>
      </c>
      <c r="K3340" s="1" t="s">
        <v>236</v>
      </c>
      <c r="L3340" s="1" t="s">
        <v>10916</v>
      </c>
    </row>
    <row r="3341" spans="1:12">
      <c r="A3341" s="1">
        <v>3438</v>
      </c>
      <c r="B3341" s="1" t="s">
        <v>10919</v>
      </c>
      <c r="C3341" s="1" t="s">
        <v>10920</v>
      </c>
      <c r="D3341" s="1" t="s">
        <v>1210</v>
      </c>
      <c r="E3341" s="1" t="s">
        <v>10921</v>
      </c>
      <c r="F3341" s="1" t="s">
        <v>10922</v>
      </c>
      <c r="G3341" s="1">
        <v>61.213543999999999</v>
      </c>
      <c r="H3341" s="1">
        <v>-149.844447</v>
      </c>
      <c r="I3341" s="1">
        <v>137</v>
      </c>
      <c r="J3341" s="1">
        <v>-9</v>
      </c>
      <c r="K3341" s="1" t="s">
        <v>236</v>
      </c>
      <c r="L3341" s="1" t="s">
        <v>10919</v>
      </c>
    </row>
    <row r="3342" spans="1:12">
      <c r="A3342" s="1">
        <v>3439</v>
      </c>
      <c r="B3342" s="1" t="s">
        <v>10923</v>
      </c>
      <c r="C3342" s="1" t="s">
        <v>10924</v>
      </c>
      <c r="D3342" s="1" t="s">
        <v>1210</v>
      </c>
      <c r="E3342" s="1" t="s">
        <v>10925</v>
      </c>
      <c r="F3342" s="1" t="s">
        <v>10926</v>
      </c>
      <c r="G3342" s="1">
        <v>35.167285999999997</v>
      </c>
      <c r="H3342" s="1">
        <v>-107.901989</v>
      </c>
      <c r="I3342" s="1">
        <v>6537</v>
      </c>
      <c r="J3342" s="1">
        <v>-7</v>
      </c>
      <c r="K3342" s="1" t="s">
        <v>236</v>
      </c>
      <c r="L3342" s="1" t="s">
        <v>10923</v>
      </c>
    </row>
    <row r="3343" spans="1:12">
      <c r="A3343" s="1">
        <v>3440</v>
      </c>
      <c r="B3343" s="1" t="s">
        <v>10927</v>
      </c>
      <c r="C3343" s="1" t="s">
        <v>10928</v>
      </c>
      <c r="D3343" s="1" t="s">
        <v>1210</v>
      </c>
      <c r="E3343" s="1" t="s">
        <v>10929</v>
      </c>
      <c r="F3343" s="1" t="s">
        <v>10930</v>
      </c>
      <c r="G3343" s="1">
        <v>36.731957999999999</v>
      </c>
      <c r="H3343" s="1">
        <v>-97.099780999999993</v>
      </c>
      <c r="I3343" s="1">
        <v>1007</v>
      </c>
      <c r="J3343" s="1">
        <v>-6</v>
      </c>
      <c r="K3343" s="1" t="s">
        <v>236</v>
      </c>
      <c r="L3343" s="1" t="s">
        <v>10927</v>
      </c>
    </row>
    <row r="3344" spans="1:12">
      <c r="A3344" s="1">
        <v>3441</v>
      </c>
      <c r="B3344" s="1" t="s">
        <v>10931</v>
      </c>
      <c r="C3344" s="1" t="s">
        <v>10931</v>
      </c>
      <c r="D3344" s="1" t="s">
        <v>1210</v>
      </c>
      <c r="E3344" s="1" t="s">
        <v>10932</v>
      </c>
      <c r="F3344" s="1" t="s">
        <v>10933</v>
      </c>
      <c r="G3344" s="1">
        <v>32.01</v>
      </c>
      <c r="H3344" s="1">
        <v>-81.145683000000005</v>
      </c>
      <c r="I3344" s="1">
        <v>42</v>
      </c>
      <c r="J3344" s="1">
        <v>-5</v>
      </c>
      <c r="K3344" s="1" t="s">
        <v>236</v>
      </c>
      <c r="L3344" s="1" t="s">
        <v>10931</v>
      </c>
    </row>
    <row r="3345" spans="1:12">
      <c r="A3345" s="1">
        <v>3442</v>
      </c>
      <c r="B3345" s="1" t="s">
        <v>10934</v>
      </c>
      <c r="C3345" s="1" t="s">
        <v>10935</v>
      </c>
      <c r="D3345" s="1" t="s">
        <v>1210</v>
      </c>
      <c r="E3345" s="1" t="s">
        <v>10936</v>
      </c>
      <c r="F3345" s="1" t="s">
        <v>10937</v>
      </c>
      <c r="G3345" s="1">
        <v>47.949255999999998</v>
      </c>
      <c r="H3345" s="1">
        <v>-97.176111000000006</v>
      </c>
      <c r="I3345" s="1">
        <v>845</v>
      </c>
      <c r="J3345" s="1">
        <v>-6</v>
      </c>
      <c r="K3345" s="1" t="s">
        <v>236</v>
      </c>
      <c r="L3345" s="1" t="s">
        <v>10934</v>
      </c>
    </row>
    <row r="3346" spans="1:12">
      <c r="A3346" s="1">
        <v>3443</v>
      </c>
      <c r="B3346" s="1" t="s">
        <v>10938</v>
      </c>
      <c r="C3346" s="1" t="s">
        <v>10939</v>
      </c>
      <c r="D3346" s="1" t="s">
        <v>1210</v>
      </c>
      <c r="E3346" s="1" t="s">
        <v>10940</v>
      </c>
      <c r="F3346" s="1" t="s">
        <v>10941</v>
      </c>
      <c r="G3346" s="1">
        <v>34.173141999999999</v>
      </c>
      <c r="H3346" s="1">
        <v>-91.935597000000001</v>
      </c>
      <c r="I3346" s="1">
        <v>206</v>
      </c>
      <c r="J3346" s="1">
        <v>-6</v>
      </c>
      <c r="K3346" s="1" t="s">
        <v>236</v>
      </c>
      <c r="L3346" s="1" t="s">
        <v>10938</v>
      </c>
    </row>
    <row r="3347" spans="1:12">
      <c r="A3347" s="1">
        <v>3444</v>
      </c>
      <c r="B3347" s="1" t="s">
        <v>10942</v>
      </c>
      <c r="C3347" s="1" t="s">
        <v>10943</v>
      </c>
      <c r="D3347" s="1" t="s">
        <v>1210</v>
      </c>
      <c r="E3347" s="1" t="s">
        <v>10944</v>
      </c>
      <c r="F3347" s="1" t="s">
        <v>10945</v>
      </c>
      <c r="G3347" s="1">
        <v>30.724167000000001</v>
      </c>
      <c r="H3347" s="1">
        <v>-87.021944000000005</v>
      </c>
      <c r="I3347" s="1">
        <v>199</v>
      </c>
      <c r="J3347" s="1">
        <v>-6</v>
      </c>
      <c r="K3347" s="1" t="s">
        <v>236</v>
      </c>
      <c r="L3347" s="1" t="s">
        <v>10942</v>
      </c>
    </row>
    <row r="3348" spans="1:12">
      <c r="A3348" s="1">
        <v>3445</v>
      </c>
      <c r="B3348" s="1" t="s">
        <v>10946</v>
      </c>
      <c r="C3348" s="1" t="s">
        <v>10946</v>
      </c>
      <c r="D3348" s="1" t="s">
        <v>1210</v>
      </c>
      <c r="E3348" s="1" t="s">
        <v>10947</v>
      </c>
      <c r="F3348" s="1" t="s">
        <v>10948</v>
      </c>
      <c r="G3348" s="1">
        <v>20.795635999999998</v>
      </c>
      <c r="H3348" s="1">
        <v>-156.01443900000001</v>
      </c>
      <c r="I3348" s="1">
        <v>78</v>
      </c>
      <c r="J3348" s="1">
        <v>-10</v>
      </c>
      <c r="K3348" s="1" t="s">
        <v>236</v>
      </c>
      <c r="L3348" s="1" t="s">
        <v>10946</v>
      </c>
    </row>
    <row r="3349" spans="1:12">
      <c r="A3349" s="1">
        <v>3446</v>
      </c>
      <c r="B3349" s="1" t="s">
        <v>10949</v>
      </c>
      <c r="C3349" s="1" t="s">
        <v>10950</v>
      </c>
      <c r="D3349" s="1" t="s">
        <v>1210</v>
      </c>
      <c r="E3349" s="1" t="s">
        <v>10951</v>
      </c>
      <c r="F3349" s="1" t="s">
        <v>10952</v>
      </c>
      <c r="G3349" s="1">
        <v>34.654471999999998</v>
      </c>
      <c r="H3349" s="1">
        <v>-112.419583</v>
      </c>
      <c r="I3349" s="1">
        <v>5045</v>
      </c>
      <c r="J3349" s="1">
        <v>-7</v>
      </c>
      <c r="K3349" s="1" t="s">
        <v>236</v>
      </c>
      <c r="L3349" s="1" t="s">
        <v>10949</v>
      </c>
    </row>
    <row r="3350" spans="1:12">
      <c r="A3350" s="1">
        <v>3447</v>
      </c>
      <c r="B3350" s="1" t="s">
        <v>10953</v>
      </c>
      <c r="C3350" s="1" t="s">
        <v>625</v>
      </c>
      <c r="D3350" s="1" t="s">
        <v>1210</v>
      </c>
      <c r="E3350" s="1" t="s">
        <v>10954</v>
      </c>
      <c r="F3350" s="1" t="s">
        <v>10955</v>
      </c>
      <c r="G3350" s="1">
        <v>40.276691999999997</v>
      </c>
      <c r="H3350" s="1">
        <v>-74.813468999999998</v>
      </c>
      <c r="I3350" s="1">
        <v>213</v>
      </c>
      <c r="J3350" s="1">
        <v>-5</v>
      </c>
      <c r="K3350" s="1" t="s">
        <v>236</v>
      </c>
      <c r="L3350" s="1" t="s">
        <v>10953</v>
      </c>
    </row>
    <row r="3351" spans="1:12">
      <c r="A3351" s="1">
        <v>3448</v>
      </c>
      <c r="B3351" s="1" t="s">
        <v>10956</v>
      </c>
      <c r="C3351" s="1" t="s">
        <v>10957</v>
      </c>
      <c r="D3351" s="1" t="s">
        <v>1210</v>
      </c>
      <c r="E3351" s="1" t="s">
        <v>10958</v>
      </c>
      <c r="F3351" s="1" t="s">
        <v>10959</v>
      </c>
      <c r="G3351" s="1">
        <v>42.364347000000002</v>
      </c>
      <c r="H3351" s="1">
        <v>-71.005180999999993</v>
      </c>
      <c r="I3351" s="1">
        <v>19</v>
      </c>
      <c r="J3351" s="1">
        <v>-5</v>
      </c>
      <c r="K3351" s="1" t="s">
        <v>236</v>
      </c>
      <c r="L3351" s="1" t="s">
        <v>10956</v>
      </c>
    </row>
    <row r="3352" spans="1:12">
      <c r="A3352" s="1">
        <v>3449</v>
      </c>
      <c r="B3352" s="1" t="s">
        <v>10960</v>
      </c>
      <c r="C3352" s="1" t="s">
        <v>10961</v>
      </c>
      <c r="D3352" s="1" t="s">
        <v>1210</v>
      </c>
      <c r="E3352" s="1" t="s">
        <v>10962</v>
      </c>
      <c r="F3352" s="1" t="s">
        <v>10963</v>
      </c>
      <c r="G3352" s="1">
        <v>38.262692000000001</v>
      </c>
      <c r="H3352" s="1">
        <v>-121.927464</v>
      </c>
      <c r="I3352" s="1">
        <v>62</v>
      </c>
      <c r="J3352" s="1">
        <v>-8</v>
      </c>
      <c r="K3352" s="1" t="s">
        <v>236</v>
      </c>
      <c r="L3352" s="1" t="s">
        <v>10960</v>
      </c>
    </row>
    <row r="3353" spans="1:12">
      <c r="A3353" s="1">
        <v>3450</v>
      </c>
      <c r="B3353" s="1" t="s">
        <v>10964</v>
      </c>
      <c r="C3353" s="1" t="s">
        <v>5033</v>
      </c>
      <c r="D3353" s="1" t="s">
        <v>1210</v>
      </c>
      <c r="E3353" s="1" t="s">
        <v>10965</v>
      </c>
      <c r="F3353" s="1" t="s">
        <v>10966</v>
      </c>
      <c r="G3353" s="1">
        <v>43.233800000000002</v>
      </c>
      <c r="H3353" s="1">
        <v>-75.407032999999998</v>
      </c>
      <c r="I3353" s="1">
        <v>504</v>
      </c>
      <c r="J3353" s="1">
        <v>-5</v>
      </c>
      <c r="K3353" s="1" t="s">
        <v>236</v>
      </c>
      <c r="L3353" s="1" t="s">
        <v>10964</v>
      </c>
    </row>
    <row r="3354" spans="1:12">
      <c r="A3354" s="1">
        <v>3451</v>
      </c>
      <c r="B3354" s="1" t="s">
        <v>10967</v>
      </c>
      <c r="C3354" s="1" t="s">
        <v>10967</v>
      </c>
      <c r="D3354" s="1" t="s">
        <v>1210</v>
      </c>
      <c r="E3354" s="1" t="s">
        <v>10968</v>
      </c>
      <c r="F3354" s="1" t="s">
        <v>10969</v>
      </c>
      <c r="G3354" s="1">
        <v>40.718693999999999</v>
      </c>
      <c r="H3354" s="1">
        <v>-114.030889</v>
      </c>
      <c r="I3354" s="1">
        <v>4237</v>
      </c>
      <c r="J3354" s="1">
        <v>-7</v>
      </c>
      <c r="K3354" s="1" t="s">
        <v>236</v>
      </c>
      <c r="L3354" s="1" t="s">
        <v>10967</v>
      </c>
    </row>
    <row r="3355" spans="1:12">
      <c r="A3355" s="1">
        <v>3452</v>
      </c>
      <c r="B3355" s="1" t="s">
        <v>10970</v>
      </c>
      <c r="C3355" s="1" t="s">
        <v>10971</v>
      </c>
      <c r="D3355" s="1" t="s">
        <v>1210</v>
      </c>
      <c r="E3355" s="1" t="s">
        <v>10972</v>
      </c>
      <c r="F3355" s="1" t="s">
        <v>10973</v>
      </c>
      <c r="G3355" s="1">
        <v>30.626783</v>
      </c>
      <c r="H3355" s="1">
        <v>-88.068091999999993</v>
      </c>
      <c r="I3355" s="1">
        <v>26</v>
      </c>
      <c r="J3355" s="1">
        <v>-6</v>
      </c>
      <c r="K3355" s="1" t="s">
        <v>236</v>
      </c>
      <c r="L3355" s="1" t="s">
        <v>10970</v>
      </c>
    </row>
    <row r="3356" spans="1:12">
      <c r="A3356" s="1">
        <v>3453</v>
      </c>
      <c r="B3356" s="1" t="s">
        <v>10974</v>
      </c>
      <c r="C3356" s="1" t="s">
        <v>10975</v>
      </c>
      <c r="D3356" s="1" t="s">
        <v>1210</v>
      </c>
      <c r="E3356" s="1" t="s">
        <v>10976</v>
      </c>
      <c r="F3356" s="1" t="s">
        <v>10977</v>
      </c>
      <c r="G3356" s="1">
        <v>37.721277999999998</v>
      </c>
      <c r="H3356" s="1">
        <v>-122.22072199999999</v>
      </c>
      <c r="I3356" s="1">
        <v>9</v>
      </c>
      <c r="J3356" s="1">
        <v>-8</v>
      </c>
      <c r="K3356" s="1" t="s">
        <v>236</v>
      </c>
      <c r="L3356" s="1" t="s">
        <v>10974</v>
      </c>
    </row>
    <row r="3357" spans="1:12">
      <c r="A3357" s="1">
        <v>3454</v>
      </c>
      <c r="B3357" s="1" t="s">
        <v>10978</v>
      </c>
      <c r="C3357" s="1" t="s">
        <v>10979</v>
      </c>
      <c r="D3357" s="1" t="s">
        <v>1210</v>
      </c>
      <c r="E3357" s="1" t="s">
        <v>10980</v>
      </c>
      <c r="F3357" s="1" t="s">
        <v>10981</v>
      </c>
      <c r="G3357" s="1">
        <v>41.303167000000002</v>
      </c>
      <c r="H3357" s="1">
        <v>-95.894069000000002</v>
      </c>
      <c r="I3357" s="1">
        <v>984</v>
      </c>
      <c r="J3357" s="1">
        <v>-6</v>
      </c>
      <c r="K3357" s="1" t="s">
        <v>236</v>
      </c>
      <c r="L3357" s="1" t="s">
        <v>10978</v>
      </c>
    </row>
    <row r="3358" spans="1:12">
      <c r="A3358" s="1">
        <v>3455</v>
      </c>
      <c r="B3358" s="1" t="s">
        <v>10982</v>
      </c>
      <c r="C3358" s="1" t="s">
        <v>10983</v>
      </c>
      <c r="D3358" s="1" t="s">
        <v>1210</v>
      </c>
      <c r="E3358" s="1" t="s">
        <v>10984</v>
      </c>
      <c r="F3358" s="1" t="s">
        <v>10985</v>
      </c>
      <c r="G3358" s="1">
        <v>48.141480999999999</v>
      </c>
      <c r="H3358" s="1">
        <v>-123.414075</v>
      </c>
      <c r="I3358" s="1">
        <v>13</v>
      </c>
      <c r="J3358" s="1">
        <v>-8</v>
      </c>
      <c r="K3358" s="1" t="s">
        <v>236</v>
      </c>
      <c r="L3358" s="1" t="s">
        <v>10982</v>
      </c>
    </row>
    <row r="3359" spans="1:12">
      <c r="A3359" s="1">
        <v>3456</v>
      </c>
      <c r="B3359" s="1" t="s">
        <v>10986</v>
      </c>
      <c r="C3359" s="1" t="s">
        <v>10986</v>
      </c>
      <c r="D3359" s="1" t="s">
        <v>1210</v>
      </c>
      <c r="E3359" s="1" t="s">
        <v>10987</v>
      </c>
      <c r="F3359" s="1" t="s">
        <v>10988</v>
      </c>
      <c r="G3359" s="1">
        <v>20.89865</v>
      </c>
      <c r="H3359" s="1">
        <v>-156.43045799999999</v>
      </c>
      <c r="I3359" s="1">
        <v>54</v>
      </c>
      <c r="J3359" s="1">
        <v>-10</v>
      </c>
      <c r="K3359" s="1" t="s">
        <v>201</v>
      </c>
      <c r="L3359" s="1" t="s">
        <v>10986</v>
      </c>
    </row>
    <row r="3360" spans="1:12">
      <c r="A3360" s="1">
        <v>3457</v>
      </c>
      <c r="B3360" s="1" t="s">
        <v>10989</v>
      </c>
      <c r="C3360" s="1" t="s">
        <v>10990</v>
      </c>
      <c r="D3360" s="1" t="s">
        <v>1210</v>
      </c>
      <c r="E3360" s="1" t="s">
        <v>10991</v>
      </c>
      <c r="F3360" s="1" t="s">
        <v>10992</v>
      </c>
      <c r="G3360" s="1">
        <v>37.649943999999998</v>
      </c>
      <c r="H3360" s="1">
        <v>-97.433055999999993</v>
      </c>
      <c r="I3360" s="1">
        <v>1333</v>
      </c>
      <c r="J3360" s="1">
        <v>-6</v>
      </c>
      <c r="K3360" s="1" t="s">
        <v>236</v>
      </c>
      <c r="L3360" s="1" t="s">
        <v>10989</v>
      </c>
    </row>
    <row r="3361" spans="1:12">
      <c r="A3361" s="1">
        <v>3458</v>
      </c>
      <c r="B3361" s="1" t="s">
        <v>10993</v>
      </c>
      <c r="C3361" s="1" t="s">
        <v>10994</v>
      </c>
      <c r="D3361" s="1" t="s">
        <v>1210</v>
      </c>
      <c r="E3361" s="1" t="s">
        <v>10995</v>
      </c>
      <c r="F3361" s="1" t="s">
        <v>10996</v>
      </c>
      <c r="G3361" s="1">
        <v>39.297606000000002</v>
      </c>
      <c r="H3361" s="1">
        <v>-94.713904999999997</v>
      </c>
      <c r="I3361" s="1">
        <v>1026</v>
      </c>
      <c r="J3361" s="1">
        <v>-6</v>
      </c>
      <c r="K3361" s="1" t="s">
        <v>236</v>
      </c>
      <c r="L3361" s="1" t="s">
        <v>10993</v>
      </c>
    </row>
    <row r="3362" spans="1:12">
      <c r="A3362" s="1">
        <v>3459</v>
      </c>
      <c r="B3362" s="1" t="s">
        <v>10997</v>
      </c>
      <c r="C3362" s="1" t="s">
        <v>10998</v>
      </c>
      <c r="D3362" s="1" t="s">
        <v>1210</v>
      </c>
      <c r="E3362" s="1" t="s">
        <v>10999</v>
      </c>
      <c r="F3362" s="1" t="s">
        <v>11000</v>
      </c>
      <c r="G3362" s="1">
        <v>43.139857999999997</v>
      </c>
      <c r="H3362" s="1">
        <v>-89.337513999999999</v>
      </c>
      <c r="I3362" s="1">
        <v>887</v>
      </c>
      <c r="J3362" s="1">
        <v>-6</v>
      </c>
      <c r="K3362" s="1" t="s">
        <v>236</v>
      </c>
      <c r="L3362" s="1" t="s">
        <v>10997</v>
      </c>
    </row>
    <row r="3363" spans="1:12">
      <c r="A3363" s="1">
        <v>3460</v>
      </c>
      <c r="B3363" s="1" t="s">
        <v>11001</v>
      </c>
      <c r="C3363" s="1" t="s">
        <v>11001</v>
      </c>
      <c r="D3363" s="1" t="s">
        <v>1210</v>
      </c>
      <c r="E3363" s="1" t="s">
        <v>11002</v>
      </c>
      <c r="F3363" s="1" t="s">
        <v>11003</v>
      </c>
      <c r="G3363" s="1">
        <v>59.044666999999997</v>
      </c>
      <c r="H3363" s="1">
        <v>-158.50550000000001</v>
      </c>
      <c r="I3363" s="1">
        <v>74</v>
      </c>
      <c r="J3363" s="1">
        <v>-9</v>
      </c>
      <c r="K3363" s="1" t="s">
        <v>236</v>
      </c>
      <c r="L3363" s="1" t="s">
        <v>11001</v>
      </c>
    </row>
    <row r="3364" spans="1:12">
      <c r="A3364" s="1">
        <v>3461</v>
      </c>
      <c r="B3364" s="1" t="s">
        <v>11004</v>
      </c>
      <c r="C3364" s="1" t="s">
        <v>11005</v>
      </c>
      <c r="D3364" s="1" t="s">
        <v>1210</v>
      </c>
      <c r="E3364" s="1" t="s">
        <v>11006</v>
      </c>
      <c r="F3364" s="1" t="s">
        <v>11007</v>
      </c>
      <c r="G3364" s="1">
        <v>36.261519</v>
      </c>
      <c r="H3364" s="1">
        <v>-93.154728000000006</v>
      </c>
      <c r="I3364" s="1">
        <v>1365</v>
      </c>
      <c r="J3364" s="1">
        <v>-6</v>
      </c>
      <c r="K3364" s="1" t="s">
        <v>236</v>
      </c>
      <c r="L3364" s="1" t="s">
        <v>11004</v>
      </c>
    </row>
    <row r="3365" spans="1:12">
      <c r="A3365" s="1">
        <v>3462</v>
      </c>
      <c r="B3365" s="1" t="s">
        <v>11008</v>
      </c>
      <c r="C3365" s="1" t="s">
        <v>11009</v>
      </c>
      <c r="D3365" s="1" t="s">
        <v>1210</v>
      </c>
      <c r="E3365" s="1" t="s">
        <v>11010</v>
      </c>
      <c r="F3365" s="1" t="s">
        <v>11011</v>
      </c>
      <c r="G3365" s="1">
        <v>33.434277999999999</v>
      </c>
      <c r="H3365" s="1">
        <v>-112.011583</v>
      </c>
      <c r="I3365" s="1">
        <v>1135</v>
      </c>
      <c r="J3365" s="1">
        <v>-7</v>
      </c>
      <c r="K3365" s="1" t="s">
        <v>201</v>
      </c>
      <c r="L3365" s="1" t="s">
        <v>11008</v>
      </c>
    </row>
    <row r="3366" spans="1:12">
      <c r="A3366" s="1">
        <v>3463</v>
      </c>
      <c r="B3366" s="1" t="s">
        <v>11012</v>
      </c>
      <c r="C3366" s="1" t="s">
        <v>11013</v>
      </c>
      <c r="D3366" s="1" t="s">
        <v>1210</v>
      </c>
      <c r="E3366" s="1" t="s">
        <v>11014</v>
      </c>
      <c r="F3366" s="1" t="s">
        <v>11015</v>
      </c>
      <c r="G3366" s="1">
        <v>44.807443999999997</v>
      </c>
      <c r="H3366" s="1">
        <v>-68.828138999999993</v>
      </c>
      <c r="I3366" s="1">
        <v>192</v>
      </c>
      <c r="J3366" s="1">
        <v>-5</v>
      </c>
      <c r="K3366" s="1" t="s">
        <v>236</v>
      </c>
      <c r="L3366" s="1" t="s">
        <v>11012</v>
      </c>
    </row>
    <row r="3367" spans="1:12">
      <c r="A3367" s="1">
        <v>3464</v>
      </c>
      <c r="B3367" s="1" t="s">
        <v>11016</v>
      </c>
      <c r="C3367" s="1" t="s">
        <v>11017</v>
      </c>
      <c r="D3367" s="1" t="s">
        <v>1210</v>
      </c>
      <c r="E3367" s="1" t="s">
        <v>11018</v>
      </c>
      <c r="F3367" s="1" t="s">
        <v>11019</v>
      </c>
      <c r="G3367" s="1">
        <v>26.197281</v>
      </c>
      <c r="H3367" s="1">
        <v>-80.170705999999996</v>
      </c>
      <c r="I3367" s="1">
        <v>13</v>
      </c>
      <c r="J3367" s="1">
        <v>-5</v>
      </c>
      <c r="K3367" s="1" t="s">
        <v>236</v>
      </c>
      <c r="L3367" s="1" t="s">
        <v>11016</v>
      </c>
    </row>
    <row r="3368" spans="1:12">
      <c r="A3368" s="1">
        <v>3465</v>
      </c>
      <c r="B3368" s="1" t="s">
        <v>11020</v>
      </c>
      <c r="C3368" s="1" t="s">
        <v>11021</v>
      </c>
      <c r="D3368" s="1" t="s">
        <v>1210</v>
      </c>
      <c r="E3368" s="1" t="s">
        <v>11022</v>
      </c>
      <c r="F3368" s="1" t="s">
        <v>11023</v>
      </c>
      <c r="G3368" s="1">
        <v>32.384014000000001</v>
      </c>
      <c r="H3368" s="1">
        <v>-94.711485999999994</v>
      </c>
      <c r="I3368" s="1">
        <v>365</v>
      </c>
      <c r="J3368" s="1">
        <v>-6</v>
      </c>
      <c r="K3368" s="1" t="s">
        <v>236</v>
      </c>
      <c r="L3368" s="1" t="s">
        <v>11020</v>
      </c>
    </row>
    <row r="3369" spans="1:12">
      <c r="A3369" s="1">
        <v>3466</v>
      </c>
      <c r="B3369" s="1" t="s">
        <v>11024</v>
      </c>
      <c r="C3369" s="1" t="s">
        <v>7151</v>
      </c>
      <c r="D3369" s="1" t="s">
        <v>1210</v>
      </c>
      <c r="E3369" s="1" t="s">
        <v>11025</v>
      </c>
      <c r="F3369" s="1" t="s">
        <v>11026</v>
      </c>
      <c r="G3369" s="1">
        <v>34.494582999999999</v>
      </c>
      <c r="H3369" s="1">
        <v>-82.709389000000002</v>
      </c>
      <c r="I3369" s="1">
        <v>782</v>
      </c>
      <c r="J3369" s="1">
        <v>-5</v>
      </c>
      <c r="K3369" s="1" t="s">
        <v>236</v>
      </c>
      <c r="L3369" s="1" t="s">
        <v>11024</v>
      </c>
    </row>
    <row r="3370" spans="1:12">
      <c r="A3370" s="1">
        <v>3467</v>
      </c>
      <c r="B3370" s="1" t="s">
        <v>11027</v>
      </c>
      <c r="C3370" s="1" t="s">
        <v>11028</v>
      </c>
      <c r="D3370" s="1" t="s">
        <v>1210</v>
      </c>
      <c r="E3370" s="1" t="s">
        <v>11029</v>
      </c>
      <c r="F3370" s="1" t="s">
        <v>11030</v>
      </c>
      <c r="G3370" s="1">
        <v>47.619861</v>
      </c>
      <c r="H3370" s="1">
        <v>-117.533833</v>
      </c>
      <c r="I3370" s="1">
        <v>2376</v>
      </c>
      <c r="J3370" s="1">
        <v>-8</v>
      </c>
      <c r="K3370" s="1" t="s">
        <v>236</v>
      </c>
      <c r="L3370" s="1" t="s">
        <v>11027</v>
      </c>
    </row>
    <row r="3371" spans="1:12">
      <c r="A3371" s="1">
        <v>3468</v>
      </c>
      <c r="B3371" s="1" t="s">
        <v>11031</v>
      </c>
      <c r="C3371" s="1" t="s">
        <v>11032</v>
      </c>
      <c r="D3371" s="1" t="s">
        <v>1210</v>
      </c>
      <c r="E3371" s="1" t="s">
        <v>11033</v>
      </c>
      <c r="F3371" s="1" t="s">
        <v>11034</v>
      </c>
      <c r="G3371" s="1">
        <v>26.001221999999999</v>
      </c>
      <c r="H3371" s="1">
        <v>-80.240722000000005</v>
      </c>
      <c r="I3371" s="1">
        <v>8</v>
      </c>
      <c r="J3371" s="1">
        <v>-5</v>
      </c>
      <c r="K3371" s="1" t="s">
        <v>236</v>
      </c>
      <c r="L3371" s="1" t="s">
        <v>11031</v>
      </c>
    </row>
    <row r="3372" spans="1:12">
      <c r="A3372" s="1">
        <v>3469</v>
      </c>
      <c r="B3372" s="1" t="s">
        <v>11035</v>
      </c>
      <c r="C3372" s="1" t="s">
        <v>11036</v>
      </c>
      <c r="D3372" s="1" t="s">
        <v>1210</v>
      </c>
      <c r="E3372" s="1" t="s">
        <v>11037</v>
      </c>
      <c r="F3372" s="1" t="s">
        <v>11038</v>
      </c>
      <c r="G3372" s="1">
        <v>37.618971999999999</v>
      </c>
      <c r="H3372" s="1">
        <v>-122.374889</v>
      </c>
      <c r="I3372" s="1">
        <v>13</v>
      </c>
      <c r="J3372" s="1">
        <v>-8</v>
      </c>
      <c r="K3372" s="1" t="s">
        <v>236</v>
      </c>
      <c r="L3372" s="1" t="s">
        <v>11035</v>
      </c>
    </row>
    <row r="3373" spans="1:12">
      <c r="A3373" s="1">
        <v>3470</v>
      </c>
      <c r="B3373" s="1" t="s">
        <v>11039</v>
      </c>
      <c r="C3373" s="1" t="s">
        <v>11040</v>
      </c>
      <c r="D3373" s="1" t="s">
        <v>1210</v>
      </c>
      <c r="E3373" s="1" t="s">
        <v>11041</v>
      </c>
      <c r="F3373" s="1" t="s">
        <v>11042</v>
      </c>
      <c r="G3373" s="1">
        <v>48.608353000000001</v>
      </c>
      <c r="H3373" s="1">
        <v>-112.376144</v>
      </c>
      <c r="I3373" s="1">
        <v>3854</v>
      </c>
      <c r="J3373" s="1">
        <v>-7</v>
      </c>
      <c r="K3373" s="1" t="s">
        <v>236</v>
      </c>
      <c r="L3373" s="1" t="s">
        <v>11039</v>
      </c>
    </row>
    <row r="3374" spans="1:12">
      <c r="A3374" s="1">
        <v>3471</v>
      </c>
      <c r="B3374" s="1" t="s">
        <v>11043</v>
      </c>
      <c r="C3374" s="1" t="s">
        <v>11044</v>
      </c>
      <c r="D3374" s="1" t="s">
        <v>1210</v>
      </c>
      <c r="E3374" s="1" t="s">
        <v>11045</v>
      </c>
      <c r="F3374" s="1" t="s">
        <v>11046</v>
      </c>
      <c r="G3374" s="1">
        <v>30.037758</v>
      </c>
      <c r="H3374" s="1">
        <v>-91.883895999999993</v>
      </c>
      <c r="I3374" s="1">
        <v>24</v>
      </c>
      <c r="J3374" s="1">
        <v>-6</v>
      </c>
      <c r="K3374" s="1" t="s">
        <v>236</v>
      </c>
      <c r="L3374" s="1" t="s">
        <v>11043</v>
      </c>
    </row>
    <row r="3375" spans="1:12">
      <c r="A3375" s="1">
        <v>3472</v>
      </c>
      <c r="B3375" s="1" t="s">
        <v>11047</v>
      </c>
      <c r="C3375" s="1" t="s">
        <v>11048</v>
      </c>
      <c r="D3375" s="1" t="s">
        <v>1210</v>
      </c>
      <c r="E3375" s="1" t="s">
        <v>11049</v>
      </c>
      <c r="F3375" s="1" t="s">
        <v>11050</v>
      </c>
      <c r="G3375" s="1">
        <v>29.690055999999998</v>
      </c>
      <c r="H3375" s="1">
        <v>-82.271777999999998</v>
      </c>
      <c r="I3375" s="1">
        <v>152</v>
      </c>
      <c r="J3375" s="1">
        <v>-5</v>
      </c>
      <c r="K3375" s="1" t="s">
        <v>236</v>
      </c>
      <c r="L3375" s="1" t="s">
        <v>11047</v>
      </c>
    </row>
    <row r="3376" spans="1:12">
      <c r="A3376" s="1">
        <v>3473</v>
      </c>
      <c r="B3376" s="1" t="s">
        <v>11051</v>
      </c>
      <c r="C3376" s="1" t="s">
        <v>11052</v>
      </c>
      <c r="D3376" s="1" t="s">
        <v>1210</v>
      </c>
      <c r="E3376" s="1" t="s">
        <v>11053</v>
      </c>
      <c r="F3376" s="1" t="s">
        <v>11054</v>
      </c>
      <c r="G3376" s="1">
        <v>35.042417</v>
      </c>
      <c r="H3376" s="1">
        <v>-89.976667000000006</v>
      </c>
      <c r="I3376" s="1">
        <v>341</v>
      </c>
      <c r="J3376" s="1">
        <v>-6</v>
      </c>
      <c r="K3376" s="1" t="s">
        <v>236</v>
      </c>
      <c r="L3376" s="1" t="s">
        <v>11051</v>
      </c>
    </row>
    <row r="3377" spans="1:12">
      <c r="A3377" s="1">
        <v>3474</v>
      </c>
      <c r="B3377" s="1" t="s">
        <v>11055</v>
      </c>
      <c r="C3377" s="1" t="s">
        <v>11056</v>
      </c>
      <c r="D3377" s="1" t="s">
        <v>1210</v>
      </c>
      <c r="E3377" s="1" t="s">
        <v>11057</v>
      </c>
      <c r="F3377" s="1" t="s">
        <v>11058</v>
      </c>
      <c r="G3377" s="1">
        <v>31.469028000000002</v>
      </c>
      <c r="H3377" s="1">
        <v>-109.603667</v>
      </c>
      <c r="I3377" s="1">
        <v>4154</v>
      </c>
      <c r="J3377" s="1">
        <v>-7</v>
      </c>
      <c r="K3377" s="1" t="s">
        <v>236</v>
      </c>
      <c r="L3377" s="1" t="s">
        <v>11055</v>
      </c>
    </row>
    <row r="3378" spans="1:12">
      <c r="A3378" s="1">
        <v>3475</v>
      </c>
      <c r="B3378" s="1" t="s">
        <v>11059</v>
      </c>
      <c r="C3378" s="1" t="s">
        <v>11060</v>
      </c>
      <c r="D3378" s="1" t="s">
        <v>1210</v>
      </c>
      <c r="E3378" s="1" t="s">
        <v>11061</v>
      </c>
      <c r="F3378" s="1" t="s">
        <v>11062</v>
      </c>
      <c r="G3378" s="1">
        <v>63.994546999999997</v>
      </c>
      <c r="H3378" s="1">
        <v>-145.721642</v>
      </c>
      <c r="I3378" s="1">
        <v>1291</v>
      </c>
      <c r="J3378" s="1">
        <v>-9</v>
      </c>
      <c r="K3378" s="1" t="s">
        <v>236</v>
      </c>
      <c r="L3378" s="1" t="s">
        <v>11059</v>
      </c>
    </row>
    <row r="3379" spans="1:12">
      <c r="A3379" s="1">
        <v>3476</v>
      </c>
      <c r="B3379" s="1" t="s">
        <v>11063</v>
      </c>
      <c r="C3379" s="1" t="s">
        <v>11064</v>
      </c>
      <c r="D3379" s="1" t="s">
        <v>1210</v>
      </c>
      <c r="E3379" s="1" t="s">
        <v>11065</v>
      </c>
      <c r="F3379" s="1" t="s">
        <v>11066</v>
      </c>
      <c r="G3379" s="1">
        <v>31.637830999999998</v>
      </c>
      <c r="H3379" s="1">
        <v>-97.074139000000002</v>
      </c>
      <c r="I3379" s="1">
        <v>470</v>
      </c>
      <c r="J3379" s="1">
        <v>-6</v>
      </c>
      <c r="K3379" s="1" t="s">
        <v>236</v>
      </c>
      <c r="L3379" s="1" t="s">
        <v>11063</v>
      </c>
    </row>
    <row r="3380" spans="1:12">
      <c r="A3380" s="1">
        <v>3477</v>
      </c>
      <c r="B3380" s="1" t="s">
        <v>11067</v>
      </c>
      <c r="C3380" s="1" t="s">
        <v>11067</v>
      </c>
      <c r="D3380" s="1" t="s">
        <v>1210</v>
      </c>
      <c r="E3380" s="1" t="s">
        <v>11068</v>
      </c>
      <c r="F3380" s="1" t="s">
        <v>11069</v>
      </c>
      <c r="G3380" s="1">
        <v>55.042436000000002</v>
      </c>
      <c r="H3380" s="1">
        <v>-131.57223300000001</v>
      </c>
      <c r="I3380" s="1">
        <v>119</v>
      </c>
      <c r="J3380" s="1">
        <v>-9</v>
      </c>
      <c r="K3380" s="1" t="s">
        <v>236</v>
      </c>
      <c r="L3380" s="1" t="s">
        <v>11067</v>
      </c>
    </row>
    <row r="3381" spans="1:12">
      <c r="A3381" s="1">
        <v>3478</v>
      </c>
      <c r="B3381" s="1" t="s">
        <v>11070</v>
      </c>
      <c r="C3381" s="1" t="s">
        <v>11071</v>
      </c>
      <c r="D3381" s="1" t="s">
        <v>1210</v>
      </c>
      <c r="E3381" s="1" t="s">
        <v>11072</v>
      </c>
      <c r="F3381" s="1" t="s">
        <v>11073</v>
      </c>
      <c r="G3381" s="1">
        <v>46.871499999999997</v>
      </c>
      <c r="H3381" s="1">
        <v>-68.017916999999997</v>
      </c>
      <c r="I3381" s="1">
        <v>626</v>
      </c>
      <c r="J3381" s="1">
        <v>-4</v>
      </c>
      <c r="K3381" s="1" t="s">
        <v>236</v>
      </c>
      <c r="L3381" s="1" t="s">
        <v>11070</v>
      </c>
    </row>
    <row r="3382" spans="1:12">
      <c r="A3382" s="1">
        <v>3479</v>
      </c>
      <c r="B3382" s="1" t="s">
        <v>11074</v>
      </c>
      <c r="C3382" s="1" t="s">
        <v>11075</v>
      </c>
      <c r="D3382" s="1" t="s">
        <v>1210</v>
      </c>
      <c r="E3382" s="1" t="s">
        <v>11076</v>
      </c>
      <c r="F3382" s="1" t="s">
        <v>11077</v>
      </c>
      <c r="G3382" s="1">
        <v>34.916944000000001</v>
      </c>
      <c r="H3382" s="1">
        <v>-92.149721999999997</v>
      </c>
      <c r="I3382" s="1">
        <v>311</v>
      </c>
      <c r="J3382" s="1">
        <v>-6</v>
      </c>
      <c r="K3382" s="1" t="s">
        <v>236</v>
      </c>
      <c r="L3382" s="1" t="s">
        <v>11074</v>
      </c>
    </row>
    <row r="3383" spans="1:12">
      <c r="A3383" s="1">
        <v>3480</v>
      </c>
      <c r="B3383" s="1" t="s">
        <v>11078</v>
      </c>
      <c r="C3383" s="1" t="s">
        <v>11079</v>
      </c>
      <c r="D3383" s="1" t="s">
        <v>1210</v>
      </c>
      <c r="E3383" s="1" t="s">
        <v>11080</v>
      </c>
      <c r="F3383" s="1" t="s">
        <v>11081</v>
      </c>
      <c r="G3383" s="1">
        <v>34.678652999999997</v>
      </c>
      <c r="H3383" s="1">
        <v>-86.684781000000001</v>
      </c>
      <c r="I3383" s="1">
        <v>685</v>
      </c>
      <c r="J3383" s="1">
        <v>-6</v>
      </c>
      <c r="K3383" s="1" t="s">
        <v>236</v>
      </c>
      <c r="L3383" s="1" t="s">
        <v>11078</v>
      </c>
    </row>
    <row r="3384" spans="1:12">
      <c r="A3384" s="1">
        <v>3481</v>
      </c>
      <c r="B3384" s="1" t="s">
        <v>11082</v>
      </c>
      <c r="C3384" s="1" t="s">
        <v>11083</v>
      </c>
      <c r="D3384" s="1" t="s">
        <v>1210</v>
      </c>
      <c r="E3384" s="1" t="s">
        <v>11084</v>
      </c>
      <c r="F3384" s="1" t="s">
        <v>11085</v>
      </c>
      <c r="G3384" s="1">
        <v>35.170883000000003</v>
      </c>
      <c r="H3384" s="1">
        <v>-79.014471999999998</v>
      </c>
      <c r="I3384" s="1">
        <v>217</v>
      </c>
      <c r="J3384" s="1">
        <v>-5</v>
      </c>
      <c r="K3384" s="1" t="s">
        <v>236</v>
      </c>
      <c r="L3384" s="1" t="s">
        <v>11082</v>
      </c>
    </row>
    <row r="3385" spans="1:12">
      <c r="A3385" s="1">
        <v>3482</v>
      </c>
      <c r="B3385" s="1" t="s">
        <v>11086</v>
      </c>
      <c r="C3385" s="1" t="s">
        <v>11087</v>
      </c>
      <c r="D3385" s="1" t="s">
        <v>1210</v>
      </c>
      <c r="E3385" s="1" t="s">
        <v>11088</v>
      </c>
      <c r="F3385" s="1" t="s">
        <v>11089</v>
      </c>
      <c r="G3385" s="1">
        <v>36.022585999999997</v>
      </c>
      <c r="H3385" s="1">
        <v>-102.54727800000001</v>
      </c>
      <c r="I3385" s="1">
        <v>3991</v>
      </c>
      <c r="J3385" s="1">
        <v>-6</v>
      </c>
      <c r="K3385" s="1" t="s">
        <v>236</v>
      </c>
      <c r="L3385" s="1" t="s">
        <v>11086</v>
      </c>
    </row>
    <row r="3386" spans="1:12">
      <c r="A3386" s="1">
        <v>3483</v>
      </c>
      <c r="B3386" s="1" t="s">
        <v>11090</v>
      </c>
      <c r="C3386" s="1" t="s">
        <v>11091</v>
      </c>
      <c r="D3386" s="1" t="s">
        <v>1210</v>
      </c>
      <c r="E3386" s="1" t="s">
        <v>11092</v>
      </c>
      <c r="F3386" s="1" t="s">
        <v>11093</v>
      </c>
      <c r="G3386" s="1">
        <v>29.359486</v>
      </c>
      <c r="H3386" s="1">
        <v>-100.777975</v>
      </c>
      <c r="I3386" s="1">
        <v>1082</v>
      </c>
      <c r="J3386" s="1">
        <v>-6</v>
      </c>
      <c r="K3386" s="1" t="s">
        <v>236</v>
      </c>
      <c r="L3386" s="1" t="s">
        <v>11090</v>
      </c>
    </row>
    <row r="3387" spans="1:12">
      <c r="A3387" s="1">
        <v>3484</v>
      </c>
      <c r="B3387" s="1" t="s">
        <v>11094</v>
      </c>
      <c r="C3387" s="1" t="s">
        <v>8383</v>
      </c>
      <c r="D3387" s="1" t="s">
        <v>1210</v>
      </c>
      <c r="E3387" s="1" t="s">
        <v>11095</v>
      </c>
      <c r="F3387" s="1" t="s">
        <v>11096</v>
      </c>
      <c r="G3387" s="1">
        <v>33.942535999999997</v>
      </c>
      <c r="H3387" s="1">
        <v>-118.408075</v>
      </c>
      <c r="I3387" s="1">
        <v>126</v>
      </c>
      <c r="J3387" s="1">
        <v>-8</v>
      </c>
      <c r="K3387" s="1" t="s">
        <v>236</v>
      </c>
      <c r="L3387" s="1" t="s">
        <v>11094</v>
      </c>
    </row>
    <row r="3388" spans="1:12">
      <c r="A3388" s="1">
        <v>3485</v>
      </c>
      <c r="B3388" s="1" t="s">
        <v>11097</v>
      </c>
      <c r="C3388" s="1" t="s">
        <v>11098</v>
      </c>
      <c r="D3388" s="1" t="s">
        <v>1210</v>
      </c>
      <c r="E3388" s="1" t="s">
        <v>11099</v>
      </c>
      <c r="F3388" s="1" t="s">
        <v>11100</v>
      </c>
      <c r="G3388" s="1">
        <v>33.588166999999999</v>
      </c>
      <c r="H3388" s="1">
        <v>-85.858110999999994</v>
      </c>
      <c r="I3388" s="1">
        <v>612</v>
      </c>
      <c r="J3388" s="1">
        <v>-6</v>
      </c>
      <c r="K3388" s="1" t="s">
        <v>236</v>
      </c>
      <c r="L3388" s="1" t="s">
        <v>11097</v>
      </c>
    </row>
    <row r="3389" spans="1:12">
      <c r="A3389" s="1">
        <v>3486</v>
      </c>
      <c r="B3389" s="1" t="s">
        <v>11101</v>
      </c>
      <c r="C3389" s="1" t="s">
        <v>11102</v>
      </c>
      <c r="D3389" s="1" t="s">
        <v>1210</v>
      </c>
      <c r="E3389" s="1" t="s">
        <v>11103</v>
      </c>
      <c r="F3389" s="1" t="s">
        <v>11104</v>
      </c>
      <c r="G3389" s="1">
        <v>41.411689000000003</v>
      </c>
      <c r="H3389" s="1">
        <v>-81.849794000000003</v>
      </c>
      <c r="I3389" s="1">
        <v>791</v>
      </c>
      <c r="J3389" s="1">
        <v>-5</v>
      </c>
      <c r="K3389" s="1" t="s">
        <v>236</v>
      </c>
      <c r="L3389" s="1" t="s">
        <v>11101</v>
      </c>
    </row>
    <row r="3390" spans="1:12">
      <c r="A3390" s="1">
        <v>3487</v>
      </c>
      <c r="B3390" s="1" t="s">
        <v>11105</v>
      </c>
      <c r="C3390" s="1" t="s">
        <v>11106</v>
      </c>
      <c r="D3390" s="1" t="s">
        <v>1210</v>
      </c>
      <c r="E3390" s="1" t="s">
        <v>11107</v>
      </c>
      <c r="F3390" s="1" t="s">
        <v>11108</v>
      </c>
      <c r="G3390" s="1">
        <v>39.129539000000001</v>
      </c>
      <c r="H3390" s="1">
        <v>-75.465958000000001</v>
      </c>
      <c r="I3390" s="1">
        <v>28</v>
      </c>
      <c r="J3390" s="1">
        <v>-5</v>
      </c>
      <c r="K3390" s="1" t="s">
        <v>236</v>
      </c>
      <c r="L3390" s="1" t="s">
        <v>11105</v>
      </c>
    </row>
    <row r="3391" spans="1:12">
      <c r="A3391" s="1">
        <v>3488</v>
      </c>
      <c r="B3391" s="1" t="s">
        <v>11109</v>
      </c>
      <c r="C3391" s="1" t="s">
        <v>11110</v>
      </c>
      <c r="D3391" s="1" t="s">
        <v>1210</v>
      </c>
      <c r="E3391" s="1" t="s">
        <v>11111</v>
      </c>
      <c r="F3391" s="1" t="s">
        <v>11112</v>
      </c>
      <c r="G3391" s="1">
        <v>39.048836000000001</v>
      </c>
      <c r="H3391" s="1">
        <v>-84.667822000000001</v>
      </c>
      <c r="I3391" s="1">
        <v>896</v>
      </c>
      <c r="J3391" s="1">
        <v>-5</v>
      </c>
      <c r="K3391" s="1" t="s">
        <v>236</v>
      </c>
      <c r="L3391" s="1" t="s">
        <v>11109</v>
      </c>
    </row>
    <row r="3392" spans="1:12">
      <c r="A3392" s="1">
        <v>3489</v>
      </c>
      <c r="B3392" s="1" t="s">
        <v>11113</v>
      </c>
      <c r="C3392" s="1" t="s">
        <v>11114</v>
      </c>
      <c r="D3392" s="1" t="s">
        <v>1210</v>
      </c>
      <c r="E3392" s="1" t="s">
        <v>11115</v>
      </c>
      <c r="F3392" s="1" t="s">
        <v>11116</v>
      </c>
      <c r="G3392" s="1">
        <v>39.085386</v>
      </c>
      <c r="H3392" s="1">
        <v>-76.759414000000007</v>
      </c>
      <c r="I3392" s="1">
        <v>150</v>
      </c>
      <c r="J3392" s="1">
        <v>-5</v>
      </c>
      <c r="K3392" s="1" t="s">
        <v>236</v>
      </c>
      <c r="L3392" s="1" t="s">
        <v>11113</v>
      </c>
    </row>
    <row r="3393" spans="1:12">
      <c r="A3393" s="1">
        <v>3490</v>
      </c>
      <c r="B3393" s="1" t="s">
        <v>11117</v>
      </c>
      <c r="C3393" s="1" t="s">
        <v>10648</v>
      </c>
      <c r="D3393" s="1" t="s">
        <v>1210</v>
      </c>
      <c r="E3393" s="1" t="s">
        <v>11118</v>
      </c>
      <c r="F3393" s="1" t="s">
        <v>11119</v>
      </c>
      <c r="G3393" s="1">
        <v>35.685422000000003</v>
      </c>
      <c r="H3393" s="1">
        <v>-117.69203899999999</v>
      </c>
      <c r="I3393" s="1">
        <v>2283</v>
      </c>
      <c r="J3393" s="1">
        <v>-8</v>
      </c>
      <c r="K3393" s="1" t="s">
        <v>236</v>
      </c>
      <c r="L3393" s="1" t="s">
        <v>11117</v>
      </c>
    </row>
    <row r="3394" spans="1:12">
      <c r="A3394" s="1">
        <v>3491</v>
      </c>
      <c r="B3394" s="1" t="s">
        <v>11120</v>
      </c>
      <c r="C3394" s="1" t="s">
        <v>11121</v>
      </c>
      <c r="D3394" s="1" t="s">
        <v>1210</v>
      </c>
      <c r="E3394" s="1" t="s">
        <v>11122</v>
      </c>
      <c r="F3394" s="1" t="s">
        <v>11123</v>
      </c>
      <c r="G3394" s="1">
        <v>44.385199999999998</v>
      </c>
      <c r="H3394" s="1">
        <v>-98.228542000000004</v>
      </c>
      <c r="I3394" s="1">
        <v>1289</v>
      </c>
      <c r="J3394" s="1">
        <v>-6</v>
      </c>
      <c r="K3394" s="1" t="s">
        <v>236</v>
      </c>
      <c r="L3394" s="1" t="s">
        <v>11120</v>
      </c>
    </row>
    <row r="3395" spans="1:12">
      <c r="A3395" s="1">
        <v>3492</v>
      </c>
      <c r="B3395" s="1" t="s">
        <v>11124</v>
      </c>
      <c r="C3395" s="1" t="s">
        <v>11125</v>
      </c>
      <c r="D3395" s="1" t="s">
        <v>1210</v>
      </c>
      <c r="E3395" s="1" t="s">
        <v>11126</v>
      </c>
      <c r="F3395" s="1" t="s">
        <v>11127</v>
      </c>
      <c r="G3395" s="1">
        <v>58.354971999999997</v>
      </c>
      <c r="H3395" s="1">
        <v>-134.576278</v>
      </c>
      <c r="I3395" s="1">
        <v>21</v>
      </c>
      <c r="J3395" s="1">
        <v>-9</v>
      </c>
      <c r="K3395" s="1" t="s">
        <v>236</v>
      </c>
      <c r="L3395" s="1" t="s">
        <v>11124</v>
      </c>
    </row>
    <row r="3396" spans="1:12">
      <c r="A3396" s="1">
        <v>3493</v>
      </c>
      <c r="B3396" s="1" t="s">
        <v>11128</v>
      </c>
      <c r="C3396" s="1" t="s">
        <v>6401</v>
      </c>
      <c r="D3396" s="1" t="s">
        <v>1210</v>
      </c>
      <c r="E3396" s="1" t="s">
        <v>11129</v>
      </c>
      <c r="F3396" s="1" t="s">
        <v>11130</v>
      </c>
      <c r="G3396" s="1">
        <v>30.205278</v>
      </c>
      <c r="H3396" s="1">
        <v>-91.987611000000001</v>
      </c>
      <c r="I3396" s="1">
        <v>43</v>
      </c>
      <c r="J3396" s="1">
        <v>-6</v>
      </c>
      <c r="K3396" s="1" t="s">
        <v>236</v>
      </c>
      <c r="L3396" s="1" t="s">
        <v>11128</v>
      </c>
    </row>
    <row r="3397" spans="1:12">
      <c r="A3397" s="1">
        <v>3494</v>
      </c>
      <c r="B3397" s="1" t="s">
        <v>11131</v>
      </c>
      <c r="C3397" s="1" t="s">
        <v>11132</v>
      </c>
      <c r="D3397" s="1" t="s">
        <v>1210</v>
      </c>
      <c r="E3397" s="1" t="s">
        <v>11133</v>
      </c>
      <c r="F3397" s="1" t="s">
        <v>11134</v>
      </c>
      <c r="G3397" s="1">
        <v>40.692500000000003</v>
      </c>
      <c r="H3397" s="1">
        <v>-74.168666999999999</v>
      </c>
      <c r="I3397" s="1">
        <v>18</v>
      </c>
      <c r="J3397" s="1">
        <v>-5</v>
      </c>
      <c r="K3397" s="1" t="s">
        <v>236</v>
      </c>
      <c r="L3397" s="1" t="s">
        <v>11131</v>
      </c>
    </row>
    <row r="3398" spans="1:12">
      <c r="A3398" s="1">
        <v>3495</v>
      </c>
      <c r="B3398" s="1" t="s">
        <v>11135</v>
      </c>
      <c r="C3398" s="1" t="s">
        <v>11136</v>
      </c>
      <c r="D3398" s="1" t="s">
        <v>1210</v>
      </c>
      <c r="E3398" s="1" t="s">
        <v>11137</v>
      </c>
      <c r="F3398" s="1" t="s">
        <v>11138</v>
      </c>
      <c r="G3398" s="1">
        <v>43.564360999999998</v>
      </c>
      <c r="H3398" s="1">
        <v>-116.22286099999999</v>
      </c>
      <c r="I3398" s="1">
        <v>2871</v>
      </c>
      <c r="J3398" s="1">
        <v>-7</v>
      </c>
      <c r="K3398" s="1" t="s">
        <v>236</v>
      </c>
      <c r="L3398" s="1" t="s">
        <v>11135</v>
      </c>
    </row>
    <row r="3399" spans="1:12">
      <c r="A3399" s="1">
        <v>3496</v>
      </c>
      <c r="B3399" s="1" t="s">
        <v>11139</v>
      </c>
      <c r="C3399" s="1" t="s">
        <v>11140</v>
      </c>
      <c r="D3399" s="1" t="s">
        <v>1210</v>
      </c>
      <c r="E3399" s="1" t="s">
        <v>11141</v>
      </c>
      <c r="F3399" s="1" t="s">
        <v>11142</v>
      </c>
      <c r="G3399" s="1">
        <v>36.587183000000003</v>
      </c>
      <c r="H3399" s="1">
        <v>-115.67335300000001</v>
      </c>
      <c r="I3399" s="1">
        <v>3133</v>
      </c>
      <c r="J3399" s="1">
        <v>-8</v>
      </c>
      <c r="K3399" s="1" t="s">
        <v>236</v>
      </c>
      <c r="L3399" s="1" t="s">
        <v>11139</v>
      </c>
    </row>
    <row r="3400" spans="1:12">
      <c r="A3400" s="1">
        <v>3497</v>
      </c>
      <c r="B3400" s="1" t="s">
        <v>11143</v>
      </c>
      <c r="C3400" s="1" t="s">
        <v>11144</v>
      </c>
      <c r="D3400" s="1" t="s">
        <v>1210</v>
      </c>
      <c r="E3400" s="1" t="s">
        <v>11145</v>
      </c>
      <c r="F3400" s="1" t="s">
        <v>11146</v>
      </c>
      <c r="G3400" s="1">
        <v>37.927528000000002</v>
      </c>
      <c r="H3400" s="1">
        <v>-100.724417</v>
      </c>
      <c r="I3400" s="1">
        <v>2891</v>
      </c>
      <c r="J3400" s="1">
        <v>-6</v>
      </c>
      <c r="K3400" s="1" t="s">
        <v>236</v>
      </c>
      <c r="L3400" s="1" t="s">
        <v>11143</v>
      </c>
    </row>
    <row r="3401" spans="1:12">
      <c r="A3401" s="1">
        <v>3498</v>
      </c>
      <c r="B3401" s="1" t="s">
        <v>11147</v>
      </c>
      <c r="C3401" s="1" t="s">
        <v>11148</v>
      </c>
      <c r="D3401" s="1" t="s">
        <v>1210</v>
      </c>
      <c r="E3401" s="1" t="s">
        <v>11149</v>
      </c>
      <c r="F3401" s="1" t="s">
        <v>11150</v>
      </c>
      <c r="G3401" s="1">
        <v>48.259377999999998</v>
      </c>
      <c r="H3401" s="1">
        <v>-101.280333</v>
      </c>
      <c r="I3401" s="1">
        <v>1716</v>
      </c>
      <c r="J3401" s="1">
        <v>-6</v>
      </c>
      <c r="K3401" s="1" t="s">
        <v>236</v>
      </c>
      <c r="L3401" s="1" t="s">
        <v>11147</v>
      </c>
    </row>
    <row r="3402" spans="1:12">
      <c r="A3402" s="1">
        <v>3499</v>
      </c>
      <c r="B3402" s="1" t="s">
        <v>11151</v>
      </c>
      <c r="C3402" s="1" t="s">
        <v>11152</v>
      </c>
      <c r="D3402" s="1" t="s">
        <v>1210</v>
      </c>
      <c r="E3402" s="1" t="s">
        <v>11153</v>
      </c>
      <c r="F3402" s="1" t="s">
        <v>11154</v>
      </c>
      <c r="G3402" s="1">
        <v>21.483499999999999</v>
      </c>
      <c r="H3402" s="1">
        <v>-158.03966700000001</v>
      </c>
      <c r="I3402" s="1">
        <v>837</v>
      </c>
      <c r="J3402" s="1">
        <v>-10</v>
      </c>
      <c r="K3402" s="1" t="s">
        <v>236</v>
      </c>
      <c r="L3402" s="1" t="s">
        <v>11151</v>
      </c>
    </row>
    <row r="3403" spans="1:12">
      <c r="A3403" s="1">
        <v>3500</v>
      </c>
      <c r="B3403" s="1" t="s">
        <v>11155</v>
      </c>
      <c r="C3403" s="1" t="s">
        <v>11156</v>
      </c>
      <c r="D3403" s="1" t="s">
        <v>1210</v>
      </c>
      <c r="E3403" s="1" t="s">
        <v>11157</v>
      </c>
      <c r="F3403" s="1" t="s">
        <v>11158</v>
      </c>
      <c r="G3403" s="1">
        <v>32.382944000000002</v>
      </c>
      <c r="H3403" s="1">
        <v>-86.365778000000006</v>
      </c>
      <c r="I3403" s="1">
        <v>171</v>
      </c>
      <c r="J3403" s="1">
        <v>-6</v>
      </c>
      <c r="K3403" s="1" t="s">
        <v>236</v>
      </c>
      <c r="L3403" s="1" t="s">
        <v>11155</v>
      </c>
    </row>
    <row r="3404" spans="1:12">
      <c r="A3404" s="1">
        <v>3501</v>
      </c>
      <c r="B3404" s="1" t="s">
        <v>11159</v>
      </c>
      <c r="C3404" s="1" t="s">
        <v>4648</v>
      </c>
      <c r="D3404" s="1" t="s">
        <v>1210</v>
      </c>
      <c r="E3404" s="1" t="s">
        <v>11160</v>
      </c>
      <c r="F3404" s="1" t="s">
        <v>11161</v>
      </c>
      <c r="G3404" s="1">
        <v>34.850088999999997</v>
      </c>
      <c r="H3404" s="1">
        <v>-92.300152999999995</v>
      </c>
      <c r="I3404" s="1">
        <v>587</v>
      </c>
      <c r="J3404" s="1">
        <v>-6</v>
      </c>
      <c r="K3404" s="1" t="s">
        <v>236</v>
      </c>
      <c r="L3404" s="1" t="s">
        <v>11159</v>
      </c>
    </row>
    <row r="3405" spans="1:12">
      <c r="A3405" s="1">
        <v>3502</v>
      </c>
      <c r="B3405" s="1" t="s">
        <v>11162</v>
      </c>
      <c r="C3405" s="1" t="s">
        <v>11163</v>
      </c>
      <c r="D3405" s="1" t="s">
        <v>1210</v>
      </c>
      <c r="E3405" s="1" t="s">
        <v>11164</v>
      </c>
      <c r="F3405" s="1" t="s">
        <v>11165</v>
      </c>
      <c r="G3405" s="1">
        <v>32.847110999999998</v>
      </c>
      <c r="H3405" s="1">
        <v>-96.851777999999996</v>
      </c>
      <c r="I3405" s="1">
        <v>487</v>
      </c>
      <c r="J3405" s="1">
        <v>-6</v>
      </c>
      <c r="K3405" s="1" t="s">
        <v>236</v>
      </c>
      <c r="L3405" s="1" t="s">
        <v>11162</v>
      </c>
    </row>
    <row r="3406" spans="1:12">
      <c r="A3406" s="1">
        <v>3503</v>
      </c>
      <c r="B3406" s="1" t="s">
        <v>11166</v>
      </c>
      <c r="C3406" s="1" t="s">
        <v>11167</v>
      </c>
      <c r="D3406" s="1" t="s">
        <v>1210</v>
      </c>
      <c r="E3406" s="1" t="s">
        <v>11168</v>
      </c>
      <c r="F3406" s="1" t="s">
        <v>11169</v>
      </c>
      <c r="G3406" s="1">
        <v>38.678393999999997</v>
      </c>
      <c r="H3406" s="1">
        <v>-104.756581</v>
      </c>
      <c r="I3406" s="1">
        <v>5838</v>
      </c>
      <c r="J3406" s="1">
        <v>-7</v>
      </c>
      <c r="K3406" s="1" t="s">
        <v>236</v>
      </c>
      <c r="L3406" s="1" t="s">
        <v>11166</v>
      </c>
    </row>
    <row r="3407" spans="1:12">
      <c r="A3407" s="1">
        <v>3504</v>
      </c>
      <c r="B3407" s="1" t="s">
        <v>11170</v>
      </c>
      <c r="C3407" s="1" t="s">
        <v>11171</v>
      </c>
      <c r="D3407" s="1" t="s">
        <v>1210</v>
      </c>
      <c r="E3407" s="1" t="s">
        <v>11172</v>
      </c>
      <c r="F3407" s="1" t="s">
        <v>11173</v>
      </c>
      <c r="G3407" s="1">
        <v>46.606805999999999</v>
      </c>
      <c r="H3407" s="1">
        <v>-111.98275</v>
      </c>
      <c r="I3407" s="1">
        <v>3877</v>
      </c>
      <c r="J3407" s="1">
        <v>-7</v>
      </c>
      <c r="K3407" s="1" t="s">
        <v>236</v>
      </c>
      <c r="L3407" s="1" t="s">
        <v>11170</v>
      </c>
    </row>
    <row r="3408" spans="1:12">
      <c r="A3408" s="1">
        <v>3505</v>
      </c>
      <c r="B3408" s="1" t="s">
        <v>11174</v>
      </c>
      <c r="C3408" s="1" t="s">
        <v>11175</v>
      </c>
      <c r="D3408" s="1" t="s">
        <v>1210</v>
      </c>
      <c r="E3408" s="1" t="s">
        <v>11176</v>
      </c>
      <c r="F3408" s="1" t="s">
        <v>11177</v>
      </c>
      <c r="G3408" s="1">
        <v>32.867694</v>
      </c>
      <c r="H3408" s="1">
        <v>-117.14175</v>
      </c>
      <c r="I3408" s="1">
        <v>478</v>
      </c>
      <c r="J3408" s="1">
        <v>-8</v>
      </c>
      <c r="K3408" s="1" t="s">
        <v>236</v>
      </c>
      <c r="L3408" s="1" t="s">
        <v>11174</v>
      </c>
    </row>
    <row r="3409" spans="1:12">
      <c r="A3409" s="1">
        <v>3506</v>
      </c>
      <c r="B3409" s="1" t="s">
        <v>11178</v>
      </c>
      <c r="C3409" s="1" t="s">
        <v>11009</v>
      </c>
      <c r="D3409" s="1" t="s">
        <v>1210</v>
      </c>
      <c r="E3409" s="1" t="s">
        <v>11179</v>
      </c>
      <c r="F3409" s="1" t="s">
        <v>11180</v>
      </c>
      <c r="G3409" s="1">
        <v>33.534999999999997</v>
      </c>
      <c r="H3409" s="1">
        <v>-112.38306</v>
      </c>
      <c r="I3409" s="1">
        <v>1085</v>
      </c>
      <c r="J3409" s="1">
        <v>-7</v>
      </c>
      <c r="K3409" s="1" t="s">
        <v>236</v>
      </c>
      <c r="L3409" s="1" t="s">
        <v>11178</v>
      </c>
    </row>
    <row r="3410" spans="1:12">
      <c r="A3410" s="1">
        <v>3507</v>
      </c>
      <c r="B3410" s="1" t="s">
        <v>11181</v>
      </c>
      <c r="C3410" s="1" t="s">
        <v>11182</v>
      </c>
      <c r="D3410" s="1" t="s">
        <v>1210</v>
      </c>
      <c r="E3410" s="1" t="s">
        <v>11183</v>
      </c>
      <c r="F3410" s="1" t="s">
        <v>11184</v>
      </c>
      <c r="G3410" s="1">
        <v>30.427803000000001</v>
      </c>
      <c r="H3410" s="1">
        <v>-86.689278000000002</v>
      </c>
      <c r="I3410" s="1">
        <v>38</v>
      </c>
      <c r="J3410" s="1">
        <v>-6</v>
      </c>
      <c r="K3410" s="1" t="s">
        <v>236</v>
      </c>
      <c r="L3410" s="1" t="s">
        <v>11181</v>
      </c>
    </row>
    <row r="3411" spans="1:12">
      <c r="A3411" s="1">
        <v>3508</v>
      </c>
      <c r="B3411" s="1" t="s">
        <v>11185</v>
      </c>
      <c r="C3411" s="1" t="s">
        <v>11186</v>
      </c>
      <c r="D3411" s="1" t="s">
        <v>1210</v>
      </c>
      <c r="E3411" s="1" t="s">
        <v>11187</v>
      </c>
      <c r="F3411" s="1" t="s">
        <v>11188</v>
      </c>
      <c r="G3411" s="1">
        <v>33.922839000000003</v>
      </c>
      <c r="H3411" s="1">
        <v>-118.33518599999999</v>
      </c>
      <c r="I3411" s="1">
        <v>66</v>
      </c>
      <c r="J3411" s="1">
        <v>-8</v>
      </c>
      <c r="K3411" s="1" t="s">
        <v>236</v>
      </c>
      <c r="L3411" s="1" t="s">
        <v>11185</v>
      </c>
    </row>
    <row r="3412" spans="1:12">
      <c r="A3412" s="1">
        <v>3509</v>
      </c>
      <c r="B3412" s="1" t="s">
        <v>11189</v>
      </c>
      <c r="C3412" s="1" t="s">
        <v>11190</v>
      </c>
      <c r="D3412" s="1" t="s">
        <v>1210</v>
      </c>
      <c r="E3412" s="1" t="s">
        <v>11191</v>
      </c>
      <c r="F3412" s="1" t="s">
        <v>11192</v>
      </c>
      <c r="G3412" s="1">
        <v>46.123083000000001</v>
      </c>
      <c r="H3412" s="1">
        <v>-67.792056000000002</v>
      </c>
      <c r="I3412" s="1">
        <v>489</v>
      </c>
      <c r="J3412" s="1">
        <v>-4</v>
      </c>
      <c r="K3412" s="1" t="s">
        <v>236</v>
      </c>
      <c r="L3412" s="1" t="s">
        <v>11189</v>
      </c>
    </row>
    <row r="3413" spans="1:12">
      <c r="A3413" s="1">
        <v>3510</v>
      </c>
      <c r="B3413" s="1" t="s">
        <v>11193</v>
      </c>
      <c r="C3413" s="1" t="s">
        <v>11194</v>
      </c>
      <c r="D3413" s="1" t="s">
        <v>1210</v>
      </c>
      <c r="E3413" s="1" t="s">
        <v>11195</v>
      </c>
      <c r="F3413" s="1" t="s">
        <v>11196</v>
      </c>
      <c r="G3413" s="1">
        <v>36.339167000000003</v>
      </c>
      <c r="H3413" s="1">
        <v>-97.916499999999999</v>
      </c>
      <c r="I3413" s="1">
        <v>1307</v>
      </c>
      <c r="J3413" s="1">
        <v>-6</v>
      </c>
      <c r="K3413" s="1" t="s">
        <v>236</v>
      </c>
      <c r="L3413" s="1" t="s">
        <v>11193</v>
      </c>
    </row>
    <row r="3414" spans="1:12">
      <c r="A3414" s="1">
        <v>3511</v>
      </c>
      <c r="B3414" s="1" t="s">
        <v>11197</v>
      </c>
      <c r="C3414" s="1" t="s">
        <v>11198</v>
      </c>
      <c r="D3414" s="1" t="s">
        <v>1210</v>
      </c>
      <c r="E3414" s="1" t="s">
        <v>11199</v>
      </c>
      <c r="F3414" s="1" t="s">
        <v>11200</v>
      </c>
      <c r="G3414" s="1">
        <v>34.120285000000003</v>
      </c>
      <c r="H3414" s="1">
        <v>-119.12094</v>
      </c>
      <c r="I3414" s="1">
        <v>13</v>
      </c>
      <c r="J3414" s="1">
        <v>-8</v>
      </c>
      <c r="K3414" s="1" t="s">
        <v>236</v>
      </c>
      <c r="L3414" s="1" t="s">
        <v>11197</v>
      </c>
    </row>
    <row r="3415" spans="1:12">
      <c r="A3415" s="1">
        <v>3512</v>
      </c>
      <c r="B3415" s="1" t="s">
        <v>11201</v>
      </c>
      <c r="C3415" s="1" t="s">
        <v>11201</v>
      </c>
      <c r="D3415" s="1" t="s">
        <v>1210</v>
      </c>
      <c r="E3415" s="1" t="s">
        <v>11202</v>
      </c>
      <c r="F3415" s="1" t="s">
        <v>11203</v>
      </c>
      <c r="G3415" s="1">
        <v>34.905417</v>
      </c>
      <c r="H3415" s="1">
        <v>-117.88373900000001</v>
      </c>
      <c r="I3415" s="1">
        <v>2302</v>
      </c>
      <c r="J3415" s="1">
        <v>-8</v>
      </c>
      <c r="K3415" s="1" t="s">
        <v>236</v>
      </c>
      <c r="L3415" s="1" t="s">
        <v>11201</v>
      </c>
    </row>
    <row r="3416" spans="1:12">
      <c r="A3416" s="1">
        <v>3513</v>
      </c>
      <c r="B3416" s="1" t="s">
        <v>11204</v>
      </c>
      <c r="C3416" s="1" t="s">
        <v>11205</v>
      </c>
      <c r="D3416" s="1" t="s">
        <v>1210</v>
      </c>
      <c r="E3416" s="1" t="s">
        <v>11206</v>
      </c>
      <c r="F3416" s="1" t="s">
        <v>11207</v>
      </c>
      <c r="G3416" s="1">
        <v>30.126111999999999</v>
      </c>
      <c r="H3416" s="1">
        <v>-93.223335000000006</v>
      </c>
      <c r="I3416" s="1">
        <v>15</v>
      </c>
      <c r="J3416" s="1">
        <v>-6</v>
      </c>
      <c r="K3416" s="1" t="s">
        <v>236</v>
      </c>
      <c r="L3416" s="1" t="s">
        <v>11204</v>
      </c>
    </row>
    <row r="3417" spans="1:12">
      <c r="A3417" s="1">
        <v>3514</v>
      </c>
      <c r="B3417" s="1" t="s">
        <v>11208</v>
      </c>
      <c r="C3417" s="1" t="s">
        <v>11209</v>
      </c>
      <c r="D3417" s="1" t="s">
        <v>1210</v>
      </c>
      <c r="E3417" s="1" t="s">
        <v>11210</v>
      </c>
      <c r="F3417" s="1" t="s">
        <v>11211</v>
      </c>
      <c r="G3417" s="1">
        <v>19.738766999999999</v>
      </c>
      <c r="H3417" s="1">
        <v>-156.04563099999999</v>
      </c>
      <c r="I3417" s="1">
        <v>47</v>
      </c>
      <c r="J3417" s="1">
        <v>-10</v>
      </c>
      <c r="K3417" s="1" t="s">
        <v>201</v>
      </c>
      <c r="L3417" s="1" t="s">
        <v>11208</v>
      </c>
    </row>
    <row r="3418" spans="1:12">
      <c r="A3418" s="1">
        <v>3515</v>
      </c>
      <c r="B3418" s="1" t="s">
        <v>11212</v>
      </c>
      <c r="C3418" s="1" t="s">
        <v>11213</v>
      </c>
      <c r="D3418" s="1" t="s">
        <v>1210</v>
      </c>
      <c r="E3418" s="1" t="s">
        <v>11214</v>
      </c>
      <c r="F3418" s="1" t="s">
        <v>11215</v>
      </c>
      <c r="G3418" s="1">
        <v>33.679749999999999</v>
      </c>
      <c r="H3418" s="1">
        <v>-78.928332999999995</v>
      </c>
      <c r="I3418" s="1">
        <v>25</v>
      </c>
      <c r="J3418" s="1">
        <v>-5</v>
      </c>
      <c r="K3418" s="1" t="s">
        <v>236</v>
      </c>
      <c r="L3418" s="1" t="s">
        <v>11212</v>
      </c>
    </row>
    <row r="3419" spans="1:12">
      <c r="A3419" s="1">
        <v>3516</v>
      </c>
      <c r="B3419" s="1" t="s">
        <v>11216</v>
      </c>
      <c r="C3419" s="1" t="s">
        <v>11217</v>
      </c>
      <c r="D3419" s="1" t="s">
        <v>1210</v>
      </c>
      <c r="E3419" s="1" t="s">
        <v>11218</v>
      </c>
      <c r="F3419" s="1" t="s">
        <v>11219</v>
      </c>
      <c r="G3419" s="1">
        <v>36.333011999999997</v>
      </c>
      <c r="H3419" s="1">
        <v>-119.95208</v>
      </c>
      <c r="I3419" s="1">
        <v>234</v>
      </c>
      <c r="J3419" s="1">
        <v>-8</v>
      </c>
      <c r="K3419" s="1" t="s">
        <v>236</v>
      </c>
      <c r="L3419" s="1" t="s">
        <v>11216</v>
      </c>
    </row>
    <row r="3420" spans="1:12">
      <c r="A3420" s="1">
        <v>3517</v>
      </c>
      <c r="B3420" s="1" t="s">
        <v>11220</v>
      </c>
      <c r="C3420" s="1" t="s">
        <v>11221</v>
      </c>
      <c r="D3420" s="1" t="s">
        <v>1210</v>
      </c>
      <c r="E3420" s="1" t="s">
        <v>11222</v>
      </c>
      <c r="F3420" s="1" t="s">
        <v>11223</v>
      </c>
      <c r="G3420" s="1">
        <v>41.253053000000001</v>
      </c>
      <c r="H3420" s="1">
        <v>-70.060181</v>
      </c>
      <c r="I3420" s="1">
        <v>48</v>
      </c>
      <c r="J3420" s="1">
        <v>-5</v>
      </c>
      <c r="K3420" s="1" t="s">
        <v>236</v>
      </c>
      <c r="L3420" s="1" t="s">
        <v>11220</v>
      </c>
    </row>
    <row r="3421" spans="1:12">
      <c r="A3421" s="1">
        <v>3518</v>
      </c>
      <c r="B3421" s="1" t="s">
        <v>11224</v>
      </c>
      <c r="C3421" s="1" t="s">
        <v>11225</v>
      </c>
      <c r="D3421" s="1" t="s">
        <v>1210</v>
      </c>
      <c r="E3421" s="1" t="s">
        <v>11226</v>
      </c>
      <c r="F3421" s="1" t="s">
        <v>11227</v>
      </c>
      <c r="G3421" s="1">
        <v>37.1325</v>
      </c>
      <c r="H3421" s="1">
        <v>-76.608840999999998</v>
      </c>
      <c r="I3421" s="1">
        <v>12</v>
      </c>
      <c r="J3421" s="1">
        <v>-5</v>
      </c>
      <c r="K3421" s="1" t="s">
        <v>236</v>
      </c>
      <c r="L3421" s="1" t="s">
        <v>11224</v>
      </c>
    </row>
    <row r="3422" spans="1:12">
      <c r="A3422" s="1">
        <v>3519</v>
      </c>
      <c r="B3422" s="1" t="s">
        <v>11228</v>
      </c>
      <c r="C3422" s="1" t="s">
        <v>11229</v>
      </c>
      <c r="D3422" s="1" t="s">
        <v>1210</v>
      </c>
      <c r="E3422" s="1" t="s">
        <v>11230</v>
      </c>
      <c r="F3422" s="1" t="s">
        <v>11231</v>
      </c>
      <c r="G3422" s="1">
        <v>36.668567000000003</v>
      </c>
      <c r="H3422" s="1">
        <v>-87.496183000000002</v>
      </c>
      <c r="I3422" s="1">
        <v>573</v>
      </c>
      <c r="J3422" s="1">
        <v>-6</v>
      </c>
      <c r="K3422" s="1" t="s">
        <v>236</v>
      </c>
      <c r="L3422" s="1" t="s">
        <v>11228</v>
      </c>
    </row>
    <row r="3423" spans="1:12">
      <c r="A3423" s="1">
        <v>3520</v>
      </c>
      <c r="B3423" s="1" t="s">
        <v>11232</v>
      </c>
      <c r="C3423" s="1" t="s">
        <v>11233</v>
      </c>
      <c r="D3423" s="1" t="s">
        <v>1210</v>
      </c>
      <c r="E3423" s="1" t="s">
        <v>11234</v>
      </c>
      <c r="F3423" s="1" t="s">
        <v>11235</v>
      </c>
      <c r="G3423" s="1">
        <v>38.852083</v>
      </c>
      <c r="H3423" s="1">
        <v>-77.037722000000002</v>
      </c>
      <c r="I3423" s="1">
        <v>15</v>
      </c>
      <c r="J3423" s="1">
        <v>-5</v>
      </c>
      <c r="K3423" s="1" t="s">
        <v>236</v>
      </c>
      <c r="L3423" s="1" t="s">
        <v>11232</v>
      </c>
    </row>
    <row r="3424" spans="1:12">
      <c r="A3424" s="1">
        <v>3521</v>
      </c>
      <c r="B3424" s="1" t="s">
        <v>11236</v>
      </c>
      <c r="C3424" s="1" t="s">
        <v>11237</v>
      </c>
      <c r="D3424" s="1" t="s">
        <v>1210</v>
      </c>
      <c r="E3424" s="1" t="s">
        <v>11238</v>
      </c>
      <c r="F3424" s="1" t="s">
        <v>11239</v>
      </c>
      <c r="G3424" s="1">
        <v>38.285981</v>
      </c>
      <c r="H3424" s="1">
        <v>-76.411781000000005</v>
      </c>
      <c r="I3424" s="1">
        <v>39</v>
      </c>
      <c r="J3424" s="1">
        <v>-5</v>
      </c>
      <c r="K3424" s="1" t="s">
        <v>236</v>
      </c>
      <c r="L3424" s="1" t="s">
        <v>11236</v>
      </c>
    </row>
    <row r="3425" spans="1:12">
      <c r="A3425" s="1">
        <v>3522</v>
      </c>
      <c r="B3425" s="1" t="s">
        <v>11240</v>
      </c>
      <c r="C3425" s="1" t="s">
        <v>11241</v>
      </c>
      <c r="D3425" s="1" t="s">
        <v>1210</v>
      </c>
      <c r="E3425" s="1" t="s">
        <v>11242</v>
      </c>
      <c r="F3425" s="1" t="s">
        <v>11243</v>
      </c>
      <c r="G3425" s="1">
        <v>28.727508</v>
      </c>
      <c r="H3425" s="1">
        <v>-96.250957999999997</v>
      </c>
      <c r="I3425" s="1">
        <v>14</v>
      </c>
      <c r="J3425" s="1">
        <v>-6</v>
      </c>
      <c r="K3425" s="1" t="s">
        <v>236</v>
      </c>
      <c r="L3425" s="1" t="s">
        <v>11240</v>
      </c>
    </row>
    <row r="3426" spans="1:12">
      <c r="A3426" s="1">
        <v>3523</v>
      </c>
      <c r="B3426" s="1" t="s">
        <v>11244</v>
      </c>
      <c r="C3426" s="1" t="s">
        <v>11245</v>
      </c>
      <c r="D3426" s="1" t="s">
        <v>1210</v>
      </c>
      <c r="E3426" s="1" t="s">
        <v>11246</v>
      </c>
      <c r="F3426" s="1" t="s">
        <v>11247</v>
      </c>
      <c r="G3426" s="1">
        <v>35.964346999999997</v>
      </c>
      <c r="H3426" s="1">
        <v>-89.943956</v>
      </c>
      <c r="I3426" s="1">
        <v>254</v>
      </c>
      <c r="J3426" s="1">
        <v>-6</v>
      </c>
      <c r="K3426" s="1" t="s">
        <v>236</v>
      </c>
      <c r="L3426" s="1" t="s">
        <v>11244</v>
      </c>
    </row>
    <row r="3427" spans="1:12">
      <c r="A3427" s="1">
        <v>3524</v>
      </c>
      <c r="B3427" s="1" t="s">
        <v>11248</v>
      </c>
      <c r="C3427" s="1" t="s">
        <v>11249</v>
      </c>
      <c r="D3427" s="1" t="s">
        <v>1210</v>
      </c>
      <c r="E3427" s="1" t="s">
        <v>11250</v>
      </c>
      <c r="F3427" s="1" t="s">
        <v>11251</v>
      </c>
      <c r="G3427" s="1">
        <v>39.457583</v>
      </c>
      <c r="H3427" s="1">
        <v>-74.577167000000003</v>
      </c>
      <c r="I3427" s="1">
        <v>75</v>
      </c>
      <c r="J3427" s="1">
        <v>-5</v>
      </c>
      <c r="K3427" s="1" t="s">
        <v>236</v>
      </c>
      <c r="L3427" s="1" t="s">
        <v>11248</v>
      </c>
    </row>
    <row r="3428" spans="1:12">
      <c r="A3428" s="1">
        <v>3525</v>
      </c>
      <c r="B3428" s="1" t="s">
        <v>11252</v>
      </c>
      <c r="C3428" s="1" t="s">
        <v>11253</v>
      </c>
      <c r="D3428" s="1" t="s">
        <v>1210</v>
      </c>
      <c r="E3428" s="1" t="s">
        <v>11254</v>
      </c>
      <c r="F3428" s="1" t="s">
        <v>11255</v>
      </c>
      <c r="G3428" s="1">
        <v>35.414738999999997</v>
      </c>
      <c r="H3428" s="1">
        <v>-97.386633000000003</v>
      </c>
      <c r="I3428" s="1">
        <v>1291</v>
      </c>
      <c r="J3428" s="1">
        <v>-6</v>
      </c>
      <c r="K3428" s="1" t="s">
        <v>236</v>
      </c>
      <c r="L3428" s="1" t="s">
        <v>11252</v>
      </c>
    </row>
    <row r="3429" spans="1:12">
      <c r="A3429" s="1">
        <v>3526</v>
      </c>
      <c r="B3429" s="1" t="s">
        <v>11256</v>
      </c>
      <c r="C3429" s="1" t="s">
        <v>11257</v>
      </c>
      <c r="D3429" s="1" t="s">
        <v>1210</v>
      </c>
      <c r="E3429" s="1" t="s">
        <v>11258</v>
      </c>
      <c r="F3429" s="1" t="s">
        <v>11259</v>
      </c>
      <c r="G3429" s="1">
        <v>36.260581000000002</v>
      </c>
      <c r="H3429" s="1">
        <v>-76.174571999999998</v>
      </c>
      <c r="I3429" s="1">
        <v>12</v>
      </c>
      <c r="J3429" s="1">
        <v>-5</v>
      </c>
      <c r="K3429" s="1" t="s">
        <v>236</v>
      </c>
      <c r="L3429" s="1" t="s">
        <v>11256</v>
      </c>
    </row>
    <row r="3430" spans="1:12">
      <c r="A3430" s="1">
        <v>3527</v>
      </c>
      <c r="B3430" s="1" t="s">
        <v>11260</v>
      </c>
      <c r="C3430" s="1" t="s">
        <v>11261</v>
      </c>
      <c r="D3430" s="1" t="s">
        <v>1210</v>
      </c>
      <c r="E3430" s="1" t="s">
        <v>11262</v>
      </c>
      <c r="F3430" s="1" t="s">
        <v>11263</v>
      </c>
      <c r="G3430" s="1">
        <v>38.289085</v>
      </c>
      <c r="H3430" s="1">
        <v>-104.496572</v>
      </c>
      <c r="I3430" s="1">
        <v>4726</v>
      </c>
      <c r="J3430" s="1">
        <v>-7</v>
      </c>
      <c r="K3430" s="1" t="s">
        <v>236</v>
      </c>
      <c r="L3430" s="1" t="s">
        <v>11260</v>
      </c>
    </row>
    <row r="3431" spans="1:12">
      <c r="A3431" s="1">
        <v>3528</v>
      </c>
      <c r="B3431" s="1" t="s">
        <v>11264</v>
      </c>
      <c r="C3431" s="1" t="s">
        <v>11265</v>
      </c>
      <c r="D3431" s="1" t="s">
        <v>1210</v>
      </c>
      <c r="E3431" s="1" t="s">
        <v>11266</v>
      </c>
      <c r="F3431" s="1" t="s">
        <v>11267</v>
      </c>
      <c r="G3431" s="1">
        <v>46.688958</v>
      </c>
      <c r="H3431" s="1">
        <v>-68.044797000000003</v>
      </c>
      <c r="I3431" s="1">
        <v>534</v>
      </c>
      <c r="J3431" s="1">
        <v>-4</v>
      </c>
      <c r="K3431" s="1" t="s">
        <v>236</v>
      </c>
      <c r="L3431" s="1" t="s">
        <v>11264</v>
      </c>
    </row>
    <row r="3432" spans="1:12">
      <c r="A3432" s="1">
        <v>3529</v>
      </c>
      <c r="B3432" s="1" t="s">
        <v>11268</v>
      </c>
      <c r="C3432" s="1" t="s">
        <v>11269</v>
      </c>
      <c r="D3432" s="1" t="s">
        <v>1210</v>
      </c>
      <c r="E3432" s="1" t="s">
        <v>11270</v>
      </c>
      <c r="F3432" s="1" t="s">
        <v>11271</v>
      </c>
      <c r="G3432" s="1">
        <v>35.040222</v>
      </c>
      <c r="H3432" s="1">
        <v>-106.609194</v>
      </c>
      <c r="I3432" s="1">
        <v>5355</v>
      </c>
      <c r="J3432" s="1">
        <v>-7</v>
      </c>
      <c r="K3432" s="1" t="s">
        <v>236</v>
      </c>
      <c r="L3432" s="1" t="s">
        <v>11268</v>
      </c>
    </row>
    <row r="3433" spans="1:12">
      <c r="A3433" s="1">
        <v>3530</v>
      </c>
      <c r="B3433" s="1" t="s">
        <v>11272</v>
      </c>
      <c r="C3433" s="1" t="s">
        <v>11273</v>
      </c>
      <c r="D3433" s="1" t="s">
        <v>1210</v>
      </c>
      <c r="E3433" s="1" t="s">
        <v>11274</v>
      </c>
      <c r="F3433" s="1" t="s">
        <v>11275</v>
      </c>
      <c r="G3433" s="1">
        <v>47.079217</v>
      </c>
      <c r="H3433" s="1">
        <v>-122.580783</v>
      </c>
      <c r="I3433" s="1">
        <v>302</v>
      </c>
      <c r="J3433" s="1">
        <v>-8</v>
      </c>
      <c r="K3433" s="1" t="s">
        <v>236</v>
      </c>
      <c r="L3433" s="1" t="s">
        <v>11272</v>
      </c>
    </row>
    <row r="3434" spans="1:12">
      <c r="A3434" s="1">
        <v>3531</v>
      </c>
      <c r="B3434" s="1" t="s">
        <v>11276</v>
      </c>
      <c r="C3434" s="1" t="s">
        <v>11276</v>
      </c>
      <c r="D3434" s="1" t="s">
        <v>1210</v>
      </c>
      <c r="E3434" s="1" t="s">
        <v>11277</v>
      </c>
      <c r="F3434" s="1" t="s">
        <v>11278</v>
      </c>
      <c r="G3434" s="1">
        <v>57.749966999999998</v>
      </c>
      <c r="H3434" s="1">
        <v>-152.49385599999999</v>
      </c>
      <c r="I3434" s="1">
        <v>78</v>
      </c>
      <c r="J3434" s="1">
        <v>-9</v>
      </c>
      <c r="K3434" s="1" t="s">
        <v>236</v>
      </c>
      <c r="L3434" s="1" t="s">
        <v>11276</v>
      </c>
    </row>
    <row r="3435" spans="1:12">
      <c r="A3435" s="1">
        <v>3532</v>
      </c>
      <c r="B3435" s="1" t="s">
        <v>11279</v>
      </c>
      <c r="C3435" s="1" t="s">
        <v>11280</v>
      </c>
      <c r="D3435" s="1" t="s">
        <v>1210</v>
      </c>
      <c r="E3435" s="1" t="s">
        <v>11281</v>
      </c>
      <c r="F3435" s="1" t="s">
        <v>11282</v>
      </c>
      <c r="G3435" s="1">
        <v>20.265256000000001</v>
      </c>
      <c r="H3435" s="1">
        <v>-155.85998900000001</v>
      </c>
      <c r="I3435" s="1">
        <v>96</v>
      </c>
      <c r="J3435" s="1">
        <v>-10</v>
      </c>
      <c r="K3435" s="1" t="s">
        <v>236</v>
      </c>
      <c r="L3435" s="1" t="s">
        <v>11279</v>
      </c>
    </row>
    <row r="3436" spans="1:12">
      <c r="A3436" s="1">
        <v>3533</v>
      </c>
      <c r="B3436" s="1" t="s">
        <v>11283</v>
      </c>
      <c r="C3436" s="1" t="s">
        <v>11017</v>
      </c>
      <c r="D3436" s="1" t="s">
        <v>1210</v>
      </c>
      <c r="E3436" s="1" t="s">
        <v>11284</v>
      </c>
      <c r="F3436" s="1" t="s">
        <v>11285</v>
      </c>
      <c r="G3436" s="1">
        <v>26.072583000000002</v>
      </c>
      <c r="H3436" s="1">
        <v>-80.152749999999997</v>
      </c>
      <c r="I3436" s="1">
        <v>9</v>
      </c>
      <c r="J3436" s="1">
        <v>-5</v>
      </c>
      <c r="K3436" s="1" t="s">
        <v>236</v>
      </c>
      <c r="L3436" s="1" t="s">
        <v>11283</v>
      </c>
    </row>
    <row r="3437" spans="1:12">
      <c r="A3437" s="1">
        <v>3534</v>
      </c>
      <c r="B3437" s="1" t="s">
        <v>11286</v>
      </c>
      <c r="C3437" s="1" t="s">
        <v>11287</v>
      </c>
      <c r="D3437" s="1" t="s">
        <v>1210</v>
      </c>
      <c r="E3437" s="1" t="s">
        <v>11288</v>
      </c>
      <c r="F3437" s="1" t="s">
        <v>11289</v>
      </c>
      <c r="G3437" s="1">
        <v>35.656489000000001</v>
      </c>
      <c r="H3437" s="1">
        <v>-95.366656000000006</v>
      </c>
      <c r="I3437" s="1">
        <v>612</v>
      </c>
      <c r="J3437" s="1">
        <v>-6</v>
      </c>
      <c r="K3437" s="1" t="s">
        <v>236</v>
      </c>
      <c r="L3437" s="1" t="s">
        <v>11286</v>
      </c>
    </row>
    <row r="3438" spans="1:12">
      <c r="A3438" s="1">
        <v>3535</v>
      </c>
      <c r="B3438" s="1" t="s">
        <v>11290</v>
      </c>
      <c r="C3438" s="1" t="s">
        <v>11291</v>
      </c>
      <c r="D3438" s="1" t="s">
        <v>1210</v>
      </c>
      <c r="E3438" s="1" t="s">
        <v>11292</v>
      </c>
      <c r="F3438" s="1" t="s">
        <v>11293</v>
      </c>
      <c r="G3438" s="1">
        <v>48.566186000000002</v>
      </c>
      <c r="H3438" s="1">
        <v>-93.403066999999993</v>
      </c>
      <c r="I3438" s="1">
        <v>1185</v>
      </c>
      <c r="J3438" s="1">
        <v>-6</v>
      </c>
      <c r="K3438" s="1" t="s">
        <v>236</v>
      </c>
      <c r="L3438" s="1" t="s">
        <v>11290</v>
      </c>
    </row>
    <row r="3439" spans="1:12">
      <c r="A3439" s="1">
        <v>3536</v>
      </c>
      <c r="B3439" s="1" t="s">
        <v>11294</v>
      </c>
      <c r="C3439" s="1" t="s">
        <v>11295</v>
      </c>
      <c r="D3439" s="1" t="s">
        <v>1210</v>
      </c>
      <c r="E3439" s="1" t="s">
        <v>11296</v>
      </c>
      <c r="F3439" s="1" t="s">
        <v>11297</v>
      </c>
      <c r="G3439" s="1">
        <v>40.788389000000002</v>
      </c>
      <c r="H3439" s="1">
        <v>-111.977772</v>
      </c>
      <c r="I3439" s="1">
        <v>4227</v>
      </c>
      <c r="J3439" s="1">
        <v>-7</v>
      </c>
      <c r="K3439" s="1" t="s">
        <v>236</v>
      </c>
      <c r="L3439" s="1" t="s">
        <v>11294</v>
      </c>
    </row>
    <row r="3440" spans="1:12">
      <c r="A3440" s="1">
        <v>3537</v>
      </c>
      <c r="B3440" s="1" t="s">
        <v>11298</v>
      </c>
      <c r="C3440" s="1" t="s">
        <v>11299</v>
      </c>
      <c r="D3440" s="1" t="s">
        <v>1210</v>
      </c>
      <c r="E3440" s="1" t="s">
        <v>11300</v>
      </c>
      <c r="F3440" s="1" t="s">
        <v>11301</v>
      </c>
      <c r="G3440" s="1">
        <v>34.433781000000003</v>
      </c>
      <c r="H3440" s="1">
        <v>-100.287992</v>
      </c>
      <c r="I3440" s="1">
        <v>1954</v>
      </c>
      <c r="J3440" s="1">
        <v>-6</v>
      </c>
      <c r="K3440" s="1" t="s">
        <v>236</v>
      </c>
      <c r="L3440" s="1" t="s">
        <v>11298</v>
      </c>
    </row>
    <row r="3441" spans="1:12">
      <c r="A3441" s="1">
        <v>3538</v>
      </c>
      <c r="B3441" s="1" t="s">
        <v>11302</v>
      </c>
      <c r="C3441" s="1" t="s">
        <v>11303</v>
      </c>
      <c r="D3441" s="1" t="s">
        <v>1210</v>
      </c>
      <c r="E3441" s="1" t="s">
        <v>11304</v>
      </c>
      <c r="F3441" s="1" t="s">
        <v>11305</v>
      </c>
      <c r="G3441" s="1">
        <v>30.410425</v>
      </c>
      <c r="H3441" s="1">
        <v>-88.924432999999993</v>
      </c>
      <c r="I3441" s="1">
        <v>33</v>
      </c>
      <c r="J3441" s="1">
        <v>-6</v>
      </c>
      <c r="K3441" s="1" t="s">
        <v>236</v>
      </c>
      <c r="L3441" s="1" t="s">
        <v>11302</v>
      </c>
    </row>
    <row r="3442" spans="1:12">
      <c r="A3442" s="1">
        <v>3539</v>
      </c>
      <c r="B3442" s="1" t="s">
        <v>11306</v>
      </c>
      <c r="C3442" s="1" t="s">
        <v>11307</v>
      </c>
      <c r="D3442" s="1" t="s">
        <v>1210</v>
      </c>
      <c r="E3442" s="1" t="s">
        <v>11308</v>
      </c>
      <c r="F3442" s="1" t="s">
        <v>11309</v>
      </c>
      <c r="G3442" s="1">
        <v>32.337322</v>
      </c>
      <c r="H3442" s="1">
        <v>-84.991282999999996</v>
      </c>
      <c r="I3442" s="1">
        <v>232</v>
      </c>
      <c r="J3442" s="1">
        <v>-5</v>
      </c>
      <c r="K3442" s="1" t="s">
        <v>236</v>
      </c>
      <c r="L3442" s="1" t="s">
        <v>11306</v>
      </c>
    </row>
    <row r="3443" spans="1:12">
      <c r="A3443" s="1">
        <v>3540</v>
      </c>
      <c r="B3443" s="1" t="s">
        <v>11310</v>
      </c>
      <c r="C3443" s="1" t="s">
        <v>11311</v>
      </c>
      <c r="D3443" s="1" t="s">
        <v>1210</v>
      </c>
      <c r="E3443" s="1" t="s">
        <v>11312</v>
      </c>
      <c r="F3443" s="1" t="s">
        <v>11313</v>
      </c>
      <c r="G3443" s="1">
        <v>27.507223</v>
      </c>
      <c r="H3443" s="1">
        <v>-97.809723000000005</v>
      </c>
      <c r="I3443" s="1">
        <v>50</v>
      </c>
      <c r="J3443" s="1">
        <v>-6</v>
      </c>
      <c r="K3443" s="1" t="s">
        <v>236</v>
      </c>
      <c r="L3443" s="1" t="s">
        <v>11310</v>
      </c>
    </row>
    <row r="3444" spans="1:12">
      <c r="A3444" s="1">
        <v>3541</v>
      </c>
      <c r="B3444" s="1" t="s">
        <v>11314</v>
      </c>
      <c r="C3444" s="1" t="s">
        <v>11315</v>
      </c>
      <c r="D3444" s="1" t="s">
        <v>1210</v>
      </c>
      <c r="E3444" s="1" t="s">
        <v>11316</v>
      </c>
      <c r="F3444" s="1" t="s">
        <v>11317</v>
      </c>
      <c r="G3444" s="1">
        <v>39.055275000000002</v>
      </c>
      <c r="H3444" s="1">
        <v>-96.764453000000003</v>
      </c>
      <c r="I3444" s="1">
        <v>1063</v>
      </c>
      <c r="J3444" s="1">
        <v>-6</v>
      </c>
      <c r="K3444" s="1" t="s">
        <v>236</v>
      </c>
      <c r="L3444" s="1" t="s">
        <v>11314</v>
      </c>
    </row>
    <row r="3445" spans="1:12">
      <c r="A3445" s="1">
        <v>3542</v>
      </c>
      <c r="B3445" s="1" t="s">
        <v>11318</v>
      </c>
      <c r="C3445" s="1" t="s">
        <v>11319</v>
      </c>
      <c r="D3445" s="1" t="s">
        <v>1210</v>
      </c>
      <c r="E3445" s="1" t="s">
        <v>11320</v>
      </c>
      <c r="F3445" s="1" t="s">
        <v>11321</v>
      </c>
      <c r="G3445" s="1">
        <v>40.193494000000001</v>
      </c>
      <c r="H3445" s="1">
        <v>-76.763402999999997</v>
      </c>
      <c r="I3445" s="1">
        <v>310</v>
      </c>
      <c r="J3445" s="1">
        <v>-5</v>
      </c>
      <c r="K3445" s="1" t="s">
        <v>236</v>
      </c>
      <c r="L3445" s="1" t="s">
        <v>11318</v>
      </c>
    </row>
    <row r="3446" spans="1:12">
      <c r="A3446" s="1">
        <v>3543</v>
      </c>
      <c r="B3446" s="1" t="s">
        <v>11322</v>
      </c>
      <c r="C3446" s="1" t="s">
        <v>11322</v>
      </c>
      <c r="D3446" s="1" t="s">
        <v>1210</v>
      </c>
      <c r="E3446" s="1" t="s">
        <v>11323</v>
      </c>
      <c r="F3446" s="1" t="s">
        <v>11324</v>
      </c>
      <c r="G3446" s="1">
        <v>40.850971000000001</v>
      </c>
      <c r="H3446" s="1">
        <v>-96.759249999999994</v>
      </c>
      <c r="I3446" s="1">
        <v>1219</v>
      </c>
      <c r="J3446" s="1">
        <v>-6</v>
      </c>
      <c r="K3446" s="1" t="s">
        <v>236</v>
      </c>
      <c r="L3446" s="1" t="s">
        <v>11322</v>
      </c>
    </row>
    <row r="3447" spans="1:12">
      <c r="A3447" s="1">
        <v>3544</v>
      </c>
      <c r="B3447" s="1" t="s">
        <v>11325</v>
      </c>
      <c r="C3447" s="1" t="s">
        <v>11326</v>
      </c>
      <c r="D3447" s="1" t="s">
        <v>1210</v>
      </c>
      <c r="E3447" s="1" t="s">
        <v>11327</v>
      </c>
      <c r="F3447" s="1" t="s">
        <v>11328</v>
      </c>
      <c r="G3447" s="1">
        <v>42.778700000000001</v>
      </c>
      <c r="H3447" s="1">
        <v>-84.587356999999997</v>
      </c>
      <c r="I3447" s="1">
        <v>861</v>
      </c>
      <c r="J3447" s="1">
        <v>-5</v>
      </c>
      <c r="K3447" s="1" t="s">
        <v>236</v>
      </c>
      <c r="L3447" s="1" t="s">
        <v>11325</v>
      </c>
    </row>
    <row r="3448" spans="1:12">
      <c r="A3448" s="1">
        <v>3545</v>
      </c>
      <c r="B3448" s="1" t="s">
        <v>11329</v>
      </c>
      <c r="C3448" s="1" t="s">
        <v>11330</v>
      </c>
      <c r="D3448" s="1" t="s">
        <v>1210</v>
      </c>
      <c r="E3448" s="1" t="s">
        <v>11331</v>
      </c>
      <c r="F3448" s="1" t="s">
        <v>11332</v>
      </c>
      <c r="G3448" s="1">
        <v>20.001328000000001</v>
      </c>
      <c r="H3448" s="1">
        <v>-155.66810799999999</v>
      </c>
      <c r="I3448" s="1">
        <v>2671</v>
      </c>
      <c r="J3448" s="1">
        <v>-10</v>
      </c>
      <c r="K3448" s="1" t="s">
        <v>236</v>
      </c>
      <c r="L3448" s="1" t="s">
        <v>11329</v>
      </c>
    </row>
    <row r="3449" spans="1:12">
      <c r="A3449" s="1">
        <v>3546</v>
      </c>
      <c r="B3449" s="1" t="s">
        <v>11333</v>
      </c>
      <c r="C3449" s="1" t="s">
        <v>11334</v>
      </c>
      <c r="D3449" s="1" t="s">
        <v>1210</v>
      </c>
      <c r="E3449" s="1" t="s">
        <v>11335</v>
      </c>
      <c r="F3449" s="1" t="s">
        <v>11336</v>
      </c>
      <c r="G3449" s="1">
        <v>44.935833000000002</v>
      </c>
      <c r="H3449" s="1">
        <v>-74.845546999999996</v>
      </c>
      <c r="I3449" s="1">
        <v>215</v>
      </c>
      <c r="J3449" s="1">
        <v>-5</v>
      </c>
      <c r="K3449" s="1" t="s">
        <v>236</v>
      </c>
      <c r="L3449" s="1" t="s">
        <v>11333</v>
      </c>
    </row>
    <row r="3450" spans="1:12">
      <c r="A3450" s="1">
        <v>3547</v>
      </c>
      <c r="B3450" s="1" t="s">
        <v>11337</v>
      </c>
      <c r="C3450" s="1" t="s">
        <v>11338</v>
      </c>
      <c r="D3450" s="1" t="s">
        <v>1210</v>
      </c>
      <c r="E3450" s="1" t="s">
        <v>11339</v>
      </c>
      <c r="F3450" s="1" t="s">
        <v>11340</v>
      </c>
      <c r="G3450" s="1">
        <v>35.741146999999998</v>
      </c>
      <c r="H3450" s="1">
        <v>-81.38955</v>
      </c>
      <c r="I3450" s="1">
        <v>1189</v>
      </c>
      <c r="J3450" s="1">
        <v>-5</v>
      </c>
      <c r="K3450" s="1" t="s">
        <v>236</v>
      </c>
      <c r="L3450" s="1" t="s">
        <v>11337</v>
      </c>
    </row>
    <row r="3451" spans="1:12">
      <c r="A3451" s="1">
        <v>3548</v>
      </c>
      <c r="B3451" s="1" t="s">
        <v>11341</v>
      </c>
      <c r="C3451" s="1" t="s">
        <v>9379</v>
      </c>
      <c r="D3451" s="1" t="s">
        <v>1210</v>
      </c>
      <c r="E3451" s="1" t="s">
        <v>11342</v>
      </c>
      <c r="F3451" s="1" t="s">
        <v>11343</v>
      </c>
      <c r="G3451" s="1">
        <v>27.765111000000001</v>
      </c>
      <c r="H3451" s="1">
        <v>-82.626971999999995</v>
      </c>
      <c r="I3451" s="1">
        <v>7</v>
      </c>
      <c r="J3451" s="1">
        <v>-5</v>
      </c>
      <c r="K3451" s="1" t="s">
        <v>236</v>
      </c>
      <c r="L3451" s="1" t="s">
        <v>11341</v>
      </c>
    </row>
    <row r="3452" spans="1:12">
      <c r="A3452" s="1">
        <v>3549</v>
      </c>
      <c r="B3452" s="1" t="s">
        <v>11344</v>
      </c>
      <c r="C3452" s="1" t="s">
        <v>11345</v>
      </c>
      <c r="D3452" s="1" t="s">
        <v>1210</v>
      </c>
      <c r="E3452" s="1" t="s">
        <v>11346</v>
      </c>
      <c r="F3452" s="1" t="s">
        <v>11347</v>
      </c>
      <c r="G3452" s="1">
        <v>26.586611000000001</v>
      </c>
      <c r="H3452" s="1">
        <v>-81.863249999999994</v>
      </c>
      <c r="I3452" s="1">
        <v>17</v>
      </c>
      <c r="J3452" s="1">
        <v>-5</v>
      </c>
      <c r="K3452" s="1" t="s">
        <v>236</v>
      </c>
      <c r="L3452" s="1" t="s">
        <v>11344</v>
      </c>
    </row>
    <row r="3453" spans="1:12">
      <c r="A3453" s="1">
        <v>3550</v>
      </c>
      <c r="B3453" s="1" t="s">
        <v>11348</v>
      </c>
      <c r="C3453" s="1" t="s">
        <v>11349</v>
      </c>
      <c r="D3453" s="1" t="s">
        <v>1210</v>
      </c>
      <c r="E3453" s="1" t="s">
        <v>11350</v>
      </c>
      <c r="F3453" s="1" t="s">
        <v>11351</v>
      </c>
      <c r="G3453" s="1">
        <v>29.984432999999999</v>
      </c>
      <c r="H3453" s="1">
        <v>-95.341442000000001</v>
      </c>
      <c r="I3453" s="1">
        <v>97</v>
      </c>
      <c r="J3453" s="1">
        <v>-6</v>
      </c>
      <c r="K3453" s="1" t="s">
        <v>236</v>
      </c>
      <c r="L3453" s="1" t="s">
        <v>11348</v>
      </c>
    </row>
    <row r="3454" spans="1:12">
      <c r="A3454" s="1">
        <v>3551</v>
      </c>
      <c r="B3454" s="1" t="s">
        <v>11352</v>
      </c>
      <c r="C3454" s="1" t="s">
        <v>11353</v>
      </c>
      <c r="D3454" s="1" t="s">
        <v>1210</v>
      </c>
      <c r="E3454" s="1" t="s">
        <v>11354</v>
      </c>
      <c r="F3454" s="1" t="s">
        <v>11355</v>
      </c>
      <c r="G3454" s="1">
        <v>45.647835999999998</v>
      </c>
      <c r="H3454" s="1">
        <v>-68.685561000000007</v>
      </c>
      <c r="I3454" s="1">
        <v>408</v>
      </c>
      <c r="J3454" s="1">
        <v>-5</v>
      </c>
      <c r="K3454" s="1" t="s">
        <v>236</v>
      </c>
      <c r="L3454" s="1" t="s">
        <v>11352</v>
      </c>
    </row>
    <row r="3455" spans="1:12">
      <c r="A3455" s="1">
        <v>3552</v>
      </c>
      <c r="B3455" s="1" t="s">
        <v>11356</v>
      </c>
      <c r="C3455" s="1" t="s">
        <v>11357</v>
      </c>
      <c r="D3455" s="1" t="s">
        <v>1210</v>
      </c>
      <c r="E3455" s="1" t="s">
        <v>11358</v>
      </c>
      <c r="F3455" s="1" t="s">
        <v>11359</v>
      </c>
      <c r="G3455" s="1">
        <v>38.810805999999999</v>
      </c>
      <c r="H3455" s="1">
        <v>-76.867028000000005</v>
      </c>
      <c r="I3455" s="1">
        <v>280</v>
      </c>
      <c r="J3455" s="1">
        <v>-5</v>
      </c>
      <c r="K3455" s="1" t="s">
        <v>236</v>
      </c>
      <c r="L3455" s="1" t="s">
        <v>11356</v>
      </c>
    </row>
    <row r="3456" spans="1:12">
      <c r="A3456" s="1">
        <v>3553</v>
      </c>
      <c r="B3456" s="1" t="s">
        <v>11360</v>
      </c>
      <c r="C3456" s="1" t="s">
        <v>11361</v>
      </c>
      <c r="D3456" s="1" t="s">
        <v>1210</v>
      </c>
      <c r="E3456" s="1" t="s">
        <v>11362</v>
      </c>
      <c r="F3456" s="1" t="s">
        <v>11363</v>
      </c>
      <c r="G3456" s="1">
        <v>36.133721999999999</v>
      </c>
      <c r="H3456" s="1">
        <v>-80.221999999999994</v>
      </c>
      <c r="I3456" s="1">
        <v>969</v>
      </c>
      <c r="J3456" s="1">
        <v>-5</v>
      </c>
      <c r="K3456" s="1" t="s">
        <v>236</v>
      </c>
      <c r="L3456" s="1" t="s">
        <v>11360</v>
      </c>
    </row>
    <row r="3457" spans="1:12">
      <c r="A3457" s="1">
        <v>3554</v>
      </c>
      <c r="B3457" s="1" t="s">
        <v>11364</v>
      </c>
      <c r="C3457" s="1" t="s">
        <v>11365</v>
      </c>
      <c r="D3457" s="1" t="s">
        <v>1210</v>
      </c>
      <c r="E3457" s="1" t="s">
        <v>11366</v>
      </c>
      <c r="F3457" s="1" t="s">
        <v>11367</v>
      </c>
      <c r="G3457" s="1">
        <v>34.597453000000002</v>
      </c>
      <c r="H3457" s="1">
        <v>-117.382997</v>
      </c>
      <c r="I3457" s="1">
        <v>2885</v>
      </c>
      <c r="J3457" s="1">
        <v>-8</v>
      </c>
      <c r="K3457" s="1" t="s">
        <v>236</v>
      </c>
      <c r="L3457" s="1" t="s">
        <v>11364</v>
      </c>
    </row>
    <row r="3458" spans="1:12">
      <c r="A3458" s="1">
        <v>3555</v>
      </c>
      <c r="B3458" s="1" t="s">
        <v>11368</v>
      </c>
      <c r="C3458" s="1" t="s">
        <v>11369</v>
      </c>
      <c r="D3458" s="1" t="s">
        <v>1210</v>
      </c>
      <c r="E3458" s="1" t="s">
        <v>11370</v>
      </c>
      <c r="F3458" s="1" t="s">
        <v>11371</v>
      </c>
      <c r="G3458" s="1">
        <v>30.778832999999999</v>
      </c>
      <c r="H3458" s="1">
        <v>-86.522110999999995</v>
      </c>
      <c r="I3458" s="1">
        <v>213</v>
      </c>
      <c r="J3458" s="1">
        <v>-6</v>
      </c>
      <c r="K3458" s="1" t="s">
        <v>236</v>
      </c>
      <c r="L3458" s="1" t="s">
        <v>11368</v>
      </c>
    </row>
    <row r="3459" spans="1:12">
      <c r="A3459" s="1">
        <v>3556</v>
      </c>
      <c r="B3459" s="1" t="s">
        <v>11372</v>
      </c>
      <c r="C3459" s="1" t="s">
        <v>11373</v>
      </c>
      <c r="D3459" s="1" t="s">
        <v>1210</v>
      </c>
      <c r="E3459" s="1" t="s">
        <v>11374</v>
      </c>
      <c r="F3459" s="1" t="s">
        <v>11375</v>
      </c>
      <c r="G3459" s="1">
        <v>44.055619</v>
      </c>
      <c r="H3459" s="1">
        <v>-75.719458000000003</v>
      </c>
      <c r="I3459" s="1">
        <v>690</v>
      </c>
      <c r="J3459" s="1">
        <v>-5</v>
      </c>
      <c r="K3459" s="1" t="s">
        <v>236</v>
      </c>
      <c r="L3459" s="1" t="s">
        <v>11372</v>
      </c>
    </row>
    <row r="3460" spans="1:12">
      <c r="A3460" s="1">
        <v>3557</v>
      </c>
      <c r="B3460" s="1" t="s">
        <v>11376</v>
      </c>
      <c r="C3460" s="1" t="s">
        <v>11377</v>
      </c>
      <c r="D3460" s="1" t="s">
        <v>1210</v>
      </c>
      <c r="E3460" s="1" t="s">
        <v>11378</v>
      </c>
      <c r="F3460" s="1" t="s">
        <v>11379</v>
      </c>
      <c r="G3460" s="1">
        <v>42.910957000000003</v>
      </c>
      <c r="H3460" s="1">
        <v>-82.528862000000004</v>
      </c>
      <c r="I3460" s="1">
        <v>650</v>
      </c>
      <c r="J3460" s="1">
        <v>-5</v>
      </c>
      <c r="K3460" s="1" t="s">
        <v>236</v>
      </c>
      <c r="L3460" s="1" t="s">
        <v>11376</v>
      </c>
    </row>
    <row r="3461" spans="1:12">
      <c r="A3461" s="1">
        <v>3558</v>
      </c>
      <c r="B3461" s="1" t="s">
        <v>11380</v>
      </c>
      <c r="C3461" s="1" t="s">
        <v>11381</v>
      </c>
      <c r="D3461" s="1" t="s">
        <v>1210</v>
      </c>
      <c r="E3461" s="1" t="s">
        <v>11382</v>
      </c>
      <c r="F3461" s="1" t="s">
        <v>11383</v>
      </c>
      <c r="G3461" s="1">
        <v>35.433598000000003</v>
      </c>
      <c r="H3461" s="1">
        <v>-119.05677</v>
      </c>
      <c r="I3461" s="1">
        <v>507</v>
      </c>
      <c r="J3461" s="1">
        <v>-8</v>
      </c>
      <c r="K3461" s="1" t="s">
        <v>236</v>
      </c>
      <c r="L3461" s="1" t="s">
        <v>11380</v>
      </c>
    </row>
    <row r="3462" spans="1:12">
      <c r="A3462" s="1">
        <v>3559</v>
      </c>
      <c r="B3462" s="1" t="s">
        <v>11384</v>
      </c>
      <c r="C3462" s="1" t="s">
        <v>11385</v>
      </c>
      <c r="D3462" s="1" t="s">
        <v>1210</v>
      </c>
      <c r="E3462" s="1" t="s">
        <v>11386</v>
      </c>
      <c r="F3462" s="1" t="s">
        <v>11387</v>
      </c>
      <c r="G3462" s="1">
        <v>31.80725</v>
      </c>
      <c r="H3462" s="1">
        <v>-106.377583</v>
      </c>
      <c r="I3462" s="1">
        <v>3958</v>
      </c>
      <c r="J3462" s="1">
        <v>-7</v>
      </c>
      <c r="K3462" s="1" t="s">
        <v>236</v>
      </c>
      <c r="L3462" s="1" t="s">
        <v>11384</v>
      </c>
    </row>
    <row r="3463" spans="1:12">
      <c r="A3463" s="1">
        <v>3560</v>
      </c>
      <c r="B3463" s="1" t="s">
        <v>11388</v>
      </c>
      <c r="C3463" s="1" t="s">
        <v>11389</v>
      </c>
      <c r="D3463" s="1" t="s">
        <v>1210</v>
      </c>
      <c r="E3463" s="1" t="s">
        <v>11390</v>
      </c>
      <c r="F3463" s="1" t="s">
        <v>11391</v>
      </c>
      <c r="G3463" s="1">
        <v>26.2285</v>
      </c>
      <c r="H3463" s="1">
        <v>-97.654388999999995</v>
      </c>
      <c r="I3463" s="1">
        <v>36</v>
      </c>
      <c r="J3463" s="1">
        <v>-6</v>
      </c>
      <c r="K3463" s="1" t="s">
        <v>236</v>
      </c>
      <c r="L3463" s="1" t="s">
        <v>11388</v>
      </c>
    </row>
    <row r="3464" spans="1:12">
      <c r="A3464" s="1">
        <v>3561</v>
      </c>
      <c r="B3464" s="1" t="s">
        <v>11392</v>
      </c>
      <c r="C3464" s="1" t="s">
        <v>8545</v>
      </c>
      <c r="D3464" s="1" t="s">
        <v>1210</v>
      </c>
      <c r="E3464" s="1" t="s">
        <v>11393</v>
      </c>
      <c r="F3464" s="1" t="s">
        <v>11394</v>
      </c>
      <c r="G3464" s="1">
        <v>33.938833000000002</v>
      </c>
      <c r="H3464" s="1">
        <v>-81.119528000000003</v>
      </c>
      <c r="I3464" s="1">
        <v>236</v>
      </c>
      <c r="J3464" s="1">
        <v>-5</v>
      </c>
      <c r="K3464" s="1" t="s">
        <v>236</v>
      </c>
      <c r="L3464" s="1" t="s">
        <v>11392</v>
      </c>
    </row>
    <row r="3465" spans="1:12">
      <c r="A3465" s="1">
        <v>3562</v>
      </c>
      <c r="B3465" s="1" t="s">
        <v>11395</v>
      </c>
      <c r="C3465" s="1" t="s">
        <v>11396</v>
      </c>
      <c r="D3465" s="1" t="s">
        <v>1210</v>
      </c>
      <c r="E3465" s="1" t="s">
        <v>11397</v>
      </c>
      <c r="F3465" s="1" t="s">
        <v>11398</v>
      </c>
      <c r="G3465" s="1">
        <v>32.166466999999997</v>
      </c>
      <c r="H3465" s="1">
        <v>-110.883144</v>
      </c>
      <c r="I3465" s="1">
        <v>2704</v>
      </c>
      <c r="J3465" s="1">
        <v>-7</v>
      </c>
      <c r="K3465" s="1" t="s">
        <v>236</v>
      </c>
      <c r="L3465" s="1" t="s">
        <v>11395</v>
      </c>
    </row>
    <row r="3466" spans="1:12">
      <c r="A3466" s="1">
        <v>3563</v>
      </c>
      <c r="B3466" s="1" t="s">
        <v>11399</v>
      </c>
      <c r="C3466" s="1" t="s">
        <v>11400</v>
      </c>
      <c r="D3466" s="1" t="s">
        <v>1210</v>
      </c>
      <c r="E3466" s="1" t="s">
        <v>11401</v>
      </c>
      <c r="F3466" s="1" t="s">
        <v>11402</v>
      </c>
      <c r="G3466" s="1">
        <v>30.352656</v>
      </c>
      <c r="H3466" s="1">
        <v>-87.318646999999999</v>
      </c>
      <c r="I3466" s="1">
        <v>28</v>
      </c>
      <c r="J3466" s="1">
        <v>-6</v>
      </c>
      <c r="K3466" s="1" t="s">
        <v>236</v>
      </c>
      <c r="L3466" s="1" t="s">
        <v>11399</v>
      </c>
    </row>
    <row r="3467" spans="1:12">
      <c r="A3467" s="1">
        <v>3564</v>
      </c>
      <c r="B3467" s="1" t="s">
        <v>11403</v>
      </c>
      <c r="C3467" s="1" t="s">
        <v>11400</v>
      </c>
      <c r="D3467" s="1" t="s">
        <v>1210</v>
      </c>
      <c r="E3467" s="1" t="s">
        <v>11404</v>
      </c>
      <c r="F3467" s="1" t="s">
        <v>11405</v>
      </c>
      <c r="G3467" s="1">
        <v>30.473424999999999</v>
      </c>
      <c r="H3467" s="1">
        <v>-87.186610999999999</v>
      </c>
      <c r="I3467" s="1">
        <v>121</v>
      </c>
      <c r="J3467" s="1">
        <v>-6</v>
      </c>
      <c r="K3467" s="1" t="s">
        <v>236</v>
      </c>
      <c r="L3467" s="1" t="s">
        <v>11403</v>
      </c>
    </row>
    <row r="3468" spans="1:12">
      <c r="A3468" s="1">
        <v>3565</v>
      </c>
      <c r="B3468" s="1" t="s">
        <v>11406</v>
      </c>
      <c r="C3468" s="1" t="s">
        <v>11407</v>
      </c>
      <c r="D3468" s="1" t="s">
        <v>1210</v>
      </c>
      <c r="E3468" s="1" t="s">
        <v>11408</v>
      </c>
      <c r="F3468" s="1" t="s">
        <v>11409</v>
      </c>
      <c r="G3468" s="1">
        <v>47.961098</v>
      </c>
      <c r="H3468" s="1">
        <v>-97.401194000000004</v>
      </c>
      <c r="I3468" s="1">
        <v>913</v>
      </c>
      <c r="J3468" s="1">
        <v>-6</v>
      </c>
      <c r="K3468" s="1" t="s">
        <v>236</v>
      </c>
      <c r="L3468" s="1" t="s">
        <v>11406</v>
      </c>
    </row>
    <row r="3469" spans="1:12">
      <c r="A3469" s="1">
        <v>3566</v>
      </c>
      <c r="B3469" s="1" t="s">
        <v>11410</v>
      </c>
      <c r="C3469" s="1" t="s">
        <v>11349</v>
      </c>
      <c r="D3469" s="1" t="s">
        <v>1210</v>
      </c>
      <c r="E3469" s="1" t="s">
        <v>11411</v>
      </c>
      <c r="F3469" s="1" t="s">
        <v>11412</v>
      </c>
      <c r="G3469" s="1">
        <v>29.645419</v>
      </c>
      <c r="H3469" s="1">
        <v>-95.278889000000007</v>
      </c>
      <c r="I3469" s="1">
        <v>46</v>
      </c>
      <c r="J3469" s="1">
        <v>-6</v>
      </c>
      <c r="K3469" s="1" t="s">
        <v>236</v>
      </c>
      <c r="L3469" s="1" t="s">
        <v>11410</v>
      </c>
    </row>
    <row r="3470" spans="1:12">
      <c r="A3470" s="1">
        <v>3567</v>
      </c>
      <c r="B3470" s="1" t="s">
        <v>11413</v>
      </c>
      <c r="C3470" s="1" t="s">
        <v>11414</v>
      </c>
      <c r="D3470" s="1" t="s">
        <v>1210</v>
      </c>
      <c r="E3470" s="1" t="s">
        <v>11415</v>
      </c>
      <c r="F3470" s="1" t="s">
        <v>11416</v>
      </c>
      <c r="G3470" s="1">
        <v>39.701667999999998</v>
      </c>
      <c r="H3470" s="1">
        <v>-104.75166</v>
      </c>
      <c r="I3470" s="1">
        <v>5662</v>
      </c>
      <c r="J3470" s="1">
        <v>-7</v>
      </c>
      <c r="K3470" s="1" t="s">
        <v>236</v>
      </c>
      <c r="L3470" s="1" t="s">
        <v>11413</v>
      </c>
    </row>
    <row r="3471" spans="1:12">
      <c r="A3471" s="1">
        <v>3568</v>
      </c>
      <c r="B3471" s="1" t="s">
        <v>11417</v>
      </c>
      <c r="C3471" s="1" t="s">
        <v>11417</v>
      </c>
      <c r="D3471" s="1" t="s">
        <v>1210</v>
      </c>
      <c r="E3471" s="1" t="s">
        <v>11418</v>
      </c>
      <c r="F3471" s="1" t="s">
        <v>11419</v>
      </c>
      <c r="G3471" s="1">
        <v>62.961334000000001</v>
      </c>
      <c r="H3471" s="1">
        <v>-141.929136</v>
      </c>
      <c r="I3471" s="1">
        <v>1716</v>
      </c>
      <c r="J3471" s="1">
        <v>-9</v>
      </c>
      <c r="K3471" s="1" t="s">
        <v>236</v>
      </c>
      <c r="L3471" s="1" t="s">
        <v>11417</v>
      </c>
    </row>
    <row r="3472" spans="1:12">
      <c r="A3472" s="1">
        <v>3569</v>
      </c>
      <c r="B3472" s="1" t="s">
        <v>11420</v>
      </c>
      <c r="C3472" s="1" t="s">
        <v>11421</v>
      </c>
      <c r="D3472" s="1" t="s">
        <v>1210</v>
      </c>
      <c r="E3472" s="1" t="s">
        <v>11422</v>
      </c>
      <c r="F3472" s="1" t="s">
        <v>11423</v>
      </c>
      <c r="G3472" s="1">
        <v>61.594914000000003</v>
      </c>
      <c r="H3472" s="1">
        <v>-149.08871099999999</v>
      </c>
      <c r="I3472" s="1">
        <v>242</v>
      </c>
      <c r="J3472" s="1">
        <v>-9</v>
      </c>
      <c r="K3472" s="1" t="s">
        <v>236</v>
      </c>
      <c r="L3472" s="1" t="s">
        <v>11420</v>
      </c>
    </row>
    <row r="3473" spans="1:12">
      <c r="A3473" s="1">
        <v>3570</v>
      </c>
      <c r="B3473" s="1" t="s">
        <v>11424</v>
      </c>
      <c r="C3473" s="1" t="s">
        <v>11425</v>
      </c>
      <c r="D3473" s="1" t="s">
        <v>1210</v>
      </c>
      <c r="E3473" s="1" t="s">
        <v>11426</v>
      </c>
      <c r="F3473" s="1" t="s">
        <v>11427</v>
      </c>
      <c r="G3473" s="1">
        <v>40.491467</v>
      </c>
      <c r="H3473" s="1">
        <v>-80.232872</v>
      </c>
      <c r="I3473" s="1">
        <v>1204</v>
      </c>
      <c r="J3473" s="1">
        <v>-5</v>
      </c>
      <c r="K3473" s="1" t="s">
        <v>236</v>
      </c>
      <c r="L3473" s="1" t="s">
        <v>11424</v>
      </c>
    </row>
    <row r="3474" spans="1:12">
      <c r="A3474" s="1">
        <v>3571</v>
      </c>
      <c r="B3474" s="1" t="s">
        <v>11428</v>
      </c>
      <c r="C3474" s="1" t="s">
        <v>11429</v>
      </c>
      <c r="D3474" s="1" t="s">
        <v>1210</v>
      </c>
      <c r="E3474" s="1" t="s">
        <v>11430</v>
      </c>
      <c r="F3474" s="1" t="s">
        <v>11431</v>
      </c>
      <c r="G3474" s="1">
        <v>71.285445999999993</v>
      </c>
      <c r="H3474" s="1">
        <v>-156.76600300000001</v>
      </c>
      <c r="I3474" s="1">
        <v>44</v>
      </c>
      <c r="J3474" s="1">
        <v>-9</v>
      </c>
      <c r="K3474" s="1" t="s">
        <v>236</v>
      </c>
      <c r="L3474" s="1" t="s">
        <v>11428</v>
      </c>
    </row>
    <row r="3475" spans="1:12">
      <c r="A3475" s="1">
        <v>3572</v>
      </c>
      <c r="B3475" s="1" t="s">
        <v>11432</v>
      </c>
      <c r="C3475" s="1" t="s">
        <v>11349</v>
      </c>
      <c r="D3475" s="1" t="s">
        <v>1210</v>
      </c>
      <c r="E3475" s="1" t="s">
        <v>11433</v>
      </c>
      <c r="F3475" s="1" t="s">
        <v>11434</v>
      </c>
      <c r="G3475" s="1">
        <v>29.607333000000001</v>
      </c>
      <c r="H3475" s="1">
        <v>-95.158749999999998</v>
      </c>
      <c r="I3475" s="1">
        <v>32</v>
      </c>
      <c r="J3475" s="1">
        <v>-6</v>
      </c>
      <c r="K3475" s="1" t="s">
        <v>236</v>
      </c>
      <c r="L3475" s="1" t="s">
        <v>11432</v>
      </c>
    </row>
    <row r="3476" spans="1:12">
      <c r="A3476" s="1">
        <v>3573</v>
      </c>
      <c r="B3476" s="1" t="s">
        <v>11435</v>
      </c>
      <c r="C3476" s="1" t="s">
        <v>11436</v>
      </c>
      <c r="D3476" s="1" t="s">
        <v>1210</v>
      </c>
      <c r="E3476" s="1" t="s">
        <v>11437</v>
      </c>
      <c r="F3476" s="1" t="s">
        <v>11438</v>
      </c>
      <c r="G3476" s="1">
        <v>48.351802999999997</v>
      </c>
      <c r="H3476" s="1">
        <v>-122.655906</v>
      </c>
      <c r="I3476" s="1">
        <v>47</v>
      </c>
      <c r="J3476" s="1">
        <v>-8</v>
      </c>
      <c r="K3476" s="1" t="s">
        <v>236</v>
      </c>
      <c r="L3476" s="1" t="s">
        <v>11435</v>
      </c>
    </row>
    <row r="3477" spans="1:12">
      <c r="A3477" s="1">
        <v>3574</v>
      </c>
      <c r="B3477" s="1" t="s">
        <v>11439</v>
      </c>
      <c r="C3477" s="1" t="s">
        <v>11440</v>
      </c>
      <c r="D3477" s="1" t="s">
        <v>1210</v>
      </c>
      <c r="E3477" s="1" t="s">
        <v>11441</v>
      </c>
      <c r="F3477" s="1" t="s">
        <v>11442</v>
      </c>
      <c r="G3477" s="1">
        <v>27.740888999999999</v>
      </c>
      <c r="H3477" s="1">
        <v>-98.026944</v>
      </c>
      <c r="I3477" s="1">
        <v>178</v>
      </c>
      <c r="J3477" s="1">
        <v>-6</v>
      </c>
      <c r="K3477" s="1" t="s">
        <v>236</v>
      </c>
      <c r="L3477" s="1" t="s">
        <v>11439</v>
      </c>
    </row>
    <row r="3478" spans="1:12">
      <c r="A3478" s="1">
        <v>3575</v>
      </c>
      <c r="B3478" s="1" t="s">
        <v>11443</v>
      </c>
      <c r="C3478" s="1" t="s">
        <v>11444</v>
      </c>
      <c r="D3478" s="1" t="s">
        <v>1210</v>
      </c>
      <c r="E3478" s="1" t="s">
        <v>11445</v>
      </c>
      <c r="F3478" s="1" t="s">
        <v>11446</v>
      </c>
      <c r="G3478" s="1">
        <v>30.967832999999999</v>
      </c>
      <c r="H3478" s="1">
        <v>-83.192999999999998</v>
      </c>
      <c r="I3478" s="1">
        <v>233</v>
      </c>
      <c r="J3478" s="1">
        <v>-5</v>
      </c>
      <c r="K3478" s="1" t="s">
        <v>236</v>
      </c>
      <c r="L3478" s="1" t="s">
        <v>11443</v>
      </c>
    </row>
    <row r="3479" spans="1:12">
      <c r="A3479" s="1">
        <v>3576</v>
      </c>
      <c r="B3479" s="1" t="s">
        <v>11447</v>
      </c>
      <c r="C3479" s="1" t="s">
        <v>11448</v>
      </c>
      <c r="D3479" s="1" t="s">
        <v>1210</v>
      </c>
      <c r="E3479" s="1" t="s">
        <v>11449</v>
      </c>
      <c r="F3479" s="1" t="s">
        <v>11450</v>
      </c>
      <c r="G3479" s="1">
        <v>25.79325</v>
      </c>
      <c r="H3479" s="1">
        <v>-80.290555999999995</v>
      </c>
      <c r="I3479" s="1">
        <v>8</v>
      </c>
      <c r="J3479" s="1">
        <v>-5</v>
      </c>
      <c r="K3479" s="1" t="s">
        <v>236</v>
      </c>
      <c r="L3479" s="1" t="s">
        <v>11447</v>
      </c>
    </row>
    <row r="3480" spans="1:12">
      <c r="A3480" s="1">
        <v>3577</v>
      </c>
      <c r="B3480" s="1" t="s">
        <v>11451</v>
      </c>
      <c r="C3480" s="1" t="s">
        <v>11452</v>
      </c>
      <c r="D3480" s="1" t="s">
        <v>1210</v>
      </c>
      <c r="E3480" s="1" t="s">
        <v>11453</v>
      </c>
      <c r="F3480" s="1" t="s">
        <v>11454</v>
      </c>
      <c r="G3480" s="1">
        <v>47.448999999999998</v>
      </c>
      <c r="H3480" s="1">
        <v>-122.30930600000001</v>
      </c>
      <c r="I3480" s="1">
        <v>433</v>
      </c>
      <c r="J3480" s="1">
        <v>-8</v>
      </c>
      <c r="K3480" s="1" t="s">
        <v>236</v>
      </c>
      <c r="L3480" s="1" t="s">
        <v>11451</v>
      </c>
    </row>
    <row r="3481" spans="1:12">
      <c r="A3481" s="1">
        <v>3578</v>
      </c>
      <c r="B3481" s="1" t="s">
        <v>11455</v>
      </c>
      <c r="C3481" s="1" t="s">
        <v>11456</v>
      </c>
      <c r="D3481" s="1" t="s">
        <v>1210</v>
      </c>
      <c r="E3481" s="1" t="s">
        <v>11457</v>
      </c>
      <c r="F3481" s="1" t="s">
        <v>11458</v>
      </c>
      <c r="G3481" s="1">
        <v>35.035277999999998</v>
      </c>
      <c r="H3481" s="1">
        <v>-85.203807999999995</v>
      </c>
      <c r="I3481" s="1">
        <v>683</v>
      </c>
      <c r="J3481" s="1">
        <v>-5</v>
      </c>
      <c r="K3481" s="1" t="s">
        <v>236</v>
      </c>
      <c r="L3481" s="1" t="s">
        <v>11455</v>
      </c>
    </row>
    <row r="3482" spans="1:12">
      <c r="A3482" s="1">
        <v>3579</v>
      </c>
      <c r="B3482" s="1" t="s">
        <v>11459</v>
      </c>
      <c r="C3482" s="1" t="s">
        <v>11460</v>
      </c>
      <c r="D3482" s="1" t="s">
        <v>1210</v>
      </c>
      <c r="E3482" s="1" t="s">
        <v>11461</v>
      </c>
      <c r="F3482" s="1" t="s">
        <v>11462</v>
      </c>
      <c r="G3482" s="1">
        <v>41.163471999999999</v>
      </c>
      <c r="H3482" s="1">
        <v>-73.126166999999995</v>
      </c>
      <c r="I3482" s="1">
        <v>9</v>
      </c>
      <c r="J3482" s="1">
        <v>-5</v>
      </c>
      <c r="K3482" s="1" t="s">
        <v>236</v>
      </c>
      <c r="L3482" s="1" t="s">
        <v>11459</v>
      </c>
    </row>
    <row r="3483" spans="1:12">
      <c r="A3483" s="1">
        <v>3580</v>
      </c>
      <c r="B3483" s="1" t="s">
        <v>11463</v>
      </c>
      <c r="C3483" s="1" t="s">
        <v>11464</v>
      </c>
      <c r="D3483" s="1" t="s">
        <v>1210</v>
      </c>
      <c r="E3483" s="1" t="s">
        <v>11465</v>
      </c>
      <c r="F3483" s="1" t="s">
        <v>11466</v>
      </c>
      <c r="G3483" s="1">
        <v>32.311166999999998</v>
      </c>
      <c r="H3483" s="1">
        <v>-90.075889000000004</v>
      </c>
      <c r="I3483" s="1">
        <v>346</v>
      </c>
      <c r="J3483" s="1">
        <v>-6</v>
      </c>
      <c r="K3483" s="1" t="s">
        <v>236</v>
      </c>
      <c r="L3483" s="1" t="s">
        <v>11463</v>
      </c>
    </row>
    <row r="3484" spans="1:12">
      <c r="A3484" s="1">
        <v>3581</v>
      </c>
      <c r="B3484" s="1" t="s">
        <v>11467</v>
      </c>
      <c r="C3484" s="1" t="s">
        <v>11468</v>
      </c>
      <c r="D3484" s="1" t="s">
        <v>1210</v>
      </c>
      <c r="E3484" s="1" t="s">
        <v>11469</v>
      </c>
      <c r="F3484" s="1" t="s">
        <v>11470</v>
      </c>
      <c r="G3484" s="1">
        <v>29.265322000000001</v>
      </c>
      <c r="H3484" s="1">
        <v>-94.860405999999998</v>
      </c>
      <c r="I3484" s="1">
        <v>6</v>
      </c>
      <c r="J3484" s="1">
        <v>-6</v>
      </c>
      <c r="K3484" s="1" t="s">
        <v>236</v>
      </c>
      <c r="L3484" s="1" t="s">
        <v>11467</v>
      </c>
    </row>
    <row r="3485" spans="1:12">
      <c r="A3485" s="1">
        <v>3582</v>
      </c>
      <c r="B3485" s="1" t="s">
        <v>11471</v>
      </c>
      <c r="C3485" s="1" t="s">
        <v>11471</v>
      </c>
      <c r="D3485" s="1" t="s">
        <v>1210</v>
      </c>
      <c r="E3485" s="1" t="s">
        <v>11472</v>
      </c>
      <c r="F3485" s="1" t="s">
        <v>11473</v>
      </c>
      <c r="G3485" s="1">
        <v>33.817722000000003</v>
      </c>
      <c r="H3485" s="1">
        <v>-118.151611</v>
      </c>
      <c r="I3485" s="1">
        <v>60</v>
      </c>
      <c r="J3485" s="1">
        <v>-8</v>
      </c>
      <c r="K3485" s="1" t="s">
        <v>236</v>
      </c>
      <c r="L3485" s="1" t="s">
        <v>11471</v>
      </c>
    </row>
    <row r="3486" spans="1:12">
      <c r="A3486" s="1">
        <v>3583</v>
      </c>
      <c r="B3486" s="1" t="s">
        <v>11001</v>
      </c>
      <c r="C3486" s="1" t="s">
        <v>11001</v>
      </c>
      <c r="D3486" s="1" t="s">
        <v>1210</v>
      </c>
      <c r="E3486" s="1" t="s">
        <v>11474</v>
      </c>
      <c r="F3486" s="1" t="s">
        <v>11475</v>
      </c>
      <c r="G3486" s="1">
        <v>21.579474999999999</v>
      </c>
      <c r="H3486" s="1">
        <v>-158.197281</v>
      </c>
      <c r="I3486" s="1">
        <v>14</v>
      </c>
      <c r="J3486" s="1">
        <v>-10</v>
      </c>
      <c r="K3486" s="1" t="s">
        <v>236</v>
      </c>
      <c r="L3486" s="1" t="s">
        <v>11001</v>
      </c>
    </row>
    <row r="3487" spans="1:12">
      <c r="A3487" s="1">
        <v>3584</v>
      </c>
      <c r="B3487" s="1" t="s">
        <v>11476</v>
      </c>
      <c r="C3487" s="1" t="s">
        <v>11477</v>
      </c>
      <c r="D3487" s="1" t="s">
        <v>1210</v>
      </c>
      <c r="E3487" s="1" t="s">
        <v>11478</v>
      </c>
      <c r="F3487" s="1" t="s">
        <v>11479</v>
      </c>
      <c r="G3487" s="1">
        <v>41.241835999999999</v>
      </c>
      <c r="H3487" s="1">
        <v>-76.921093999999997</v>
      </c>
      <c r="I3487" s="1">
        <v>529</v>
      </c>
      <c r="J3487" s="1">
        <v>-5</v>
      </c>
      <c r="K3487" s="1" t="s">
        <v>236</v>
      </c>
      <c r="L3487" s="1" t="s">
        <v>11476</v>
      </c>
    </row>
    <row r="3488" spans="1:12">
      <c r="A3488" s="1">
        <v>3585</v>
      </c>
      <c r="B3488" s="1" t="s">
        <v>11480</v>
      </c>
      <c r="C3488" s="1" t="s">
        <v>11481</v>
      </c>
      <c r="D3488" s="1" t="s">
        <v>1210</v>
      </c>
      <c r="E3488" s="1" t="s">
        <v>11482</v>
      </c>
      <c r="F3488" s="1" t="s">
        <v>11483</v>
      </c>
      <c r="G3488" s="1">
        <v>39.717331000000001</v>
      </c>
      <c r="H3488" s="1">
        <v>-86.294382999999996</v>
      </c>
      <c r="I3488" s="1">
        <v>797</v>
      </c>
      <c r="J3488" s="1">
        <v>-5</v>
      </c>
      <c r="K3488" s="1" t="s">
        <v>236</v>
      </c>
      <c r="L3488" s="1" t="s">
        <v>11480</v>
      </c>
    </row>
    <row r="3489" spans="1:12">
      <c r="A3489" s="1">
        <v>3586</v>
      </c>
      <c r="B3489" s="1" t="s">
        <v>11484</v>
      </c>
      <c r="C3489" s="1" t="s">
        <v>11485</v>
      </c>
      <c r="D3489" s="1" t="s">
        <v>1210</v>
      </c>
      <c r="E3489" s="1" t="s">
        <v>11486</v>
      </c>
      <c r="F3489" s="1" t="s">
        <v>11487</v>
      </c>
      <c r="G3489" s="1">
        <v>38.730305999999999</v>
      </c>
      <c r="H3489" s="1">
        <v>-93.547864000000004</v>
      </c>
      <c r="I3489" s="1">
        <v>870</v>
      </c>
      <c r="J3489" s="1">
        <v>-6</v>
      </c>
      <c r="K3489" s="1" t="s">
        <v>236</v>
      </c>
      <c r="L3489" s="1" t="s">
        <v>11484</v>
      </c>
    </row>
    <row r="3490" spans="1:12">
      <c r="A3490" s="1">
        <v>3587</v>
      </c>
      <c r="B3490" s="1" t="s">
        <v>11488</v>
      </c>
      <c r="C3490" s="1" t="s">
        <v>11489</v>
      </c>
      <c r="D3490" s="1" t="s">
        <v>1210</v>
      </c>
      <c r="E3490" s="1" t="s">
        <v>11490</v>
      </c>
      <c r="F3490" s="1" t="s">
        <v>11491</v>
      </c>
      <c r="G3490" s="1">
        <v>41.037500000000001</v>
      </c>
      <c r="H3490" s="1">
        <v>-81.466916999999995</v>
      </c>
      <c r="I3490" s="1">
        <v>1067</v>
      </c>
      <c r="J3490" s="1">
        <v>-5</v>
      </c>
      <c r="K3490" s="1" t="s">
        <v>236</v>
      </c>
      <c r="L3490" s="1" t="s">
        <v>11488</v>
      </c>
    </row>
    <row r="3491" spans="1:12">
      <c r="A3491" s="1">
        <v>3588</v>
      </c>
      <c r="B3491" s="1" t="s">
        <v>11492</v>
      </c>
      <c r="C3491" s="1" t="s">
        <v>829</v>
      </c>
      <c r="D3491" s="1" t="s">
        <v>1210</v>
      </c>
      <c r="E3491" s="1" t="s">
        <v>11493</v>
      </c>
      <c r="F3491" s="1" t="s">
        <v>11494</v>
      </c>
      <c r="G3491" s="1">
        <v>33.494328000000003</v>
      </c>
      <c r="H3491" s="1">
        <v>-90.084705999999997</v>
      </c>
      <c r="I3491" s="1">
        <v>162</v>
      </c>
      <c r="J3491" s="1">
        <v>-6</v>
      </c>
      <c r="K3491" s="1" t="s">
        <v>236</v>
      </c>
      <c r="L3491" s="1" t="s">
        <v>11492</v>
      </c>
    </row>
    <row r="3492" spans="1:12">
      <c r="A3492" s="1">
        <v>3589</v>
      </c>
      <c r="B3492" s="1" t="s">
        <v>11495</v>
      </c>
      <c r="C3492" s="1" t="s">
        <v>11496</v>
      </c>
      <c r="D3492" s="1" t="s">
        <v>1210</v>
      </c>
      <c r="E3492" s="1" t="s">
        <v>11497</v>
      </c>
      <c r="F3492" s="1" t="s">
        <v>11498</v>
      </c>
      <c r="G3492" s="1">
        <v>41.066958999999997</v>
      </c>
      <c r="H3492" s="1">
        <v>-73.707575000000006</v>
      </c>
      <c r="I3492" s="1">
        <v>439</v>
      </c>
      <c r="J3492" s="1">
        <v>-5</v>
      </c>
      <c r="K3492" s="1" t="s">
        <v>236</v>
      </c>
      <c r="L3492" s="1" t="s">
        <v>11495</v>
      </c>
    </row>
    <row r="3493" spans="1:12">
      <c r="A3493" s="1">
        <v>3590</v>
      </c>
      <c r="B3493" s="1" t="s">
        <v>11499</v>
      </c>
      <c r="C3493" s="1" t="s">
        <v>11500</v>
      </c>
      <c r="D3493" s="1" t="s">
        <v>1210</v>
      </c>
      <c r="E3493" s="1" t="s">
        <v>11501</v>
      </c>
      <c r="F3493" s="1" t="s">
        <v>11502</v>
      </c>
      <c r="G3493" s="1">
        <v>40.843656000000003</v>
      </c>
      <c r="H3493" s="1">
        <v>-72.631788999999998</v>
      </c>
      <c r="I3493" s="1">
        <v>67</v>
      </c>
      <c r="J3493" s="1">
        <v>-5</v>
      </c>
      <c r="K3493" s="1" t="s">
        <v>236</v>
      </c>
      <c r="L3493" s="1" t="s">
        <v>11499</v>
      </c>
    </row>
    <row r="3494" spans="1:12">
      <c r="A3494" s="1">
        <v>3591</v>
      </c>
      <c r="B3494" s="1" t="s">
        <v>11503</v>
      </c>
      <c r="C3494" s="1" t="s">
        <v>11504</v>
      </c>
      <c r="D3494" s="1" t="s">
        <v>1210</v>
      </c>
      <c r="E3494" s="1" t="s">
        <v>11505</v>
      </c>
      <c r="F3494" s="1" t="s">
        <v>11506</v>
      </c>
      <c r="G3494" s="1">
        <v>35.831707999999999</v>
      </c>
      <c r="H3494" s="1">
        <v>-90.646417</v>
      </c>
      <c r="I3494" s="1">
        <v>262</v>
      </c>
      <c r="J3494" s="1">
        <v>-6</v>
      </c>
      <c r="K3494" s="1" t="s">
        <v>236</v>
      </c>
      <c r="L3494" s="1" t="s">
        <v>11503</v>
      </c>
    </row>
    <row r="3495" spans="1:12">
      <c r="A3495" s="1">
        <v>3592</v>
      </c>
      <c r="B3495" s="1" t="s">
        <v>11507</v>
      </c>
      <c r="C3495" s="1" t="s">
        <v>11508</v>
      </c>
      <c r="D3495" s="1" t="s">
        <v>1210</v>
      </c>
      <c r="E3495" s="1" t="s">
        <v>11509</v>
      </c>
      <c r="F3495" s="1" t="s">
        <v>11510</v>
      </c>
      <c r="G3495" s="1">
        <v>37.798836000000001</v>
      </c>
      <c r="H3495" s="1">
        <v>-116.78075</v>
      </c>
      <c r="I3495" s="1">
        <v>5549</v>
      </c>
      <c r="J3495" s="1">
        <v>-8</v>
      </c>
      <c r="K3495" s="1" t="s">
        <v>236</v>
      </c>
      <c r="L3495" s="1" t="s">
        <v>11507</v>
      </c>
    </row>
    <row r="3496" spans="1:12">
      <c r="A3496" s="1">
        <v>3593</v>
      </c>
      <c r="B3496" s="1" t="s">
        <v>11511</v>
      </c>
      <c r="C3496" s="1" t="s">
        <v>11512</v>
      </c>
      <c r="D3496" s="1" t="s">
        <v>1210</v>
      </c>
      <c r="E3496" s="1" t="s">
        <v>11513</v>
      </c>
      <c r="F3496" s="1" t="s">
        <v>11514</v>
      </c>
      <c r="G3496" s="1">
        <v>26.593</v>
      </c>
      <c r="H3496" s="1">
        <v>-80.085055999999994</v>
      </c>
      <c r="I3496" s="1">
        <v>14</v>
      </c>
      <c r="J3496" s="1">
        <v>-5</v>
      </c>
      <c r="K3496" s="1" t="s">
        <v>236</v>
      </c>
      <c r="L3496" s="1" t="s">
        <v>11511</v>
      </c>
    </row>
    <row r="3497" spans="1:12">
      <c r="A3497" s="1">
        <v>3594</v>
      </c>
      <c r="B3497" s="1" t="s">
        <v>11515</v>
      </c>
      <c r="C3497" s="1" t="s">
        <v>11516</v>
      </c>
      <c r="D3497" s="1" t="s">
        <v>1210</v>
      </c>
      <c r="E3497" s="1" t="s">
        <v>11517</v>
      </c>
      <c r="F3497" s="1" t="s">
        <v>11518</v>
      </c>
      <c r="G3497" s="1">
        <v>32.699218999999999</v>
      </c>
      <c r="H3497" s="1">
        <v>-117.21531</v>
      </c>
      <c r="I3497" s="1">
        <v>26</v>
      </c>
      <c r="J3497" s="1">
        <v>-8</v>
      </c>
      <c r="K3497" s="1" t="s">
        <v>236</v>
      </c>
      <c r="L3497" s="1" t="s">
        <v>11515</v>
      </c>
    </row>
    <row r="3498" spans="1:12">
      <c r="A3498" s="1">
        <v>3595</v>
      </c>
      <c r="B3498" s="1" t="s">
        <v>11519</v>
      </c>
      <c r="C3498" s="1" t="s">
        <v>11385</v>
      </c>
      <c r="D3498" s="1" t="s">
        <v>1210</v>
      </c>
      <c r="E3498" s="1" t="s">
        <v>11520</v>
      </c>
      <c r="F3498" s="1" t="s">
        <v>11521</v>
      </c>
      <c r="G3498" s="1">
        <v>31.849527999999999</v>
      </c>
      <c r="H3498" s="1">
        <v>-106.380039</v>
      </c>
      <c r="I3498" s="1">
        <v>3948</v>
      </c>
      <c r="J3498" s="1">
        <v>-7</v>
      </c>
      <c r="K3498" s="1" t="s">
        <v>236</v>
      </c>
      <c r="L3498" s="1" t="s">
        <v>11519</v>
      </c>
    </row>
    <row r="3499" spans="1:12">
      <c r="A3499" s="1">
        <v>3596</v>
      </c>
      <c r="B3499" s="1" t="s">
        <v>11522</v>
      </c>
      <c r="C3499" s="1" t="s">
        <v>11523</v>
      </c>
      <c r="D3499" s="1" t="s">
        <v>1210</v>
      </c>
      <c r="E3499" s="1" t="s">
        <v>11524</v>
      </c>
      <c r="F3499" s="1" t="s">
        <v>11525</v>
      </c>
      <c r="G3499" s="1">
        <v>32.656578000000003</v>
      </c>
      <c r="H3499" s="1">
        <v>-114.60598</v>
      </c>
      <c r="I3499" s="1">
        <v>216</v>
      </c>
      <c r="J3499" s="1">
        <v>-7</v>
      </c>
      <c r="K3499" s="1" t="s">
        <v>201</v>
      </c>
      <c r="L3499" s="1" t="s">
        <v>11522</v>
      </c>
    </row>
    <row r="3500" spans="1:12">
      <c r="A3500" s="1">
        <v>3597</v>
      </c>
      <c r="B3500" s="1" t="s">
        <v>11526</v>
      </c>
      <c r="C3500" s="1" t="s">
        <v>11527</v>
      </c>
      <c r="D3500" s="1" t="s">
        <v>1210</v>
      </c>
      <c r="E3500" s="1" t="s">
        <v>11528</v>
      </c>
      <c r="F3500" s="1" t="s">
        <v>11529</v>
      </c>
      <c r="G3500" s="1">
        <v>32.337471999999998</v>
      </c>
      <c r="H3500" s="1">
        <v>-104.263278</v>
      </c>
      <c r="I3500" s="1">
        <v>3295</v>
      </c>
      <c r="J3500" s="1">
        <v>-7</v>
      </c>
      <c r="K3500" s="1" t="s">
        <v>236</v>
      </c>
      <c r="L3500" s="1" t="s">
        <v>11526</v>
      </c>
    </row>
    <row r="3501" spans="1:12">
      <c r="A3501" s="1">
        <v>3598</v>
      </c>
      <c r="B3501" s="1" t="s">
        <v>11530</v>
      </c>
      <c r="C3501" s="1" t="s">
        <v>11531</v>
      </c>
      <c r="D3501" s="1" t="s">
        <v>1210</v>
      </c>
      <c r="E3501" s="1" t="s">
        <v>11532</v>
      </c>
      <c r="F3501" s="1" t="s">
        <v>11533</v>
      </c>
      <c r="G3501" s="1">
        <v>46.842091000000003</v>
      </c>
      <c r="H3501" s="1">
        <v>-92.193648999999994</v>
      </c>
      <c r="I3501" s="1">
        <v>1428</v>
      </c>
      <c r="J3501" s="1">
        <v>-6</v>
      </c>
      <c r="K3501" s="1" t="s">
        <v>236</v>
      </c>
      <c r="L3501" s="1" t="s">
        <v>11530</v>
      </c>
    </row>
    <row r="3502" spans="1:12">
      <c r="A3502" s="1">
        <v>3599</v>
      </c>
      <c r="B3502" s="1" t="s">
        <v>11534</v>
      </c>
      <c r="C3502" s="1" t="s">
        <v>11534</v>
      </c>
      <c r="D3502" s="1" t="s">
        <v>1210</v>
      </c>
      <c r="E3502" s="1" t="s">
        <v>11535</v>
      </c>
      <c r="F3502" s="1" t="s">
        <v>11536</v>
      </c>
      <c r="G3502" s="1">
        <v>60.779778</v>
      </c>
      <c r="H3502" s="1">
        <v>-161.83799999999999</v>
      </c>
      <c r="I3502" s="1">
        <v>121</v>
      </c>
      <c r="J3502" s="1">
        <v>-9</v>
      </c>
      <c r="K3502" s="1" t="s">
        <v>236</v>
      </c>
      <c r="L3502" s="1" t="s">
        <v>11534</v>
      </c>
    </row>
    <row r="3503" spans="1:12">
      <c r="A3503" s="1">
        <v>3600</v>
      </c>
      <c r="B3503" s="1" t="s">
        <v>11537</v>
      </c>
      <c r="C3503" s="1" t="s">
        <v>11538</v>
      </c>
      <c r="D3503" s="1" t="s">
        <v>1210</v>
      </c>
      <c r="E3503" s="1" t="s">
        <v>11539</v>
      </c>
      <c r="F3503" s="1" t="s">
        <v>11540</v>
      </c>
      <c r="G3503" s="1">
        <v>38.228000000000002</v>
      </c>
      <c r="H3503" s="1">
        <v>-85.663722000000007</v>
      </c>
      <c r="I3503" s="1">
        <v>546</v>
      </c>
      <c r="J3503" s="1">
        <v>-5</v>
      </c>
      <c r="K3503" s="1" t="s">
        <v>236</v>
      </c>
      <c r="L3503" s="1" t="s">
        <v>11537</v>
      </c>
    </row>
    <row r="3504" spans="1:12">
      <c r="A3504" s="1">
        <v>3601</v>
      </c>
      <c r="B3504" s="1" t="s">
        <v>11541</v>
      </c>
      <c r="C3504" s="1" t="s">
        <v>11542</v>
      </c>
      <c r="D3504" s="1" t="s">
        <v>1210</v>
      </c>
      <c r="E3504" s="1" t="s">
        <v>11543</v>
      </c>
      <c r="F3504" s="1" t="s">
        <v>11544</v>
      </c>
      <c r="G3504" s="1">
        <v>31.588471999999999</v>
      </c>
      <c r="H3504" s="1">
        <v>-110.34438900000001</v>
      </c>
      <c r="I3504" s="1">
        <v>4719</v>
      </c>
      <c r="J3504" s="1">
        <v>-7</v>
      </c>
      <c r="K3504" s="1" t="s">
        <v>236</v>
      </c>
      <c r="L3504" s="1" t="s">
        <v>11541</v>
      </c>
    </row>
    <row r="3505" spans="1:12">
      <c r="A3505" s="1">
        <v>3602</v>
      </c>
      <c r="B3505" s="1" t="s">
        <v>11545</v>
      </c>
      <c r="C3505" s="1" t="s">
        <v>11545</v>
      </c>
      <c r="D3505" s="1" t="s">
        <v>1210</v>
      </c>
      <c r="E3505" s="1" t="s">
        <v>11546</v>
      </c>
      <c r="F3505" s="1" t="s">
        <v>11547</v>
      </c>
      <c r="G3505" s="1">
        <v>21.975982999999999</v>
      </c>
      <c r="H3505" s="1">
        <v>-159.33895799999999</v>
      </c>
      <c r="I3505" s="1">
        <v>153</v>
      </c>
      <c r="J3505" s="1">
        <v>-10</v>
      </c>
      <c r="K3505" s="1" t="s">
        <v>201</v>
      </c>
      <c r="L3505" s="1" t="s">
        <v>11545</v>
      </c>
    </row>
    <row r="3506" spans="1:12">
      <c r="A3506" s="1">
        <v>3603</v>
      </c>
      <c r="B3506" s="1" t="s">
        <v>11548</v>
      </c>
      <c r="C3506" s="1" t="s">
        <v>11549</v>
      </c>
      <c r="D3506" s="1" t="s">
        <v>1210</v>
      </c>
      <c r="E3506" s="1" t="s">
        <v>11550</v>
      </c>
      <c r="F3506" s="1" t="s">
        <v>11551</v>
      </c>
      <c r="G3506" s="1">
        <v>39.451464000000001</v>
      </c>
      <c r="H3506" s="1">
        <v>-87.307561000000007</v>
      </c>
      <c r="I3506" s="1">
        <v>589</v>
      </c>
      <c r="J3506" s="1">
        <v>-5</v>
      </c>
      <c r="K3506" s="1" t="s">
        <v>236</v>
      </c>
      <c r="L3506" s="1" t="s">
        <v>11548</v>
      </c>
    </row>
    <row r="3507" spans="1:12">
      <c r="A3507" s="1">
        <v>3604</v>
      </c>
      <c r="B3507" s="1" t="s">
        <v>11552</v>
      </c>
      <c r="C3507" s="1" t="s">
        <v>11553</v>
      </c>
      <c r="D3507" s="1" t="s">
        <v>1210</v>
      </c>
      <c r="E3507" s="1" t="s">
        <v>11554</v>
      </c>
      <c r="F3507" s="1" t="s">
        <v>11555</v>
      </c>
      <c r="G3507" s="1">
        <v>48.542983</v>
      </c>
      <c r="H3507" s="1">
        <v>-109.762342</v>
      </c>
      <c r="I3507" s="1">
        <v>2590</v>
      </c>
      <c r="J3507" s="1">
        <v>-7</v>
      </c>
      <c r="K3507" s="1" t="s">
        <v>236</v>
      </c>
      <c r="L3507" s="1" t="s">
        <v>11552</v>
      </c>
    </row>
    <row r="3508" spans="1:12">
      <c r="A3508" s="1">
        <v>3605</v>
      </c>
      <c r="B3508" s="1" t="s">
        <v>11556</v>
      </c>
      <c r="C3508" s="1" t="s">
        <v>11557</v>
      </c>
      <c r="D3508" s="1" t="s">
        <v>1210</v>
      </c>
      <c r="E3508" s="1" t="s">
        <v>11558</v>
      </c>
      <c r="F3508" s="1" t="s">
        <v>11559</v>
      </c>
      <c r="G3508" s="1">
        <v>47.207707999999997</v>
      </c>
      <c r="H3508" s="1">
        <v>-119.32019</v>
      </c>
      <c r="I3508" s="1">
        <v>1185</v>
      </c>
      <c r="J3508" s="1">
        <v>-8</v>
      </c>
      <c r="K3508" s="1" t="s">
        <v>236</v>
      </c>
      <c r="L3508" s="1" t="s">
        <v>11556</v>
      </c>
    </row>
    <row r="3509" spans="1:12">
      <c r="A3509" s="1">
        <v>3606</v>
      </c>
      <c r="B3509" s="1" t="s">
        <v>11560</v>
      </c>
      <c r="C3509" s="1" t="s">
        <v>11561</v>
      </c>
      <c r="D3509" s="1" t="s">
        <v>1210</v>
      </c>
      <c r="E3509" s="1" t="s">
        <v>11562</v>
      </c>
      <c r="F3509" s="1" t="s">
        <v>11563</v>
      </c>
      <c r="G3509" s="1">
        <v>44.203502999999998</v>
      </c>
      <c r="H3509" s="1">
        <v>-72.562327999999994</v>
      </c>
      <c r="I3509" s="1">
        <v>1165</v>
      </c>
      <c r="J3509" s="1">
        <v>-5</v>
      </c>
      <c r="K3509" s="1" t="s">
        <v>236</v>
      </c>
      <c r="L3509" s="1" t="s">
        <v>11560</v>
      </c>
    </row>
    <row r="3510" spans="1:12">
      <c r="A3510" s="1">
        <v>3607</v>
      </c>
      <c r="B3510" s="1" t="s">
        <v>11564</v>
      </c>
      <c r="C3510" s="1" t="s">
        <v>11565</v>
      </c>
      <c r="D3510" s="1" t="s">
        <v>1210</v>
      </c>
      <c r="F3510" s="1" t="s">
        <v>11566</v>
      </c>
      <c r="G3510" s="1">
        <v>33.239764999999998</v>
      </c>
      <c r="H3510" s="1">
        <v>-119.45816000000001</v>
      </c>
      <c r="I3510" s="1">
        <v>506</v>
      </c>
      <c r="J3510" s="1">
        <v>-8</v>
      </c>
      <c r="K3510" s="1" t="s">
        <v>236</v>
      </c>
      <c r="L3510" s="1" t="s">
        <v>11564</v>
      </c>
    </row>
    <row r="3511" spans="1:12">
      <c r="A3511" s="1">
        <v>3608</v>
      </c>
      <c r="B3511" s="1" t="s">
        <v>11567</v>
      </c>
      <c r="C3511" s="1" t="s">
        <v>10634</v>
      </c>
      <c r="D3511" s="1" t="s">
        <v>1210</v>
      </c>
      <c r="E3511" s="1" t="s">
        <v>11568</v>
      </c>
      <c r="F3511" s="1" t="s">
        <v>11569</v>
      </c>
      <c r="G3511" s="1">
        <v>37.505167</v>
      </c>
      <c r="H3511" s="1">
        <v>-77.319666999999995</v>
      </c>
      <c r="I3511" s="1">
        <v>167</v>
      </c>
      <c r="J3511" s="1">
        <v>-5</v>
      </c>
      <c r="K3511" s="1" t="s">
        <v>236</v>
      </c>
      <c r="L3511" s="1" t="s">
        <v>11567</v>
      </c>
    </row>
    <row r="3512" spans="1:12">
      <c r="A3512" s="1">
        <v>3609</v>
      </c>
      <c r="B3512" s="1" t="s">
        <v>11570</v>
      </c>
      <c r="C3512" s="1" t="s">
        <v>11571</v>
      </c>
      <c r="D3512" s="1" t="s">
        <v>1210</v>
      </c>
      <c r="E3512" s="1" t="s">
        <v>11572</v>
      </c>
      <c r="F3512" s="1" t="s">
        <v>11573</v>
      </c>
      <c r="G3512" s="1">
        <v>32.446629000000001</v>
      </c>
      <c r="H3512" s="1">
        <v>-93.825599999999994</v>
      </c>
      <c r="I3512" s="1">
        <v>258</v>
      </c>
      <c r="J3512" s="1">
        <v>-6</v>
      </c>
      <c r="K3512" s="1" t="s">
        <v>236</v>
      </c>
      <c r="L3512" s="1" t="s">
        <v>11570</v>
      </c>
    </row>
    <row r="3513" spans="1:12">
      <c r="A3513" s="1">
        <v>3610</v>
      </c>
      <c r="B3513" s="1" t="s">
        <v>11574</v>
      </c>
      <c r="C3513" s="1" t="s">
        <v>11575</v>
      </c>
      <c r="D3513" s="1" t="s">
        <v>1210</v>
      </c>
      <c r="E3513" s="1" t="s">
        <v>11576</v>
      </c>
      <c r="F3513" s="1" t="s">
        <v>11577</v>
      </c>
      <c r="G3513" s="1">
        <v>60.491777999999996</v>
      </c>
      <c r="H3513" s="1">
        <v>-145.47755599999999</v>
      </c>
      <c r="I3513" s="1">
        <v>48</v>
      </c>
      <c r="J3513" s="1">
        <v>-9</v>
      </c>
      <c r="K3513" s="1" t="s">
        <v>236</v>
      </c>
      <c r="L3513" s="1" t="s">
        <v>11574</v>
      </c>
    </row>
    <row r="3514" spans="1:12">
      <c r="A3514" s="1">
        <v>3611</v>
      </c>
      <c r="B3514" s="1" t="s">
        <v>11578</v>
      </c>
      <c r="C3514" s="1" t="s">
        <v>11579</v>
      </c>
      <c r="D3514" s="1" t="s">
        <v>1210</v>
      </c>
      <c r="E3514" s="1" t="s">
        <v>11580</v>
      </c>
      <c r="F3514" s="1" t="s">
        <v>11581</v>
      </c>
      <c r="G3514" s="1">
        <v>36.894610999999998</v>
      </c>
      <c r="H3514" s="1">
        <v>-76.201222000000001</v>
      </c>
      <c r="I3514" s="1">
        <v>26</v>
      </c>
      <c r="J3514" s="1">
        <v>-5</v>
      </c>
      <c r="K3514" s="1" t="s">
        <v>236</v>
      </c>
      <c r="L3514" s="1" t="s">
        <v>11578</v>
      </c>
    </row>
    <row r="3515" spans="1:12">
      <c r="A3515" s="1">
        <v>3612</v>
      </c>
      <c r="B3515" s="1" t="s">
        <v>11582</v>
      </c>
      <c r="C3515" s="1" t="s">
        <v>11583</v>
      </c>
      <c r="D3515" s="1" t="s">
        <v>1210</v>
      </c>
      <c r="E3515" s="1" t="s">
        <v>11584</v>
      </c>
      <c r="F3515" s="1" t="s">
        <v>11585</v>
      </c>
      <c r="G3515" s="1">
        <v>29.950832999999999</v>
      </c>
      <c r="H3515" s="1">
        <v>-94.020694000000006</v>
      </c>
      <c r="I3515" s="1">
        <v>15</v>
      </c>
      <c r="J3515" s="1">
        <v>-6</v>
      </c>
      <c r="K3515" s="1" t="s">
        <v>236</v>
      </c>
      <c r="L3515" s="1" t="s">
        <v>11582</v>
      </c>
    </row>
    <row r="3516" spans="1:12">
      <c r="A3516" s="1">
        <v>3613</v>
      </c>
      <c r="B3516" s="1" t="s">
        <v>11586</v>
      </c>
      <c r="C3516" s="1" t="s">
        <v>11587</v>
      </c>
      <c r="D3516" s="1" t="s">
        <v>1210</v>
      </c>
      <c r="E3516" s="1" t="s">
        <v>11588</v>
      </c>
      <c r="F3516" s="1" t="s">
        <v>11589</v>
      </c>
      <c r="G3516" s="1">
        <v>32.127583000000001</v>
      </c>
      <c r="H3516" s="1">
        <v>-81.202139000000003</v>
      </c>
      <c r="I3516" s="1">
        <v>51</v>
      </c>
      <c r="J3516" s="1">
        <v>-5</v>
      </c>
      <c r="K3516" s="1" t="s">
        <v>236</v>
      </c>
      <c r="L3516" s="1" t="s">
        <v>11586</v>
      </c>
    </row>
    <row r="3517" spans="1:12">
      <c r="A3517" s="1">
        <v>3614</v>
      </c>
      <c r="B3517" s="1" t="s">
        <v>11590</v>
      </c>
      <c r="C3517" s="1" t="s">
        <v>11591</v>
      </c>
      <c r="D3517" s="1" t="s">
        <v>1210</v>
      </c>
      <c r="E3517" s="1" t="s">
        <v>11592</v>
      </c>
      <c r="F3517" s="1" t="s">
        <v>11593</v>
      </c>
      <c r="G3517" s="1">
        <v>41.123939</v>
      </c>
      <c r="H3517" s="1">
        <v>-111.973039</v>
      </c>
      <c r="I3517" s="1">
        <v>4789</v>
      </c>
      <c r="J3517" s="1">
        <v>-7</v>
      </c>
      <c r="K3517" s="1" t="s">
        <v>236</v>
      </c>
      <c r="L3517" s="1" t="s">
        <v>11590</v>
      </c>
    </row>
    <row r="3518" spans="1:12">
      <c r="A3518" s="1">
        <v>3615</v>
      </c>
      <c r="B3518" s="1" t="s">
        <v>11594</v>
      </c>
      <c r="C3518" s="1" t="s">
        <v>11594</v>
      </c>
      <c r="D3518" s="1" t="s">
        <v>1210</v>
      </c>
      <c r="E3518" s="1" t="s">
        <v>11595</v>
      </c>
      <c r="F3518" s="1" t="s">
        <v>11596</v>
      </c>
      <c r="G3518" s="1">
        <v>64.512203</v>
      </c>
      <c r="H3518" s="1">
        <v>-165.44524699999999</v>
      </c>
      <c r="I3518" s="1">
        <v>37</v>
      </c>
      <c r="J3518" s="1">
        <v>-9</v>
      </c>
      <c r="K3518" s="1" t="s">
        <v>236</v>
      </c>
      <c r="L3518" s="1" t="s">
        <v>11594</v>
      </c>
    </row>
    <row r="3519" spans="1:12">
      <c r="A3519" s="1">
        <v>3616</v>
      </c>
      <c r="B3519" s="1" t="s">
        <v>11597</v>
      </c>
      <c r="C3519" s="1" t="s">
        <v>4018</v>
      </c>
      <c r="D3519" s="1" t="s">
        <v>1210</v>
      </c>
      <c r="E3519" s="1" t="s">
        <v>11598</v>
      </c>
      <c r="F3519" s="1" t="s">
        <v>11599</v>
      </c>
      <c r="G3519" s="1">
        <v>45.771028000000001</v>
      </c>
      <c r="H3519" s="1">
        <v>-122.861833</v>
      </c>
      <c r="I3519" s="1">
        <v>58</v>
      </c>
      <c r="J3519" s="1">
        <v>-8</v>
      </c>
      <c r="K3519" s="1" t="s">
        <v>236</v>
      </c>
      <c r="L3519" s="1" t="s">
        <v>11597</v>
      </c>
    </row>
    <row r="3520" spans="1:12">
      <c r="A3520" s="1">
        <v>3617</v>
      </c>
      <c r="B3520" s="1" t="s">
        <v>11600</v>
      </c>
      <c r="C3520" s="1" t="s">
        <v>9379</v>
      </c>
      <c r="D3520" s="1" t="s">
        <v>1210</v>
      </c>
      <c r="E3520" s="1" t="s">
        <v>11601</v>
      </c>
      <c r="F3520" s="1" t="s">
        <v>11602</v>
      </c>
      <c r="G3520" s="1">
        <v>27.910167000000001</v>
      </c>
      <c r="H3520" s="1">
        <v>-82.687388999999996</v>
      </c>
      <c r="I3520" s="1">
        <v>10</v>
      </c>
      <c r="J3520" s="1">
        <v>-5</v>
      </c>
      <c r="K3520" s="1" t="s">
        <v>236</v>
      </c>
      <c r="L3520" s="1" t="s">
        <v>11600</v>
      </c>
    </row>
    <row r="3521" spans="1:12">
      <c r="A3521" s="1">
        <v>3618</v>
      </c>
      <c r="B3521" s="1" t="s">
        <v>11603</v>
      </c>
      <c r="C3521" s="1" t="s">
        <v>4328</v>
      </c>
      <c r="D3521" s="1" t="s">
        <v>1210</v>
      </c>
      <c r="E3521" s="1" t="s">
        <v>11604</v>
      </c>
      <c r="F3521" s="1" t="s">
        <v>11605</v>
      </c>
      <c r="G3521" s="1">
        <v>45.126649999999998</v>
      </c>
      <c r="H3521" s="1">
        <v>-87.638442999999995</v>
      </c>
      <c r="I3521" s="1">
        <v>625</v>
      </c>
      <c r="J3521" s="1">
        <v>-5</v>
      </c>
      <c r="K3521" s="1" t="s">
        <v>236</v>
      </c>
      <c r="L3521" s="1" t="s">
        <v>11603</v>
      </c>
    </row>
    <row r="3522" spans="1:12">
      <c r="A3522" s="1">
        <v>3619</v>
      </c>
      <c r="B3522" s="1" t="s">
        <v>11606</v>
      </c>
      <c r="C3522" s="1" t="s">
        <v>11607</v>
      </c>
      <c r="D3522" s="1" t="s">
        <v>1210</v>
      </c>
      <c r="E3522" s="1" t="s">
        <v>11608</v>
      </c>
      <c r="F3522" s="1" t="s">
        <v>11609</v>
      </c>
      <c r="G3522" s="1">
        <v>30.351832999999999</v>
      </c>
      <c r="H3522" s="1">
        <v>-95.414467000000002</v>
      </c>
      <c r="I3522" s="1">
        <v>245</v>
      </c>
      <c r="J3522" s="1">
        <v>-6</v>
      </c>
      <c r="K3522" s="1" t="s">
        <v>236</v>
      </c>
      <c r="L3522" s="1" t="s">
        <v>11606</v>
      </c>
    </row>
    <row r="3523" spans="1:12">
      <c r="A3523" s="1">
        <v>3620</v>
      </c>
      <c r="B3523" s="1" t="s">
        <v>11610</v>
      </c>
      <c r="C3523" s="1" t="s">
        <v>11610</v>
      </c>
      <c r="D3523" s="1" t="s">
        <v>1210</v>
      </c>
      <c r="E3523" s="1" t="s">
        <v>11611</v>
      </c>
      <c r="F3523" s="1" t="s">
        <v>11612</v>
      </c>
      <c r="G3523" s="1">
        <v>70.194749999999999</v>
      </c>
      <c r="H3523" s="1">
        <v>-148.46516700000001</v>
      </c>
      <c r="I3523" s="1">
        <v>64</v>
      </c>
      <c r="J3523" s="1">
        <v>-9</v>
      </c>
      <c r="K3523" s="1" t="s">
        <v>236</v>
      </c>
      <c r="L3523" s="1" t="s">
        <v>11610</v>
      </c>
    </row>
    <row r="3524" spans="1:12">
      <c r="A3524" s="1">
        <v>3621</v>
      </c>
      <c r="B3524" s="1" t="s">
        <v>11613</v>
      </c>
      <c r="C3524" s="1" t="s">
        <v>9050</v>
      </c>
      <c r="D3524" s="1" t="s">
        <v>1210</v>
      </c>
      <c r="E3524" s="1" t="s">
        <v>11614</v>
      </c>
      <c r="F3524" s="1" t="s">
        <v>11615</v>
      </c>
      <c r="G3524" s="1">
        <v>29.533694000000001</v>
      </c>
      <c r="H3524" s="1">
        <v>-98.469778000000005</v>
      </c>
      <c r="I3524" s="1">
        <v>809</v>
      </c>
      <c r="J3524" s="1">
        <v>-6</v>
      </c>
      <c r="K3524" s="1" t="s">
        <v>236</v>
      </c>
      <c r="L3524" s="1" t="s">
        <v>11613</v>
      </c>
    </row>
    <row r="3525" spans="1:12">
      <c r="A3525" s="1">
        <v>3622</v>
      </c>
      <c r="B3525" s="1" t="s">
        <v>11616</v>
      </c>
      <c r="C3525" s="1" t="s">
        <v>11617</v>
      </c>
      <c r="D3525" s="1" t="s">
        <v>1210</v>
      </c>
      <c r="E3525" s="1" t="s">
        <v>11618</v>
      </c>
      <c r="F3525" s="1" t="s">
        <v>11619</v>
      </c>
      <c r="G3525" s="1">
        <v>43.118865999999997</v>
      </c>
      <c r="H3525" s="1">
        <v>-77.672388999999995</v>
      </c>
      <c r="I3525" s="1">
        <v>559</v>
      </c>
      <c r="J3525" s="1">
        <v>-5</v>
      </c>
      <c r="K3525" s="1" t="s">
        <v>236</v>
      </c>
      <c r="L3525" s="1" t="s">
        <v>11616</v>
      </c>
    </row>
    <row r="3526" spans="1:12">
      <c r="A3526" s="1">
        <v>3623</v>
      </c>
      <c r="B3526" s="1" t="s">
        <v>11620</v>
      </c>
      <c r="C3526" s="1" t="s">
        <v>11621</v>
      </c>
      <c r="D3526" s="1" t="s">
        <v>1210</v>
      </c>
      <c r="E3526" s="1" t="s">
        <v>11622</v>
      </c>
      <c r="F3526" s="1" t="s">
        <v>11623</v>
      </c>
      <c r="G3526" s="1">
        <v>28.234922000000001</v>
      </c>
      <c r="H3526" s="1">
        <v>-80.610124999999996</v>
      </c>
      <c r="I3526" s="1">
        <v>8</v>
      </c>
      <c r="J3526" s="1">
        <v>-5</v>
      </c>
      <c r="K3526" s="1" t="s">
        <v>236</v>
      </c>
      <c r="L3526" s="1" t="s">
        <v>11620</v>
      </c>
    </row>
    <row r="3527" spans="1:12">
      <c r="A3527" s="1">
        <v>3624</v>
      </c>
      <c r="B3527" s="1" t="s">
        <v>11624</v>
      </c>
      <c r="C3527" s="1" t="s">
        <v>11624</v>
      </c>
      <c r="D3527" s="1" t="s">
        <v>1210</v>
      </c>
      <c r="E3527" s="1" t="s">
        <v>11625</v>
      </c>
      <c r="F3527" s="1" t="s">
        <v>11626</v>
      </c>
      <c r="G3527" s="1">
        <v>40.850102999999997</v>
      </c>
      <c r="H3527" s="1">
        <v>-74.060837000000006</v>
      </c>
      <c r="I3527" s="1">
        <v>9</v>
      </c>
      <c r="J3527" s="1">
        <v>-5</v>
      </c>
      <c r="K3527" s="1" t="s">
        <v>236</v>
      </c>
      <c r="L3527" s="1" t="s">
        <v>11624</v>
      </c>
    </row>
    <row r="3528" spans="1:12">
      <c r="A3528" s="1">
        <v>3625</v>
      </c>
      <c r="B3528" s="1" t="s">
        <v>11627</v>
      </c>
      <c r="C3528" s="1" t="s">
        <v>11628</v>
      </c>
      <c r="D3528" s="1" t="s">
        <v>1210</v>
      </c>
      <c r="E3528" s="1" t="s">
        <v>11629</v>
      </c>
      <c r="F3528" s="1" t="s">
        <v>11630</v>
      </c>
      <c r="G3528" s="1">
        <v>44.145041999999997</v>
      </c>
      <c r="H3528" s="1">
        <v>-103.103567</v>
      </c>
      <c r="I3528" s="1">
        <v>3279</v>
      </c>
      <c r="J3528" s="1">
        <v>-7</v>
      </c>
      <c r="K3528" s="1" t="s">
        <v>236</v>
      </c>
      <c r="L3528" s="1" t="s">
        <v>11627</v>
      </c>
    </row>
    <row r="3529" spans="1:12">
      <c r="A3529" s="1">
        <v>3626</v>
      </c>
      <c r="B3529" s="1" t="s">
        <v>11631</v>
      </c>
      <c r="C3529" s="1" t="s">
        <v>11632</v>
      </c>
      <c r="D3529" s="1" t="s">
        <v>1210</v>
      </c>
      <c r="E3529" s="1" t="s">
        <v>11633</v>
      </c>
      <c r="F3529" s="1" t="s">
        <v>11634</v>
      </c>
      <c r="G3529" s="1">
        <v>35.877639000000002</v>
      </c>
      <c r="H3529" s="1">
        <v>-78.787471999999994</v>
      </c>
      <c r="I3529" s="1">
        <v>435</v>
      </c>
      <c r="J3529" s="1">
        <v>-5</v>
      </c>
      <c r="K3529" s="1" t="s">
        <v>236</v>
      </c>
      <c r="L3529" s="1" t="s">
        <v>11631</v>
      </c>
    </row>
    <row r="3530" spans="1:12">
      <c r="A3530" s="1">
        <v>3627</v>
      </c>
      <c r="B3530" s="1" t="s">
        <v>11635</v>
      </c>
      <c r="C3530" s="1" t="s">
        <v>11636</v>
      </c>
      <c r="D3530" s="1" t="s">
        <v>1210</v>
      </c>
      <c r="E3530" s="1" t="s">
        <v>11637</v>
      </c>
      <c r="F3530" s="1" t="s">
        <v>11638</v>
      </c>
      <c r="G3530" s="1">
        <v>39.902374999999999</v>
      </c>
      <c r="H3530" s="1">
        <v>-84.219374999999999</v>
      </c>
      <c r="I3530" s="1">
        <v>1009</v>
      </c>
      <c r="J3530" s="1">
        <v>-5</v>
      </c>
      <c r="K3530" s="1" t="s">
        <v>236</v>
      </c>
      <c r="L3530" s="1" t="s">
        <v>11635</v>
      </c>
    </row>
    <row r="3531" spans="1:12">
      <c r="A3531" s="1">
        <v>3628</v>
      </c>
      <c r="B3531" s="1" t="s">
        <v>11639</v>
      </c>
      <c r="C3531" s="1" t="s">
        <v>11640</v>
      </c>
      <c r="D3531" s="1" t="s">
        <v>1210</v>
      </c>
      <c r="E3531" s="1" t="s">
        <v>11641</v>
      </c>
      <c r="F3531" s="1" t="s">
        <v>11642</v>
      </c>
      <c r="G3531" s="1">
        <v>60.573110999999997</v>
      </c>
      <c r="H3531" s="1">
        <v>-151.245</v>
      </c>
      <c r="I3531" s="1">
        <v>99</v>
      </c>
      <c r="J3531" s="1">
        <v>-9</v>
      </c>
      <c r="K3531" s="1" t="s">
        <v>236</v>
      </c>
      <c r="L3531" s="1" t="s">
        <v>11639</v>
      </c>
    </row>
    <row r="3532" spans="1:12">
      <c r="A3532" s="1">
        <v>3629</v>
      </c>
      <c r="B3532" s="1" t="s">
        <v>11643</v>
      </c>
      <c r="C3532" s="1" t="s">
        <v>11644</v>
      </c>
      <c r="D3532" s="1" t="s">
        <v>1210</v>
      </c>
      <c r="E3532" s="1" t="s">
        <v>11645</v>
      </c>
      <c r="F3532" s="1" t="s">
        <v>11646</v>
      </c>
      <c r="G3532" s="1">
        <v>34.882402999999996</v>
      </c>
      <c r="H3532" s="1">
        <v>-95.783462999999998</v>
      </c>
      <c r="I3532" s="1">
        <v>770</v>
      </c>
      <c r="J3532" s="1">
        <v>-6</v>
      </c>
      <c r="K3532" s="1" t="s">
        <v>236</v>
      </c>
      <c r="L3532" s="1" t="s">
        <v>11643</v>
      </c>
    </row>
    <row r="3533" spans="1:12">
      <c r="A3533" s="1">
        <v>3630</v>
      </c>
      <c r="B3533" s="1" t="s">
        <v>11647</v>
      </c>
      <c r="C3533" s="1" t="s">
        <v>11648</v>
      </c>
      <c r="D3533" s="1" t="s">
        <v>1210</v>
      </c>
      <c r="E3533" s="1" t="s">
        <v>11649</v>
      </c>
      <c r="F3533" s="1" t="s">
        <v>11650</v>
      </c>
      <c r="G3533" s="1">
        <v>43.107332999999997</v>
      </c>
      <c r="H3533" s="1">
        <v>-78.946194000000006</v>
      </c>
      <c r="I3533" s="1">
        <v>589</v>
      </c>
      <c r="J3533" s="1">
        <v>-5</v>
      </c>
      <c r="K3533" s="1" t="s">
        <v>236</v>
      </c>
      <c r="L3533" s="1" t="s">
        <v>11647</v>
      </c>
    </row>
    <row r="3534" spans="1:12">
      <c r="A3534" s="1">
        <v>3631</v>
      </c>
      <c r="B3534" s="1" t="s">
        <v>11651</v>
      </c>
      <c r="C3534" s="1" t="s">
        <v>11652</v>
      </c>
      <c r="D3534" s="1" t="s">
        <v>1210</v>
      </c>
      <c r="E3534" s="1" t="s">
        <v>11653</v>
      </c>
      <c r="F3534" s="1" t="s">
        <v>11654</v>
      </c>
      <c r="G3534" s="1">
        <v>30.715693999999999</v>
      </c>
      <c r="H3534" s="1">
        <v>-96.331361000000001</v>
      </c>
      <c r="I3534" s="1">
        <v>367</v>
      </c>
      <c r="J3534" s="1">
        <v>-6</v>
      </c>
      <c r="K3534" s="1" t="s">
        <v>236</v>
      </c>
      <c r="L3534" s="1" t="s">
        <v>11651</v>
      </c>
    </row>
    <row r="3535" spans="1:12">
      <c r="A3535" s="1">
        <v>3632</v>
      </c>
      <c r="B3535" s="1" t="s">
        <v>11655</v>
      </c>
      <c r="C3535" s="1" t="s">
        <v>11656</v>
      </c>
      <c r="D3535" s="1" t="s">
        <v>1210</v>
      </c>
      <c r="F3535" s="1" t="s">
        <v>11657</v>
      </c>
      <c r="G3535" s="1">
        <v>31.889097</v>
      </c>
      <c r="H3535" s="1">
        <v>-81.562332999999995</v>
      </c>
      <c r="I3535" s="1">
        <v>45</v>
      </c>
      <c r="J3535" s="1">
        <v>-5</v>
      </c>
      <c r="K3535" s="1" t="s">
        <v>236</v>
      </c>
      <c r="L3535" s="1" t="s">
        <v>11655</v>
      </c>
    </row>
    <row r="3536" spans="1:12">
      <c r="A3536" s="1">
        <v>3633</v>
      </c>
      <c r="B3536" s="1" t="s">
        <v>11658</v>
      </c>
      <c r="C3536" s="1" t="s">
        <v>11659</v>
      </c>
      <c r="D3536" s="1" t="s">
        <v>1210</v>
      </c>
      <c r="E3536" s="1" t="s">
        <v>11660</v>
      </c>
      <c r="F3536" s="1" t="s">
        <v>11661</v>
      </c>
      <c r="G3536" s="1">
        <v>37.131894000000003</v>
      </c>
      <c r="H3536" s="1">
        <v>-76.492988999999994</v>
      </c>
      <c r="I3536" s="1">
        <v>43</v>
      </c>
      <c r="J3536" s="1">
        <v>-5</v>
      </c>
      <c r="K3536" s="1" t="s">
        <v>236</v>
      </c>
      <c r="L3536" s="1" t="s">
        <v>11658</v>
      </c>
    </row>
    <row r="3537" spans="1:12">
      <c r="A3537" s="1">
        <v>3634</v>
      </c>
      <c r="B3537" s="1" t="s">
        <v>11662</v>
      </c>
      <c r="C3537" s="1" t="s">
        <v>3659</v>
      </c>
      <c r="D3537" s="1" t="s">
        <v>1210</v>
      </c>
      <c r="E3537" s="1" t="s">
        <v>11663</v>
      </c>
      <c r="F3537" s="1" t="s">
        <v>11664</v>
      </c>
      <c r="G3537" s="1">
        <v>31.394902999999999</v>
      </c>
      <c r="H3537" s="1">
        <v>-92.295771999999999</v>
      </c>
      <c r="I3537" s="1">
        <v>112</v>
      </c>
      <c r="J3537" s="1">
        <v>-6</v>
      </c>
      <c r="K3537" s="1" t="s">
        <v>236</v>
      </c>
      <c r="L3537" s="1" t="s">
        <v>11662</v>
      </c>
    </row>
    <row r="3538" spans="1:12">
      <c r="A3538" s="1">
        <v>3635</v>
      </c>
      <c r="B3538" s="1" t="s">
        <v>11665</v>
      </c>
      <c r="C3538" s="1" t="s">
        <v>11666</v>
      </c>
      <c r="D3538" s="1" t="s">
        <v>1210</v>
      </c>
      <c r="E3538" s="1" t="s">
        <v>11667</v>
      </c>
      <c r="F3538" s="1" t="s">
        <v>11668</v>
      </c>
      <c r="G3538" s="1">
        <v>34.667067000000003</v>
      </c>
      <c r="H3538" s="1">
        <v>-99.266681000000005</v>
      </c>
      <c r="I3538" s="1">
        <v>1382</v>
      </c>
      <c r="J3538" s="1">
        <v>-6</v>
      </c>
      <c r="K3538" s="1" t="s">
        <v>236</v>
      </c>
      <c r="L3538" s="1" t="s">
        <v>11665</v>
      </c>
    </row>
    <row r="3539" spans="1:12">
      <c r="A3539" s="1">
        <v>3636</v>
      </c>
      <c r="B3539" s="1" t="s">
        <v>11669</v>
      </c>
      <c r="C3539" s="1" t="s">
        <v>11396</v>
      </c>
      <c r="D3539" s="1" t="s">
        <v>1210</v>
      </c>
      <c r="E3539" s="1" t="s">
        <v>11670</v>
      </c>
      <c r="F3539" s="1" t="s">
        <v>11671</v>
      </c>
      <c r="G3539" s="1">
        <v>32.116083000000003</v>
      </c>
      <c r="H3539" s="1">
        <v>-110.941028</v>
      </c>
      <c r="I3539" s="1">
        <v>2643</v>
      </c>
      <c r="J3539" s="1">
        <v>-7</v>
      </c>
      <c r="K3539" s="1" t="s">
        <v>201</v>
      </c>
      <c r="L3539" s="1" t="s">
        <v>11669</v>
      </c>
    </row>
    <row r="3540" spans="1:12">
      <c r="A3540" s="1">
        <v>3637</v>
      </c>
      <c r="B3540" s="1" t="s">
        <v>11672</v>
      </c>
      <c r="C3540" s="1" t="s">
        <v>11148</v>
      </c>
      <c r="D3540" s="1" t="s">
        <v>1210</v>
      </c>
      <c r="E3540" s="1" t="s">
        <v>11673</v>
      </c>
      <c r="F3540" s="1" t="s">
        <v>11674</v>
      </c>
      <c r="G3540" s="1">
        <v>48.415571999999997</v>
      </c>
      <c r="H3540" s="1">
        <v>-101.35766099999999</v>
      </c>
      <c r="I3540" s="1">
        <v>1668</v>
      </c>
      <c r="J3540" s="1">
        <v>-6</v>
      </c>
      <c r="K3540" s="1" t="s">
        <v>236</v>
      </c>
      <c r="L3540" s="1" t="s">
        <v>11672</v>
      </c>
    </row>
    <row r="3541" spans="1:12">
      <c r="A3541" s="1">
        <v>3638</v>
      </c>
      <c r="B3541" s="1" t="s">
        <v>11675</v>
      </c>
      <c r="C3541" s="1" t="s">
        <v>11676</v>
      </c>
      <c r="D3541" s="1" t="s">
        <v>1210</v>
      </c>
      <c r="E3541" s="1" t="s">
        <v>11677</v>
      </c>
      <c r="F3541" s="1" t="s">
        <v>11678</v>
      </c>
      <c r="G3541" s="1">
        <v>39.136088999999998</v>
      </c>
      <c r="H3541" s="1">
        <v>-121.436567</v>
      </c>
      <c r="I3541" s="1">
        <v>113</v>
      </c>
      <c r="J3541" s="1">
        <v>-8</v>
      </c>
      <c r="K3541" s="1" t="s">
        <v>236</v>
      </c>
      <c r="L3541" s="1" t="s">
        <v>11675</v>
      </c>
    </row>
    <row r="3542" spans="1:12">
      <c r="A3542" s="1">
        <v>3639</v>
      </c>
      <c r="B3542" s="1" t="s">
        <v>11679</v>
      </c>
      <c r="C3542" s="1" t="s">
        <v>11680</v>
      </c>
      <c r="D3542" s="1" t="s">
        <v>1210</v>
      </c>
      <c r="E3542" s="1" t="s">
        <v>11681</v>
      </c>
      <c r="F3542" s="1" t="s">
        <v>11682</v>
      </c>
      <c r="G3542" s="1">
        <v>41.071389000000003</v>
      </c>
      <c r="H3542" s="1">
        <v>-87.846277999999998</v>
      </c>
      <c r="I3542" s="1">
        <v>630</v>
      </c>
      <c r="J3542" s="1">
        <v>-6</v>
      </c>
      <c r="K3542" s="1" t="s">
        <v>236</v>
      </c>
      <c r="L3542" s="1" t="s">
        <v>11679</v>
      </c>
    </row>
    <row r="3543" spans="1:12">
      <c r="A3543" s="1">
        <v>3640</v>
      </c>
      <c r="B3543" s="1" t="s">
        <v>11683</v>
      </c>
      <c r="C3543" s="1" t="s">
        <v>11684</v>
      </c>
      <c r="D3543" s="1" t="s">
        <v>1210</v>
      </c>
      <c r="E3543" s="1" t="s">
        <v>11685</v>
      </c>
      <c r="F3543" s="1" t="s">
        <v>11686</v>
      </c>
      <c r="G3543" s="1">
        <v>35.339382999999998</v>
      </c>
      <c r="H3543" s="1">
        <v>-77.960588999999999</v>
      </c>
      <c r="I3543" s="1">
        <v>110</v>
      </c>
      <c r="J3543" s="1">
        <v>-5</v>
      </c>
      <c r="K3543" s="1" t="s">
        <v>236</v>
      </c>
      <c r="L3543" s="1" t="s">
        <v>11683</v>
      </c>
    </row>
    <row r="3544" spans="1:12">
      <c r="A3544" s="1">
        <v>3641</v>
      </c>
      <c r="B3544" s="1" t="s">
        <v>11687</v>
      </c>
      <c r="C3544" s="1" t="s">
        <v>11688</v>
      </c>
      <c r="D3544" s="1" t="s">
        <v>1210</v>
      </c>
      <c r="E3544" s="1" t="s">
        <v>11689</v>
      </c>
      <c r="F3544" s="1" t="s">
        <v>11690</v>
      </c>
      <c r="G3544" s="1">
        <v>41.732581000000003</v>
      </c>
      <c r="H3544" s="1">
        <v>-71.420383000000001</v>
      </c>
      <c r="I3544" s="1">
        <v>55</v>
      </c>
      <c r="J3544" s="1">
        <v>-5</v>
      </c>
      <c r="K3544" s="1" t="s">
        <v>236</v>
      </c>
      <c r="L3544" s="1" t="s">
        <v>11687</v>
      </c>
    </row>
    <row r="3545" spans="1:12">
      <c r="A3545" s="1">
        <v>3642</v>
      </c>
      <c r="B3545" s="1" t="s">
        <v>11691</v>
      </c>
      <c r="C3545" s="1" t="s">
        <v>11692</v>
      </c>
      <c r="D3545" s="1" t="s">
        <v>1210</v>
      </c>
      <c r="E3545" s="1" t="s">
        <v>11693</v>
      </c>
      <c r="F3545" s="1" t="s">
        <v>11694</v>
      </c>
      <c r="G3545" s="1">
        <v>38.340525</v>
      </c>
      <c r="H3545" s="1">
        <v>-75.510289</v>
      </c>
      <c r="I3545" s="1">
        <v>52</v>
      </c>
      <c r="J3545" s="1">
        <v>-5</v>
      </c>
      <c r="K3545" s="1" t="s">
        <v>236</v>
      </c>
      <c r="L3545" s="1" t="s">
        <v>11691</v>
      </c>
    </row>
    <row r="3546" spans="1:12">
      <c r="A3546" s="1">
        <v>3643</v>
      </c>
      <c r="B3546" s="1" t="s">
        <v>11695</v>
      </c>
      <c r="C3546" s="1" t="s">
        <v>11695</v>
      </c>
      <c r="D3546" s="1" t="s">
        <v>1210</v>
      </c>
      <c r="E3546" s="1" t="s">
        <v>11696</v>
      </c>
      <c r="F3546" s="1" t="s">
        <v>11697</v>
      </c>
      <c r="G3546" s="1">
        <v>38.486778000000001</v>
      </c>
      <c r="H3546" s="1">
        <v>-121.102778</v>
      </c>
      <c r="I3546" s="1">
        <v>141</v>
      </c>
      <c r="J3546" s="1">
        <v>-8</v>
      </c>
      <c r="K3546" s="1" t="s">
        <v>236</v>
      </c>
      <c r="L3546" s="1" t="s">
        <v>11695</v>
      </c>
    </row>
    <row r="3547" spans="1:12">
      <c r="A3547" s="1">
        <v>3644</v>
      </c>
      <c r="B3547" s="1" t="s">
        <v>11698</v>
      </c>
      <c r="C3547" s="1" t="s">
        <v>11699</v>
      </c>
      <c r="D3547" s="1" t="s">
        <v>1210</v>
      </c>
      <c r="E3547" s="1" t="s">
        <v>11700</v>
      </c>
      <c r="F3547" s="1" t="s">
        <v>11701</v>
      </c>
      <c r="G3547" s="1">
        <v>34.200667000000003</v>
      </c>
      <c r="H3547" s="1">
        <v>-118.358667</v>
      </c>
      <c r="I3547" s="1">
        <v>778</v>
      </c>
      <c r="J3547" s="1">
        <v>-8</v>
      </c>
      <c r="K3547" s="1" t="s">
        <v>236</v>
      </c>
      <c r="L3547" s="1" t="s">
        <v>11698</v>
      </c>
    </row>
    <row r="3548" spans="1:12">
      <c r="A3548" s="1">
        <v>3645</v>
      </c>
      <c r="B3548" s="1" t="s">
        <v>11702</v>
      </c>
      <c r="C3548" s="1" t="s">
        <v>11703</v>
      </c>
      <c r="D3548" s="1" t="s">
        <v>1210</v>
      </c>
      <c r="E3548" s="1" t="s">
        <v>11704</v>
      </c>
      <c r="F3548" s="1" t="s">
        <v>11705</v>
      </c>
      <c r="G3548" s="1">
        <v>42.212443999999998</v>
      </c>
      <c r="H3548" s="1">
        <v>-83.353389000000007</v>
      </c>
      <c r="I3548" s="1">
        <v>645</v>
      </c>
      <c r="J3548" s="1">
        <v>-5</v>
      </c>
      <c r="K3548" s="1" t="s">
        <v>236</v>
      </c>
      <c r="L3548" s="1" t="s">
        <v>11702</v>
      </c>
    </row>
    <row r="3549" spans="1:12">
      <c r="A3549" s="1">
        <v>3646</v>
      </c>
      <c r="B3549" s="1" t="s">
        <v>11706</v>
      </c>
      <c r="C3549" s="1" t="s">
        <v>11707</v>
      </c>
      <c r="D3549" s="1" t="s">
        <v>1210</v>
      </c>
      <c r="E3549" s="1" t="s">
        <v>11708</v>
      </c>
      <c r="F3549" s="1" t="s">
        <v>11709</v>
      </c>
      <c r="G3549" s="1">
        <v>27.975472</v>
      </c>
      <c r="H3549" s="1">
        <v>-82.533249999999995</v>
      </c>
      <c r="I3549" s="1">
        <v>26</v>
      </c>
      <c r="J3549" s="1">
        <v>-5</v>
      </c>
      <c r="K3549" s="1" t="s">
        <v>236</v>
      </c>
      <c r="L3549" s="1" t="s">
        <v>11706</v>
      </c>
    </row>
    <row r="3550" spans="1:12">
      <c r="A3550" s="1">
        <v>3647</v>
      </c>
      <c r="B3550" s="1" t="s">
        <v>11710</v>
      </c>
      <c r="C3550" s="1" t="s">
        <v>11711</v>
      </c>
      <c r="D3550" s="1" t="s">
        <v>1210</v>
      </c>
      <c r="E3550" s="1" t="s">
        <v>11712</v>
      </c>
      <c r="F3550" s="1" t="s">
        <v>11713</v>
      </c>
      <c r="G3550" s="1">
        <v>48.942501</v>
      </c>
      <c r="H3550" s="1">
        <v>-97.240832999999995</v>
      </c>
      <c r="I3550" s="1">
        <v>795</v>
      </c>
      <c r="J3550" s="1">
        <v>-6</v>
      </c>
      <c r="K3550" s="1" t="s">
        <v>236</v>
      </c>
      <c r="L3550" s="1" t="s">
        <v>11710</v>
      </c>
    </row>
    <row r="3551" spans="1:12">
      <c r="A3551" s="1">
        <v>3648</v>
      </c>
      <c r="B3551" s="1" t="s">
        <v>11714</v>
      </c>
      <c r="C3551" s="1" t="s">
        <v>11715</v>
      </c>
      <c r="D3551" s="1" t="s">
        <v>1210</v>
      </c>
      <c r="E3551" s="1" t="s">
        <v>11716</v>
      </c>
      <c r="F3551" s="1" t="s">
        <v>11717</v>
      </c>
      <c r="G3551" s="1">
        <v>31.044833000000001</v>
      </c>
      <c r="H3551" s="1">
        <v>-93.191666999999995</v>
      </c>
      <c r="I3551" s="1">
        <v>330</v>
      </c>
      <c r="J3551" s="1">
        <v>-6</v>
      </c>
      <c r="K3551" s="1" t="s">
        <v>236</v>
      </c>
      <c r="L3551" s="1" t="s">
        <v>11714</v>
      </c>
    </row>
    <row r="3552" spans="1:12">
      <c r="A3552" s="1">
        <v>3649</v>
      </c>
      <c r="B3552" s="1" t="s">
        <v>11718</v>
      </c>
      <c r="C3552" s="1" t="s">
        <v>11719</v>
      </c>
      <c r="D3552" s="1" t="s">
        <v>1210</v>
      </c>
      <c r="E3552" s="1" t="s">
        <v>11720</v>
      </c>
      <c r="F3552" s="1" t="s">
        <v>11721</v>
      </c>
      <c r="G3552" s="1">
        <v>64.665666999999999</v>
      </c>
      <c r="H3552" s="1">
        <v>-147.10149999999999</v>
      </c>
      <c r="I3552" s="1">
        <v>548</v>
      </c>
      <c r="J3552" s="1">
        <v>-9</v>
      </c>
      <c r="K3552" s="1" t="s">
        <v>236</v>
      </c>
      <c r="L3552" s="1" t="s">
        <v>11718</v>
      </c>
    </row>
    <row r="3553" spans="1:12">
      <c r="A3553" s="1">
        <v>3650</v>
      </c>
      <c r="B3553" s="1" t="s">
        <v>11722</v>
      </c>
      <c r="C3553" s="1" t="s">
        <v>11723</v>
      </c>
      <c r="D3553" s="1" t="s">
        <v>1210</v>
      </c>
      <c r="E3553" s="1" t="s">
        <v>11724</v>
      </c>
      <c r="F3553" s="1" t="s">
        <v>11725</v>
      </c>
      <c r="G3553" s="1">
        <v>47.386600000000001</v>
      </c>
      <c r="H3553" s="1">
        <v>-92.838994</v>
      </c>
      <c r="I3553" s="1">
        <v>1353</v>
      </c>
      <c r="J3553" s="1">
        <v>-6</v>
      </c>
      <c r="K3553" s="1" t="s">
        <v>236</v>
      </c>
      <c r="L3553" s="1" t="s">
        <v>11722</v>
      </c>
    </row>
    <row r="3554" spans="1:12">
      <c r="A3554" s="1">
        <v>3651</v>
      </c>
      <c r="B3554" s="1" t="s">
        <v>11726</v>
      </c>
      <c r="C3554" s="1" t="s">
        <v>11727</v>
      </c>
      <c r="D3554" s="1" t="s">
        <v>1210</v>
      </c>
      <c r="E3554" s="1" t="s">
        <v>11728</v>
      </c>
      <c r="F3554" s="1" t="s">
        <v>11729</v>
      </c>
      <c r="G3554" s="1">
        <v>31.234013999999998</v>
      </c>
      <c r="H3554" s="1">
        <v>-94.75</v>
      </c>
      <c r="I3554" s="1">
        <v>296</v>
      </c>
      <c r="J3554" s="1">
        <v>-6</v>
      </c>
      <c r="K3554" s="1" t="s">
        <v>236</v>
      </c>
      <c r="L3554" s="1" t="s">
        <v>11726</v>
      </c>
    </row>
    <row r="3555" spans="1:12">
      <c r="A3555" s="1">
        <v>3652</v>
      </c>
      <c r="B3555" s="1" t="s">
        <v>11730</v>
      </c>
      <c r="C3555" s="1" t="s">
        <v>11731</v>
      </c>
      <c r="D3555" s="1" t="s">
        <v>1210</v>
      </c>
      <c r="E3555" s="1" t="s">
        <v>11732</v>
      </c>
      <c r="F3555" s="1" t="s">
        <v>11733</v>
      </c>
      <c r="G3555" s="1">
        <v>31.942527999999999</v>
      </c>
      <c r="H3555" s="1">
        <v>-102.201914</v>
      </c>
      <c r="I3555" s="1">
        <v>2871</v>
      </c>
      <c r="J3555" s="1">
        <v>-6</v>
      </c>
      <c r="K3555" s="1" t="s">
        <v>236</v>
      </c>
      <c r="L3555" s="1" t="s">
        <v>11730</v>
      </c>
    </row>
    <row r="3556" spans="1:12">
      <c r="A3556" s="1">
        <v>3653</v>
      </c>
      <c r="B3556" s="1" t="s">
        <v>11734</v>
      </c>
      <c r="C3556" s="1" t="s">
        <v>11735</v>
      </c>
      <c r="D3556" s="1" t="s">
        <v>1210</v>
      </c>
      <c r="E3556" s="1" t="s">
        <v>11736</v>
      </c>
      <c r="F3556" s="1" t="s">
        <v>11737</v>
      </c>
      <c r="G3556" s="1">
        <v>44.485072000000002</v>
      </c>
      <c r="H3556" s="1">
        <v>-88.129588999999996</v>
      </c>
      <c r="I3556" s="1">
        <v>695</v>
      </c>
      <c r="J3556" s="1">
        <v>-6</v>
      </c>
      <c r="K3556" s="1" t="s">
        <v>236</v>
      </c>
      <c r="L3556" s="1" t="s">
        <v>11734</v>
      </c>
    </row>
    <row r="3557" spans="1:12">
      <c r="A3557" s="1">
        <v>3654</v>
      </c>
      <c r="B3557" s="1" t="s">
        <v>11738</v>
      </c>
      <c r="C3557" s="1" t="s">
        <v>6467</v>
      </c>
      <c r="D3557" s="1" t="s">
        <v>1210</v>
      </c>
      <c r="E3557" s="1" t="s">
        <v>11739</v>
      </c>
      <c r="F3557" s="1" t="s">
        <v>11740</v>
      </c>
      <c r="G3557" s="1">
        <v>34.300832999999997</v>
      </c>
      <c r="H3557" s="1">
        <v>-97.008888999999996</v>
      </c>
      <c r="I3557" s="1">
        <v>762</v>
      </c>
      <c r="J3557" s="1">
        <v>-6</v>
      </c>
      <c r="K3557" s="1" t="s">
        <v>236</v>
      </c>
      <c r="L3557" s="1" t="s">
        <v>11738</v>
      </c>
    </row>
    <row r="3558" spans="1:12">
      <c r="A3558" s="1">
        <v>3655</v>
      </c>
      <c r="B3558" s="1" t="s">
        <v>11741</v>
      </c>
      <c r="C3558" s="1" t="s">
        <v>11742</v>
      </c>
      <c r="D3558" s="1" t="s">
        <v>1210</v>
      </c>
      <c r="E3558" s="1" t="s">
        <v>11743</v>
      </c>
      <c r="F3558" s="1" t="s">
        <v>11744</v>
      </c>
      <c r="G3558" s="1">
        <v>40.015555999999997</v>
      </c>
      <c r="H3558" s="1">
        <v>-74.591667000000001</v>
      </c>
      <c r="I3558" s="1">
        <v>131</v>
      </c>
      <c r="J3558" s="1">
        <v>-5</v>
      </c>
      <c r="K3558" s="1" t="s">
        <v>236</v>
      </c>
      <c r="L3558" s="1" t="s">
        <v>11741</v>
      </c>
    </row>
    <row r="3559" spans="1:12">
      <c r="A3559" s="1">
        <v>3656</v>
      </c>
      <c r="B3559" s="1" t="s">
        <v>11745</v>
      </c>
      <c r="C3559" s="1" t="s">
        <v>11746</v>
      </c>
      <c r="D3559" s="1" t="s">
        <v>1210</v>
      </c>
      <c r="E3559" s="1" t="s">
        <v>11747</v>
      </c>
      <c r="F3559" s="1" t="s">
        <v>11748</v>
      </c>
      <c r="G3559" s="1">
        <v>34.900872</v>
      </c>
      <c r="H3559" s="1">
        <v>-76.880733000000006</v>
      </c>
      <c r="I3559" s="1">
        <v>29</v>
      </c>
      <c r="J3559" s="1">
        <v>-5</v>
      </c>
      <c r="K3559" s="1" t="s">
        <v>236</v>
      </c>
      <c r="L3559" s="1" t="s">
        <v>11745</v>
      </c>
    </row>
    <row r="3560" spans="1:12">
      <c r="A3560" s="1">
        <v>3657</v>
      </c>
      <c r="B3560" s="1" t="s">
        <v>11749</v>
      </c>
      <c r="C3560" s="1" t="s">
        <v>9054</v>
      </c>
      <c r="D3560" s="1" t="s">
        <v>1210</v>
      </c>
      <c r="E3560" s="1" t="s">
        <v>11750</v>
      </c>
      <c r="F3560" s="1" t="s">
        <v>11751</v>
      </c>
      <c r="G3560" s="1">
        <v>32.609138999999999</v>
      </c>
      <c r="H3560" s="1">
        <v>-82.369944000000004</v>
      </c>
      <c r="I3560" s="1">
        <v>327</v>
      </c>
      <c r="J3560" s="1">
        <v>-5</v>
      </c>
      <c r="K3560" s="1" t="s">
        <v>236</v>
      </c>
      <c r="L3560" s="1" t="s">
        <v>11749</v>
      </c>
    </row>
    <row r="3561" spans="1:12">
      <c r="A3561" s="1">
        <v>3658</v>
      </c>
      <c r="B3561" s="1" t="s">
        <v>11752</v>
      </c>
      <c r="C3561" s="1" t="s">
        <v>11753</v>
      </c>
      <c r="D3561" s="1" t="s">
        <v>1210</v>
      </c>
      <c r="E3561" s="1" t="s">
        <v>11754</v>
      </c>
      <c r="F3561" s="1" t="s">
        <v>11755</v>
      </c>
      <c r="G3561" s="1">
        <v>33.369943999999997</v>
      </c>
      <c r="H3561" s="1">
        <v>-81.964500000000001</v>
      </c>
      <c r="I3561" s="1">
        <v>144</v>
      </c>
      <c r="J3561" s="1">
        <v>-5</v>
      </c>
      <c r="K3561" s="1" t="s">
        <v>236</v>
      </c>
      <c r="L3561" s="1" t="s">
        <v>11752</v>
      </c>
    </row>
    <row r="3562" spans="1:12">
      <c r="A3562" s="1">
        <v>3659</v>
      </c>
      <c r="B3562" s="1" t="s">
        <v>11756</v>
      </c>
      <c r="C3562" s="1" t="s">
        <v>11757</v>
      </c>
      <c r="D3562" s="1" t="s">
        <v>1210</v>
      </c>
      <c r="E3562" s="1" t="s">
        <v>11758</v>
      </c>
      <c r="F3562" s="1" t="s">
        <v>11759</v>
      </c>
      <c r="G3562" s="1">
        <v>48.177939000000002</v>
      </c>
      <c r="H3562" s="1">
        <v>-103.642347</v>
      </c>
      <c r="I3562" s="1">
        <v>1982</v>
      </c>
      <c r="J3562" s="1">
        <v>-7</v>
      </c>
      <c r="K3562" s="1" t="s">
        <v>236</v>
      </c>
      <c r="L3562" s="1" t="s">
        <v>11756</v>
      </c>
    </row>
    <row r="3563" spans="1:12">
      <c r="A3563" s="1">
        <v>3660</v>
      </c>
      <c r="B3563" s="1" t="s">
        <v>11760</v>
      </c>
      <c r="C3563" s="1" t="s">
        <v>11761</v>
      </c>
      <c r="D3563" s="1" t="s">
        <v>1210</v>
      </c>
      <c r="E3563" s="1" t="s">
        <v>11762</v>
      </c>
      <c r="F3563" s="1" t="s">
        <v>11763</v>
      </c>
      <c r="G3563" s="1">
        <v>34.729444000000001</v>
      </c>
      <c r="H3563" s="1">
        <v>-92.224305999999999</v>
      </c>
      <c r="I3563" s="1">
        <v>262</v>
      </c>
      <c r="J3563" s="1">
        <v>-6</v>
      </c>
      <c r="K3563" s="1" t="s">
        <v>236</v>
      </c>
      <c r="L3563" s="1" t="s">
        <v>11760</v>
      </c>
    </row>
    <row r="3564" spans="1:12">
      <c r="A3564" s="1">
        <v>3661</v>
      </c>
      <c r="B3564" s="1" t="s">
        <v>11764</v>
      </c>
      <c r="C3564" s="1" t="s">
        <v>11765</v>
      </c>
      <c r="D3564" s="1" t="s">
        <v>1210</v>
      </c>
      <c r="E3564" s="1" t="s">
        <v>11766</v>
      </c>
      <c r="F3564" s="1" t="s">
        <v>11767</v>
      </c>
      <c r="G3564" s="1">
        <v>41.504094000000002</v>
      </c>
      <c r="H3564" s="1">
        <v>-74.104838999999998</v>
      </c>
      <c r="I3564" s="1">
        <v>491</v>
      </c>
      <c r="J3564" s="1">
        <v>-5</v>
      </c>
      <c r="K3564" s="1" t="s">
        <v>236</v>
      </c>
      <c r="L3564" s="1" t="s">
        <v>11764</v>
      </c>
    </row>
    <row r="3565" spans="1:12">
      <c r="A3565" s="1">
        <v>3662</v>
      </c>
      <c r="B3565" s="1" t="s">
        <v>11768</v>
      </c>
      <c r="C3565" s="1" t="s">
        <v>11769</v>
      </c>
      <c r="D3565" s="1" t="s">
        <v>1210</v>
      </c>
      <c r="E3565" s="1" t="s">
        <v>11770</v>
      </c>
      <c r="F3565" s="1" t="s">
        <v>11771</v>
      </c>
      <c r="G3565" s="1">
        <v>48.728444000000003</v>
      </c>
      <c r="H3565" s="1">
        <v>-94.612222000000003</v>
      </c>
      <c r="I3565" s="1">
        <v>1086</v>
      </c>
      <c r="J3565" s="1">
        <v>-6</v>
      </c>
      <c r="K3565" s="1" t="s">
        <v>236</v>
      </c>
      <c r="L3565" s="1" t="s">
        <v>11768</v>
      </c>
    </row>
    <row r="3566" spans="1:12">
      <c r="A3566" s="1">
        <v>3663</v>
      </c>
      <c r="B3566" s="1" t="s">
        <v>11772</v>
      </c>
      <c r="C3566" s="1" t="s">
        <v>10905</v>
      </c>
      <c r="D3566" s="1" t="s">
        <v>1210</v>
      </c>
      <c r="E3566" s="1" t="s">
        <v>11773</v>
      </c>
      <c r="F3566" s="1" t="s">
        <v>11774</v>
      </c>
      <c r="G3566" s="1">
        <v>38.512523999999999</v>
      </c>
      <c r="H3566" s="1">
        <v>-121.49347</v>
      </c>
      <c r="I3566" s="1">
        <v>24</v>
      </c>
      <c r="J3566" s="1">
        <v>-8</v>
      </c>
      <c r="K3566" s="1" t="s">
        <v>236</v>
      </c>
      <c r="L3566" s="1" t="s">
        <v>11772</v>
      </c>
    </row>
    <row r="3567" spans="1:12">
      <c r="A3567" s="1">
        <v>3664</v>
      </c>
      <c r="B3567" s="1" t="s">
        <v>11775</v>
      </c>
      <c r="C3567" s="1" t="s">
        <v>11775</v>
      </c>
      <c r="D3567" s="1" t="s">
        <v>1210</v>
      </c>
      <c r="E3567" s="1" t="s">
        <v>11776</v>
      </c>
      <c r="F3567" s="1" t="s">
        <v>11777</v>
      </c>
      <c r="G3567" s="1">
        <v>59.645555999999999</v>
      </c>
      <c r="H3567" s="1">
        <v>-151.47658300000001</v>
      </c>
      <c r="I3567" s="1">
        <v>84</v>
      </c>
      <c r="J3567" s="1">
        <v>-9</v>
      </c>
      <c r="K3567" s="1" t="s">
        <v>236</v>
      </c>
      <c r="L3567" s="1" t="s">
        <v>11775</v>
      </c>
    </row>
    <row r="3568" spans="1:12">
      <c r="A3568" s="1">
        <v>3665</v>
      </c>
      <c r="B3568" s="1" t="s">
        <v>11778</v>
      </c>
      <c r="C3568" s="1" t="s">
        <v>11779</v>
      </c>
      <c r="D3568" s="1" t="s">
        <v>1210</v>
      </c>
      <c r="E3568" s="1" t="s">
        <v>11780</v>
      </c>
      <c r="F3568" s="1" t="s">
        <v>11781</v>
      </c>
      <c r="G3568" s="1">
        <v>37.741630999999998</v>
      </c>
      <c r="H3568" s="1">
        <v>-92.140736000000004</v>
      </c>
      <c r="I3568" s="1">
        <v>1159</v>
      </c>
      <c r="J3568" s="1">
        <v>-6</v>
      </c>
      <c r="K3568" s="1" t="s">
        <v>236</v>
      </c>
      <c r="L3568" s="1" t="s">
        <v>11778</v>
      </c>
    </row>
    <row r="3569" spans="1:12">
      <c r="A3569" s="1">
        <v>3666</v>
      </c>
      <c r="B3569" s="1" t="s">
        <v>11782</v>
      </c>
      <c r="C3569" s="1" t="s">
        <v>11783</v>
      </c>
      <c r="D3569" s="1" t="s">
        <v>1210</v>
      </c>
      <c r="E3569" s="1" t="s">
        <v>11784</v>
      </c>
      <c r="F3569" s="1" t="s">
        <v>11785</v>
      </c>
      <c r="G3569" s="1">
        <v>33.915382000000001</v>
      </c>
      <c r="H3569" s="1">
        <v>-84.516318999999996</v>
      </c>
      <c r="I3569" s="1">
        <v>1068</v>
      </c>
      <c r="J3569" s="1">
        <v>-5</v>
      </c>
      <c r="K3569" s="1" t="s">
        <v>236</v>
      </c>
      <c r="L3569" s="1" t="s">
        <v>11782</v>
      </c>
    </row>
    <row r="3570" spans="1:12">
      <c r="A3570" s="1">
        <v>3667</v>
      </c>
      <c r="B3570" s="1" t="s">
        <v>11786</v>
      </c>
      <c r="C3570" s="1" t="s">
        <v>11028</v>
      </c>
      <c r="D3570" s="1" t="s">
        <v>1210</v>
      </c>
      <c r="E3570" s="1" t="s">
        <v>11787</v>
      </c>
      <c r="F3570" s="1" t="s">
        <v>11788</v>
      </c>
      <c r="G3570" s="1">
        <v>47.615057999999998</v>
      </c>
      <c r="H3570" s="1">
        <v>-117.655772</v>
      </c>
      <c r="I3570" s="1">
        <v>2461</v>
      </c>
      <c r="J3570" s="1">
        <v>-8</v>
      </c>
      <c r="K3570" s="1" t="s">
        <v>236</v>
      </c>
      <c r="L3570" s="1" t="s">
        <v>11786</v>
      </c>
    </row>
    <row r="3571" spans="1:12">
      <c r="A3571" s="1">
        <v>3668</v>
      </c>
      <c r="B3571" s="1" t="s">
        <v>11789</v>
      </c>
      <c r="C3571" s="1" t="s">
        <v>11790</v>
      </c>
      <c r="D3571" s="1" t="s">
        <v>1210</v>
      </c>
      <c r="E3571" s="1" t="s">
        <v>11791</v>
      </c>
      <c r="F3571" s="1" t="s">
        <v>11792</v>
      </c>
      <c r="G3571" s="1">
        <v>44.359805999999999</v>
      </c>
      <c r="H3571" s="1">
        <v>-84.671111999999994</v>
      </c>
      <c r="I3571" s="1">
        <v>1150</v>
      </c>
      <c r="J3571" s="1">
        <v>-5</v>
      </c>
      <c r="K3571" s="1" t="s">
        <v>236</v>
      </c>
      <c r="L3571" s="1" t="s">
        <v>11789</v>
      </c>
    </row>
    <row r="3572" spans="1:12">
      <c r="A3572" s="1">
        <v>3669</v>
      </c>
      <c r="B3572" s="1" t="s">
        <v>11793</v>
      </c>
      <c r="C3572" s="1" t="s">
        <v>6026</v>
      </c>
      <c r="D3572" s="1" t="s">
        <v>1210</v>
      </c>
      <c r="E3572" s="1" t="s">
        <v>11794</v>
      </c>
      <c r="F3572" s="1" t="s">
        <v>11795</v>
      </c>
      <c r="G3572" s="1">
        <v>30.069566999999999</v>
      </c>
      <c r="H3572" s="1">
        <v>-85.575417000000002</v>
      </c>
      <c r="I3572" s="1">
        <v>17</v>
      </c>
      <c r="J3572" s="1">
        <v>-6</v>
      </c>
      <c r="K3572" s="1" t="s">
        <v>236</v>
      </c>
      <c r="L3572" s="1" t="s">
        <v>11793</v>
      </c>
    </row>
    <row r="3573" spans="1:12">
      <c r="A3573" s="1">
        <v>3670</v>
      </c>
      <c r="B3573" s="1" t="s">
        <v>11796</v>
      </c>
      <c r="C3573" s="1" t="s">
        <v>11797</v>
      </c>
      <c r="D3573" s="1" t="s">
        <v>1210</v>
      </c>
      <c r="E3573" s="1" t="s">
        <v>11798</v>
      </c>
      <c r="F3573" s="1" t="s">
        <v>11799</v>
      </c>
      <c r="G3573" s="1">
        <v>32.896827999999999</v>
      </c>
      <c r="H3573" s="1">
        <v>-97.037997000000004</v>
      </c>
      <c r="I3573" s="1">
        <v>607</v>
      </c>
      <c r="J3573" s="1">
        <v>-6</v>
      </c>
      <c r="K3573" s="1" t="s">
        <v>236</v>
      </c>
      <c r="L3573" s="1" t="s">
        <v>11796</v>
      </c>
    </row>
    <row r="3574" spans="1:12">
      <c r="A3574" s="1">
        <v>3671</v>
      </c>
      <c r="B3574" s="1" t="s">
        <v>10572</v>
      </c>
      <c r="C3574" s="1" t="s">
        <v>10558</v>
      </c>
      <c r="D3574" s="1" t="s">
        <v>1210</v>
      </c>
      <c r="E3574" s="1" t="s">
        <v>11800</v>
      </c>
      <c r="F3574" s="1" t="s">
        <v>11801</v>
      </c>
      <c r="G3574" s="1">
        <v>28.102753</v>
      </c>
      <c r="H3574" s="1">
        <v>-80.645257999999998</v>
      </c>
      <c r="I3574" s="1">
        <v>33</v>
      </c>
      <c r="J3574" s="1">
        <v>-5</v>
      </c>
      <c r="K3574" s="1" t="s">
        <v>236</v>
      </c>
      <c r="L3574" s="1" t="s">
        <v>10572</v>
      </c>
    </row>
    <row r="3575" spans="1:12">
      <c r="A3575" s="1">
        <v>3672</v>
      </c>
      <c r="B3575" s="1" t="s">
        <v>11802</v>
      </c>
      <c r="C3575" s="1" t="s">
        <v>11803</v>
      </c>
      <c r="D3575" s="1" t="s">
        <v>1210</v>
      </c>
      <c r="E3575" s="1" t="s">
        <v>11804</v>
      </c>
      <c r="F3575" s="1" t="s">
        <v>11805</v>
      </c>
      <c r="G3575" s="1">
        <v>47.137678000000001</v>
      </c>
      <c r="H3575" s="1">
        <v>-122.47647499999999</v>
      </c>
      <c r="I3575" s="1">
        <v>322</v>
      </c>
      <c r="J3575" s="1">
        <v>-8</v>
      </c>
      <c r="K3575" s="1" t="s">
        <v>236</v>
      </c>
      <c r="L3575" s="1" t="s">
        <v>11802</v>
      </c>
    </row>
    <row r="3576" spans="1:12">
      <c r="A3576" s="1">
        <v>3673</v>
      </c>
      <c r="B3576" s="1" t="s">
        <v>11806</v>
      </c>
      <c r="C3576" s="1" t="s">
        <v>11807</v>
      </c>
      <c r="D3576" s="1" t="s">
        <v>1210</v>
      </c>
      <c r="E3576" s="1" t="s">
        <v>11808</v>
      </c>
      <c r="F3576" s="1" t="s">
        <v>11809</v>
      </c>
      <c r="G3576" s="1">
        <v>30.194527999999998</v>
      </c>
      <c r="H3576" s="1">
        <v>-97.669888999999998</v>
      </c>
      <c r="I3576" s="1">
        <v>542</v>
      </c>
      <c r="J3576" s="1">
        <v>-6</v>
      </c>
      <c r="K3576" s="1" t="s">
        <v>236</v>
      </c>
      <c r="L3576" s="1" t="s">
        <v>11806</v>
      </c>
    </row>
    <row r="3577" spans="1:12">
      <c r="A3577" s="1">
        <v>3674</v>
      </c>
      <c r="B3577" s="1" t="s">
        <v>11810</v>
      </c>
      <c r="C3577" s="1" t="s">
        <v>11811</v>
      </c>
      <c r="D3577" s="1" t="s">
        <v>1210</v>
      </c>
      <c r="E3577" s="1" t="s">
        <v>11812</v>
      </c>
      <c r="F3577" s="1" t="s">
        <v>11813</v>
      </c>
      <c r="G3577" s="1">
        <v>39.813786</v>
      </c>
      <c r="H3577" s="1">
        <v>-82.927822000000006</v>
      </c>
      <c r="I3577" s="1">
        <v>744</v>
      </c>
      <c r="J3577" s="1">
        <v>-5</v>
      </c>
      <c r="K3577" s="1" t="s">
        <v>236</v>
      </c>
      <c r="L3577" s="1" t="s">
        <v>11810</v>
      </c>
    </row>
    <row r="3578" spans="1:12">
      <c r="A3578" s="1">
        <v>3675</v>
      </c>
      <c r="B3578" s="1" t="s">
        <v>11814</v>
      </c>
      <c r="C3578" s="1" t="s">
        <v>11815</v>
      </c>
      <c r="D3578" s="1" t="s">
        <v>1210</v>
      </c>
      <c r="F3578" s="1" t="s">
        <v>11816</v>
      </c>
      <c r="G3578" s="1">
        <v>46.353625000000001</v>
      </c>
      <c r="H3578" s="1">
        <v>-87.395353</v>
      </c>
      <c r="I3578" s="1">
        <v>1221</v>
      </c>
      <c r="J3578" s="1">
        <v>-5</v>
      </c>
      <c r="K3578" s="1" t="s">
        <v>236</v>
      </c>
      <c r="L3578" s="1" t="s">
        <v>11814</v>
      </c>
    </row>
    <row r="3579" spans="1:12">
      <c r="A3579" s="1">
        <v>3676</v>
      </c>
      <c r="B3579" s="1" t="s">
        <v>11817</v>
      </c>
      <c r="C3579" s="1" t="s">
        <v>11818</v>
      </c>
      <c r="D3579" s="1" t="s">
        <v>1210</v>
      </c>
      <c r="E3579" s="1" t="s">
        <v>11819</v>
      </c>
      <c r="F3579" s="1" t="s">
        <v>11820</v>
      </c>
      <c r="G3579" s="1">
        <v>35.810972</v>
      </c>
      <c r="H3579" s="1">
        <v>-83.994028</v>
      </c>
      <c r="I3579" s="1">
        <v>981</v>
      </c>
      <c r="J3579" s="1">
        <v>-5</v>
      </c>
      <c r="K3579" s="1" t="s">
        <v>236</v>
      </c>
      <c r="L3579" s="1" t="s">
        <v>11817</v>
      </c>
    </row>
    <row r="3580" spans="1:12">
      <c r="A3580" s="1">
        <v>3677</v>
      </c>
      <c r="B3580" s="1" t="s">
        <v>11821</v>
      </c>
      <c r="C3580" s="1" t="s">
        <v>11822</v>
      </c>
      <c r="D3580" s="1" t="s">
        <v>1210</v>
      </c>
      <c r="E3580" s="1" t="s">
        <v>11823</v>
      </c>
      <c r="F3580" s="1" t="s">
        <v>11824</v>
      </c>
      <c r="G3580" s="1">
        <v>31.138731</v>
      </c>
      <c r="H3580" s="1">
        <v>-97.714468999999994</v>
      </c>
      <c r="I3580" s="1">
        <v>924</v>
      </c>
      <c r="J3580" s="1">
        <v>-6</v>
      </c>
      <c r="K3580" s="1" t="s">
        <v>236</v>
      </c>
      <c r="L3580" s="1" t="s">
        <v>11821</v>
      </c>
    </row>
    <row r="3581" spans="1:12">
      <c r="A3581" s="1">
        <v>3678</v>
      </c>
      <c r="B3581" s="1" t="s">
        <v>11825</v>
      </c>
      <c r="C3581" s="1" t="s">
        <v>3520</v>
      </c>
      <c r="D3581" s="1" t="s">
        <v>1210</v>
      </c>
      <c r="E3581" s="1" t="s">
        <v>11826</v>
      </c>
      <c r="F3581" s="1" t="s">
        <v>11827</v>
      </c>
      <c r="G3581" s="1">
        <v>38.748697</v>
      </c>
      <c r="H3581" s="1">
        <v>-90.370028000000005</v>
      </c>
      <c r="I3581" s="1">
        <v>618</v>
      </c>
      <c r="J3581" s="1">
        <v>-6</v>
      </c>
      <c r="K3581" s="1" t="s">
        <v>236</v>
      </c>
      <c r="L3581" s="1" t="s">
        <v>11825</v>
      </c>
    </row>
    <row r="3582" spans="1:12">
      <c r="A3582" s="1">
        <v>3679</v>
      </c>
      <c r="B3582" s="1" t="s">
        <v>11828</v>
      </c>
      <c r="C3582" s="1" t="s">
        <v>11829</v>
      </c>
      <c r="D3582" s="1" t="s">
        <v>1210</v>
      </c>
      <c r="E3582" s="1" t="s">
        <v>11830</v>
      </c>
      <c r="F3582" s="1" t="s">
        <v>11831</v>
      </c>
      <c r="G3582" s="1">
        <v>39.367806000000002</v>
      </c>
      <c r="H3582" s="1">
        <v>-75.072221999999996</v>
      </c>
      <c r="I3582" s="1">
        <v>85</v>
      </c>
      <c r="J3582" s="1">
        <v>-5</v>
      </c>
      <c r="K3582" s="1" t="s">
        <v>236</v>
      </c>
      <c r="L3582" s="1" t="s">
        <v>11828</v>
      </c>
    </row>
    <row r="3583" spans="1:12">
      <c r="A3583" s="1">
        <v>3680</v>
      </c>
      <c r="B3583" s="1" t="s">
        <v>11832</v>
      </c>
      <c r="C3583" s="1" t="s">
        <v>11833</v>
      </c>
      <c r="D3583" s="1" t="s">
        <v>1210</v>
      </c>
      <c r="E3583" s="1" t="s">
        <v>11834</v>
      </c>
      <c r="F3583" s="1" t="s">
        <v>11835</v>
      </c>
      <c r="G3583" s="1">
        <v>33.988796999999998</v>
      </c>
      <c r="H3583" s="1">
        <v>-98.491894000000002</v>
      </c>
      <c r="I3583" s="1">
        <v>1019</v>
      </c>
      <c r="J3583" s="1">
        <v>-6</v>
      </c>
      <c r="K3583" s="1" t="s">
        <v>236</v>
      </c>
      <c r="L3583" s="1" t="s">
        <v>11832</v>
      </c>
    </row>
    <row r="3584" spans="1:12">
      <c r="A3584" s="1">
        <v>3681</v>
      </c>
      <c r="B3584" s="1" t="s">
        <v>11836</v>
      </c>
      <c r="C3584" s="1" t="s">
        <v>11110</v>
      </c>
      <c r="D3584" s="1" t="s">
        <v>1210</v>
      </c>
      <c r="E3584" s="1" t="s">
        <v>11837</v>
      </c>
      <c r="F3584" s="1" t="s">
        <v>11838</v>
      </c>
      <c r="G3584" s="1">
        <v>39.103332999999999</v>
      </c>
      <c r="H3584" s="1">
        <v>-84.418610999999999</v>
      </c>
      <c r="I3584" s="1">
        <v>483</v>
      </c>
      <c r="J3584" s="1">
        <v>-5</v>
      </c>
      <c r="K3584" s="1" t="s">
        <v>236</v>
      </c>
      <c r="L3584" s="1" t="s">
        <v>11836</v>
      </c>
    </row>
    <row r="3585" spans="1:12">
      <c r="A3585" s="1">
        <v>3682</v>
      </c>
      <c r="B3585" s="1" t="s">
        <v>11839</v>
      </c>
      <c r="C3585" s="1" t="s">
        <v>11840</v>
      </c>
      <c r="D3585" s="1" t="s">
        <v>1210</v>
      </c>
      <c r="E3585" s="1" t="s">
        <v>11841</v>
      </c>
      <c r="F3585" s="1" t="s">
        <v>11842</v>
      </c>
      <c r="G3585" s="1">
        <v>33.636718999999999</v>
      </c>
      <c r="H3585" s="1">
        <v>-84.428066999999999</v>
      </c>
      <c r="I3585" s="1">
        <v>1026</v>
      </c>
      <c r="J3585" s="1">
        <v>-5</v>
      </c>
      <c r="K3585" s="1" t="s">
        <v>236</v>
      </c>
      <c r="L3585" s="1" t="s">
        <v>11839</v>
      </c>
    </row>
    <row r="3586" spans="1:12">
      <c r="A3586" s="1">
        <v>3683</v>
      </c>
      <c r="B3586" s="1" t="s">
        <v>11843</v>
      </c>
      <c r="C3586" s="1" t="s">
        <v>11844</v>
      </c>
      <c r="D3586" s="1" t="s">
        <v>1210</v>
      </c>
      <c r="E3586" s="1" t="s">
        <v>11845</v>
      </c>
      <c r="F3586" s="1" t="s">
        <v>11846</v>
      </c>
      <c r="G3586" s="1">
        <v>37.380481000000003</v>
      </c>
      <c r="H3586" s="1">
        <v>-120.568189</v>
      </c>
      <c r="I3586" s="1">
        <v>189</v>
      </c>
      <c r="J3586" s="1">
        <v>-8</v>
      </c>
      <c r="K3586" s="1" t="s">
        <v>236</v>
      </c>
      <c r="L3586" s="1" t="s">
        <v>11843</v>
      </c>
    </row>
    <row r="3587" spans="1:12">
      <c r="A3587" s="1">
        <v>3684</v>
      </c>
      <c r="B3587" s="1" t="s">
        <v>11847</v>
      </c>
      <c r="C3587" s="1" t="s">
        <v>10905</v>
      </c>
      <c r="D3587" s="1" t="s">
        <v>1210</v>
      </c>
      <c r="E3587" s="1" t="s">
        <v>11848</v>
      </c>
      <c r="F3587" s="1" t="s">
        <v>11849</v>
      </c>
      <c r="G3587" s="1">
        <v>38.667639000000001</v>
      </c>
      <c r="H3587" s="1">
        <v>-121.400611</v>
      </c>
      <c r="I3587" s="1">
        <v>75</v>
      </c>
      <c r="J3587" s="1">
        <v>-8</v>
      </c>
      <c r="K3587" s="1" t="s">
        <v>236</v>
      </c>
      <c r="L3587" s="1" t="s">
        <v>11847</v>
      </c>
    </row>
    <row r="3588" spans="1:12">
      <c r="A3588" s="1">
        <v>3685</v>
      </c>
      <c r="B3588" s="1" t="s">
        <v>11850</v>
      </c>
      <c r="C3588" s="1" t="s">
        <v>11851</v>
      </c>
      <c r="D3588" s="1" t="s">
        <v>1210</v>
      </c>
      <c r="E3588" s="1" t="s">
        <v>11852</v>
      </c>
      <c r="F3588" s="1" t="s">
        <v>11853</v>
      </c>
      <c r="G3588" s="1">
        <v>42.880833000000003</v>
      </c>
      <c r="H3588" s="1">
        <v>-85.522806000000003</v>
      </c>
      <c r="I3588" s="1">
        <v>794</v>
      </c>
      <c r="J3588" s="1">
        <v>-5</v>
      </c>
      <c r="K3588" s="1" t="s">
        <v>236</v>
      </c>
      <c r="L3588" s="1" t="s">
        <v>11850</v>
      </c>
    </row>
    <row r="3589" spans="1:12">
      <c r="A3589" s="1">
        <v>3686</v>
      </c>
      <c r="B3589" s="1" t="s">
        <v>11854</v>
      </c>
      <c r="C3589" s="1" t="s">
        <v>11855</v>
      </c>
      <c r="D3589" s="1" t="s">
        <v>1210</v>
      </c>
      <c r="E3589" s="1" t="s">
        <v>11856</v>
      </c>
      <c r="F3589" s="1" t="s">
        <v>11857</v>
      </c>
      <c r="G3589" s="1">
        <v>31.779627999999999</v>
      </c>
      <c r="H3589" s="1">
        <v>-103.20136100000001</v>
      </c>
      <c r="I3589" s="1">
        <v>2822</v>
      </c>
      <c r="J3589" s="1">
        <v>-6</v>
      </c>
      <c r="K3589" s="1" t="s">
        <v>236</v>
      </c>
      <c r="L3589" s="1" t="s">
        <v>11854</v>
      </c>
    </row>
    <row r="3590" spans="1:12">
      <c r="A3590" s="1">
        <v>3687</v>
      </c>
      <c r="B3590" s="1" t="s">
        <v>11858</v>
      </c>
      <c r="C3590" s="1" t="s">
        <v>11859</v>
      </c>
      <c r="D3590" s="1" t="s">
        <v>1210</v>
      </c>
      <c r="E3590" s="1" t="s">
        <v>11860</v>
      </c>
      <c r="F3590" s="1" t="s">
        <v>11861</v>
      </c>
      <c r="G3590" s="1">
        <v>36.776193999999997</v>
      </c>
      <c r="H3590" s="1">
        <v>-119.71814000000001</v>
      </c>
      <c r="I3590" s="1">
        <v>336</v>
      </c>
      <c r="J3590" s="1">
        <v>-8</v>
      </c>
      <c r="K3590" s="1" t="s">
        <v>236</v>
      </c>
      <c r="L3590" s="1" t="s">
        <v>11858</v>
      </c>
    </row>
    <row r="3591" spans="1:12">
      <c r="A3591" s="1">
        <v>3688</v>
      </c>
      <c r="B3591" s="1" t="s">
        <v>11862</v>
      </c>
      <c r="C3591" s="1" t="s">
        <v>11863</v>
      </c>
      <c r="D3591" s="1" t="s">
        <v>1210</v>
      </c>
      <c r="E3591" s="1" t="s">
        <v>11864</v>
      </c>
      <c r="F3591" s="1" t="s">
        <v>11865</v>
      </c>
      <c r="G3591" s="1">
        <v>27.655556000000001</v>
      </c>
      <c r="H3591" s="1">
        <v>-80.417944000000006</v>
      </c>
      <c r="I3591" s="1">
        <v>24</v>
      </c>
      <c r="J3591" s="1">
        <v>-5</v>
      </c>
      <c r="K3591" s="1" t="s">
        <v>236</v>
      </c>
      <c r="L3591" s="1" t="s">
        <v>11862</v>
      </c>
    </row>
    <row r="3592" spans="1:12">
      <c r="A3592" s="1">
        <v>3689</v>
      </c>
      <c r="B3592" s="1" t="s">
        <v>11866</v>
      </c>
      <c r="C3592" s="1" t="s">
        <v>11867</v>
      </c>
      <c r="D3592" s="1" t="s">
        <v>1210</v>
      </c>
      <c r="E3592" s="1" t="s">
        <v>11868</v>
      </c>
      <c r="F3592" s="1" t="s">
        <v>11869</v>
      </c>
      <c r="G3592" s="1">
        <v>32.834218999999997</v>
      </c>
      <c r="H3592" s="1">
        <v>-115.578744</v>
      </c>
      <c r="I3592" s="1">
        <v>-54</v>
      </c>
      <c r="J3592" s="1">
        <v>-8</v>
      </c>
      <c r="K3592" s="1" t="s">
        <v>236</v>
      </c>
      <c r="L3592" s="1" t="s">
        <v>11866</v>
      </c>
    </row>
    <row r="3593" spans="1:12">
      <c r="A3593" s="1">
        <v>3690</v>
      </c>
      <c r="B3593" s="1" t="s">
        <v>11870</v>
      </c>
      <c r="C3593" s="1" t="s">
        <v>11871</v>
      </c>
      <c r="D3593" s="1" t="s">
        <v>1210</v>
      </c>
      <c r="E3593" s="1" t="s">
        <v>11872</v>
      </c>
      <c r="F3593" s="1" t="s">
        <v>11873</v>
      </c>
      <c r="G3593" s="1">
        <v>36.124471999999997</v>
      </c>
      <c r="H3593" s="1">
        <v>-86.678194000000005</v>
      </c>
      <c r="I3593" s="1">
        <v>599</v>
      </c>
      <c r="J3593" s="1">
        <v>-6</v>
      </c>
      <c r="K3593" s="1" t="s">
        <v>236</v>
      </c>
      <c r="L3593" s="1" t="s">
        <v>11870</v>
      </c>
    </row>
    <row r="3594" spans="1:12">
      <c r="A3594" s="1">
        <v>3691</v>
      </c>
      <c r="B3594" s="1" t="s">
        <v>11874</v>
      </c>
      <c r="C3594" s="1" t="s">
        <v>11875</v>
      </c>
      <c r="D3594" s="1" t="s">
        <v>1210</v>
      </c>
      <c r="E3594" s="1" t="s">
        <v>11876</v>
      </c>
      <c r="F3594" s="1" t="s">
        <v>11877</v>
      </c>
      <c r="G3594" s="1">
        <v>27.543749999999999</v>
      </c>
      <c r="H3594" s="1">
        <v>-99.461556000000002</v>
      </c>
      <c r="I3594" s="1">
        <v>508</v>
      </c>
      <c r="J3594" s="1">
        <v>-6</v>
      </c>
      <c r="K3594" s="1" t="s">
        <v>236</v>
      </c>
      <c r="L3594" s="1" t="s">
        <v>11874</v>
      </c>
    </row>
    <row r="3595" spans="1:12">
      <c r="A3595" s="1">
        <v>3692</v>
      </c>
      <c r="B3595" s="1" t="s">
        <v>11878</v>
      </c>
      <c r="C3595" s="1" t="s">
        <v>10920</v>
      </c>
      <c r="D3595" s="1" t="s">
        <v>1210</v>
      </c>
      <c r="E3595" s="1" t="s">
        <v>11879</v>
      </c>
      <c r="F3595" s="1" t="s">
        <v>11880</v>
      </c>
      <c r="G3595" s="1">
        <v>61.250985999999997</v>
      </c>
      <c r="H3595" s="1">
        <v>-149.80650299999999</v>
      </c>
      <c r="I3595" s="1">
        <v>212</v>
      </c>
      <c r="J3595" s="1">
        <v>-9</v>
      </c>
      <c r="K3595" s="1" t="s">
        <v>236</v>
      </c>
      <c r="L3595" s="1" t="s">
        <v>11878</v>
      </c>
    </row>
    <row r="3596" spans="1:12">
      <c r="A3596" s="1">
        <v>3693</v>
      </c>
      <c r="B3596" s="1" t="s">
        <v>11881</v>
      </c>
      <c r="C3596" s="1" t="s">
        <v>11882</v>
      </c>
      <c r="D3596" s="1" t="s">
        <v>1210</v>
      </c>
      <c r="E3596" s="1" t="s">
        <v>11883</v>
      </c>
      <c r="F3596" s="1" t="s">
        <v>11884</v>
      </c>
      <c r="G3596" s="1">
        <v>66.884677999999994</v>
      </c>
      <c r="H3596" s="1">
        <v>-162.59854999999999</v>
      </c>
      <c r="I3596" s="1">
        <v>11</v>
      </c>
      <c r="J3596" s="1">
        <v>-9</v>
      </c>
      <c r="K3596" s="1" t="s">
        <v>236</v>
      </c>
      <c r="L3596" s="1" t="s">
        <v>11881</v>
      </c>
    </row>
    <row r="3597" spans="1:12">
      <c r="A3597" s="1">
        <v>3694</v>
      </c>
      <c r="B3597" s="1" t="s">
        <v>11885</v>
      </c>
      <c r="C3597" s="1" t="s">
        <v>11886</v>
      </c>
      <c r="D3597" s="1" t="s">
        <v>1210</v>
      </c>
      <c r="E3597" s="1" t="s">
        <v>11887</v>
      </c>
      <c r="F3597" s="1" t="s">
        <v>11888</v>
      </c>
      <c r="G3597" s="1">
        <v>40.296371999999998</v>
      </c>
      <c r="H3597" s="1">
        <v>-78.320021999999994</v>
      </c>
      <c r="I3597" s="1">
        <v>1504</v>
      </c>
      <c r="J3597" s="1">
        <v>-5</v>
      </c>
      <c r="K3597" s="1" t="s">
        <v>236</v>
      </c>
      <c r="L3597" s="1" t="s">
        <v>11885</v>
      </c>
    </row>
    <row r="3598" spans="1:12">
      <c r="A3598" s="1">
        <v>3695</v>
      </c>
      <c r="B3598" s="1" t="s">
        <v>11889</v>
      </c>
      <c r="C3598" s="1" t="s">
        <v>11890</v>
      </c>
      <c r="D3598" s="1" t="s">
        <v>1210</v>
      </c>
      <c r="E3598" s="1" t="s">
        <v>11891</v>
      </c>
      <c r="F3598" s="1" t="s">
        <v>11892</v>
      </c>
      <c r="G3598" s="1">
        <v>32.420755999999997</v>
      </c>
      <c r="H3598" s="1">
        <v>-99.854600000000005</v>
      </c>
      <c r="I3598" s="1">
        <v>1789</v>
      </c>
      <c r="J3598" s="1">
        <v>-6</v>
      </c>
      <c r="K3598" s="1" t="s">
        <v>236</v>
      </c>
      <c r="L3598" s="1" t="s">
        <v>11889</v>
      </c>
    </row>
    <row r="3599" spans="1:12">
      <c r="A3599" s="1">
        <v>3696</v>
      </c>
      <c r="B3599" s="1" t="s">
        <v>11893</v>
      </c>
      <c r="C3599" s="1" t="s">
        <v>7838</v>
      </c>
      <c r="D3599" s="1" t="s">
        <v>1210</v>
      </c>
      <c r="E3599" s="1" t="s">
        <v>11894</v>
      </c>
      <c r="F3599" s="1" t="s">
        <v>11895</v>
      </c>
      <c r="G3599" s="1">
        <v>33.220972000000003</v>
      </c>
      <c r="H3599" s="1">
        <v>-92.813277999999997</v>
      </c>
      <c r="I3599" s="1">
        <v>277</v>
      </c>
      <c r="J3599" s="1">
        <v>-6</v>
      </c>
      <c r="K3599" s="1" t="s">
        <v>236</v>
      </c>
      <c r="L3599" s="1" t="s">
        <v>11893</v>
      </c>
    </row>
    <row r="3600" spans="1:12">
      <c r="A3600" s="1">
        <v>3697</v>
      </c>
      <c r="B3600" s="1" t="s">
        <v>11896</v>
      </c>
      <c r="C3600" s="1" t="s">
        <v>11897</v>
      </c>
      <c r="D3600" s="1" t="s">
        <v>1210</v>
      </c>
      <c r="E3600" s="1" t="s">
        <v>11898</v>
      </c>
      <c r="F3600" s="1" t="s">
        <v>11899</v>
      </c>
      <c r="G3600" s="1">
        <v>40.777245000000001</v>
      </c>
      <c r="H3600" s="1">
        <v>-73.872608</v>
      </c>
      <c r="I3600" s="1">
        <v>22</v>
      </c>
      <c r="J3600" s="1">
        <v>-5</v>
      </c>
      <c r="K3600" s="1" t="s">
        <v>236</v>
      </c>
      <c r="L3600" s="1" t="s">
        <v>11896</v>
      </c>
    </row>
    <row r="3601" spans="1:12">
      <c r="A3601" s="1">
        <v>3698</v>
      </c>
      <c r="B3601" s="1" t="s">
        <v>11900</v>
      </c>
      <c r="C3601" s="1" t="s">
        <v>11901</v>
      </c>
      <c r="D3601" s="1" t="s">
        <v>1210</v>
      </c>
      <c r="E3601" s="1" t="s">
        <v>11902</v>
      </c>
      <c r="F3601" s="1" t="s">
        <v>11903</v>
      </c>
      <c r="G3601" s="1">
        <v>30.396528</v>
      </c>
      <c r="H3601" s="1">
        <v>-84.350333000000006</v>
      </c>
      <c r="I3601" s="1">
        <v>81</v>
      </c>
      <c r="J3601" s="1">
        <v>-5</v>
      </c>
      <c r="K3601" s="1" t="s">
        <v>236</v>
      </c>
      <c r="L3601" s="1" t="s">
        <v>11900</v>
      </c>
    </row>
    <row r="3602" spans="1:12">
      <c r="A3602" s="1">
        <v>3699</v>
      </c>
      <c r="B3602" s="1" t="s">
        <v>11904</v>
      </c>
      <c r="C3602" s="1" t="s">
        <v>11905</v>
      </c>
      <c r="D3602" s="1" t="s">
        <v>1210</v>
      </c>
      <c r="E3602" s="1" t="s">
        <v>11906</v>
      </c>
      <c r="F3602" s="1" t="s">
        <v>11907</v>
      </c>
      <c r="G3602" s="1">
        <v>41.907778</v>
      </c>
      <c r="H3602" s="1">
        <v>-88.248610999999997</v>
      </c>
      <c r="I3602" s="1">
        <v>758</v>
      </c>
      <c r="J3602" s="1">
        <v>-6</v>
      </c>
      <c r="K3602" s="1" t="s">
        <v>236</v>
      </c>
      <c r="L3602" s="1" t="s">
        <v>11904</v>
      </c>
    </row>
    <row r="3603" spans="1:12">
      <c r="A3603" s="1">
        <v>3700</v>
      </c>
      <c r="B3603" s="1" t="s">
        <v>11908</v>
      </c>
      <c r="C3603" s="1" t="s">
        <v>11064</v>
      </c>
      <c r="D3603" s="1" t="s">
        <v>1210</v>
      </c>
      <c r="E3603" s="1" t="s">
        <v>11909</v>
      </c>
      <c r="F3603" s="1" t="s">
        <v>11910</v>
      </c>
      <c r="G3603" s="1">
        <v>31.611288999999999</v>
      </c>
      <c r="H3603" s="1">
        <v>-97.230519000000001</v>
      </c>
      <c r="I3603" s="1">
        <v>516</v>
      </c>
      <c r="J3603" s="1">
        <v>-6</v>
      </c>
      <c r="K3603" s="1" t="s">
        <v>236</v>
      </c>
      <c r="L3603" s="1" t="s">
        <v>11908</v>
      </c>
    </row>
    <row r="3604" spans="1:12">
      <c r="A3604" s="1">
        <v>3701</v>
      </c>
      <c r="B3604" s="1" t="s">
        <v>11911</v>
      </c>
      <c r="C3604" s="1" t="s">
        <v>11912</v>
      </c>
      <c r="D3604" s="1" t="s">
        <v>1210</v>
      </c>
      <c r="E3604" s="1" t="s">
        <v>11913</v>
      </c>
      <c r="F3604" s="1" t="s">
        <v>11914</v>
      </c>
      <c r="G3604" s="1">
        <v>44.320647000000001</v>
      </c>
      <c r="H3604" s="1">
        <v>-69.797317000000007</v>
      </c>
      <c r="I3604" s="1">
        <v>352</v>
      </c>
      <c r="J3604" s="1">
        <v>-5</v>
      </c>
      <c r="K3604" s="1" t="s">
        <v>236</v>
      </c>
      <c r="L3604" s="1" t="s">
        <v>11911</v>
      </c>
    </row>
    <row r="3605" spans="1:12">
      <c r="A3605" s="1">
        <v>3702</v>
      </c>
      <c r="B3605" s="1" t="s">
        <v>11915</v>
      </c>
      <c r="C3605" s="1" t="s">
        <v>11916</v>
      </c>
      <c r="D3605" s="1" t="s">
        <v>1210</v>
      </c>
      <c r="E3605" s="1" t="s">
        <v>11917</v>
      </c>
      <c r="F3605" s="1" t="s">
        <v>11918</v>
      </c>
      <c r="G3605" s="1">
        <v>32.083486000000001</v>
      </c>
      <c r="H3605" s="1">
        <v>-97.097228000000001</v>
      </c>
      <c r="I3605" s="1">
        <v>685</v>
      </c>
      <c r="J3605" s="1">
        <v>-6</v>
      </c>
      <c r="K3605" s="1" t="s">
        <v>236</v>
      </c>
      <c r="L3605" s="1" t="s">
        <v>11915</v>
      </c>
    </row>
    <row r="3606" spans="1:12">
      <c r="A3606" s="1">
        <v>3703</v>
      </c>
      <c r="B3606" s="1" t="s">
        <v>11919</v>
      </c>
      <c r="C3606" s="1" t="s">
        <v>11075</v>
      </c>
      <c r="D3606" s="1" t="s">
        <v>1210</v>
      </c>
      <c r="E3606" s="1" t="s">
        <v>11920</v>
      </c>
      <c r="F3606" s="1" t="s">
        <v>11921</v>
      </c>
      <c r="G3606" s="1">
        <v>30.235834000000001</v>
      </c>
      <c r="H3606" s="1">
        <v>-81.680555999999996</v>
      </c>
      <c r="I3606" s="1">
        <v>22</v>
      </c>
      <c r="J3606" s="1">
        <v>-5</v>
      </c>
      <c r="K3606" s="1" t="s">
        <v>236</v>
      </c>
      <c r="L3606" s="1" t="s">
        <v>11919</v>
      </c>
    </row>
    <row r="3607" spans="1:12">
      <c r="A3607" s="1">
        <v>3704</v>
      </c>
      <c r="B3607" s="1" t="s">
        <v>11922</v>
      </c>
      <c r="C3607" s="1" t="s">
        <v>11464</v>
      </c>
      <c r="D3607" s="1" t="s">
        <v>1210</v>
      </c>
      <c r="E3607" s="1" t="s">
        <v>11923</v>
      </c>
      <c r="F3607" s="1" t="s">
        <v>11924</v>
      </c>
      <c r="G3607" s="1">
        <v>35.599888999999997</v>
      </c>
      <c r="H3607" s="1">
        <v>-88.915610999999998</v>
      </c>
      <c r="I3607" s="1">
        <v>434</v>
      </c>
      <c r="J3607" s="1">
        <v>-6</v>
      </c>
      <c r="K3607" s="1" t="s">
        <v>236</v>
      </c>
      <c r="L3607" s="1" t="s">
        <v>11922</v>
      </c>
    </row>
    <row r="3608" spans="1:12">
      <c r="A3608" s="1">
        <v>3705</v>
      </c>
      <c r="B3608" s="1" t="s">
        <v>11925</v>
      </c>
      <c r="C3608" s="1" t="s">
        <v>11925</v>
      </c>
      <c r="D3608" s="1" t="s">
        <v>1210</v>
      </c>
      <c r="E3608" s="1" t="s">
        <v>11926</v>
      </c>
      <c r="F3608" s="1" t="s">
        <v>11927</v>
      </c>
      <c r="G3608" s="1">
        <v>21.152885999999999</v>
      </c>
      <c r="H3608" s="1">
        <v>-157.09625600000001</v>
      </c>
      <c r="I3608" s="1">
        <v>454</v>
      </c>
      <c r="J3608" s="1">
        <v>-10</v>
      </c>
      <c r="K3608" s="1" t="s">
        <v>201</v>
      </c>
      <c r="L3608" s="1" t="s">
        <v>11925</v>
      </c>
    </row>
    <row r="3609" spans="1:12">
      <c r="A3609" s="1">
        <v>3706</v>
      </c>
      <c r="B3609" s="1" t="s">
        <v>11928</v>
      </c>
      <c r="C3609" s="1" t="s">
        <v>11929</v>
      </c>
      <c r="D3609" s="1" t="s">
        <v>1210</v>
      </c>
      <c r="E3609" s="1" t="s">
        <v>11930</v>
      </c>
      <c r="F3609" s="1" t="s">
        <v>11931</v>
      </c>
      <c r="G3609" s="1">
        <v>37.907057999999999</v>
      </c>
      <c r="H3609" s="1">
        <v>-85.972105999999997</v>
      </c>
      <c r="I3609" s="1">
        <v>756</v>
      </c>
      <c r="J3609" s="1">
        <v>-6</v>
      </c>
      <c r="K3609" s="1" t="s">
        <v>236</v>
      </c>
      <c r="L3609" s="1" t="s">
        <v>11928</v>
      </c>
    </row>
    <row r="3610" spans="1:12">
      <c r="A3610" s="1">
        <v>3707</v>
      </c>
      <c r="B3610" s="1" t="s">
        <v>11932</v>
      </c>
      <c r="C3610" s="1" t="s">
        <v>11075</v>
      </c>
      <c r="D3610" s="1" t="s">
        <v>1210</v>
      </c>
      <c r="F3610" s="1" t="s">
        <v>11933</v>
      </c>
      <c r="G3610" s="1">
        <v>34.708416999999997</v>
      </c>
      <c r="H3610" s="1">
        <v>-77.439667</v>
      </c>
      <c r="I3610" s="1">
        <v>26</v>
      </c>
      <c r="J3610" s="1">
        <v>-5</v>
      </c>
      <c r="K3610" s="1" t="s">
        <v>236</v>
      </c>
      <c r="L3610" s="1" t="s">
        <v>11932</v>
      </c>
    </row>
    <row r="3611" spans="1:12">
      <c r="A3611" s="1">
        <v>3708</v>
      </c>
      <c r="B3611" s="1" t="s">
        <v>11934</v>
      </c>
      <c r="C3611" s="1" t="s">
        <v>11935</v>
      </c>
      <c r="D3611" s="1" t="s">
        <v>1210</v>
      </c>
      <c r="E3611" s="1" t="s">
        <v>11936</v>
      </c>
      <c r="F3611" s="1" t="s">
        <v>11937</v>
      </c>
      <c r="G3611" s="1">
        <v>31.357749999999999</v>
      </c>
      <c r="H3611" s="1">
        <v>-100.496306</v>
      </c>
      <c r="I3611" s="1">
        <v>1919</v>
      </c>
      <c r="J3611" s="1">
        <v>-6</v>
      </c>
      <c r="K3611" s="1" t="s">
        <v>236</v>
      </c>
      <c r="L3611" s="1" t="s">
        <v>11934</v>
      </c>
    </row>
    <row r="3612" spans="1:12">
      <c r="A3612" s="1">
        <v>3709</v>
      </c>
      <c r="B3612" s="1" t="s">
        <v>11938</v>
      </c>
      <c r="C3612" s="1" t="s">
        <v>11939</v>
      </c>
      <c r="D3612" s="1" t="s">
        <v>1210</v>
      </c>
      <c r="E3612" s="1" t="s">
        <v>11940</v>
      </c>
      <c r="F3612" s="1" t="s">
        <v>11941</v>
      </c>
      <c r="G3612" s="1">
        <v>32.669502000000001</v>
      </c>
      <c r="H3612" s="1">
        <v>-115.51333</v>
      </c>
      <c r="I3612" s="1">
        <v>4</v>
      </c>
      <c r="J3612" s="1">
        <v>-8</v>
      </c>
      <c r="K3612" s="1" t="s">
        <v>236</v>
      </c>
      <c r="L3612" s="1" t="s">
        <v>11938</v>
      </c>
    </row>
    <row r="3613" spans="1:12">
      <c r="A3613" s="1">
        <v>3710</v>
      </c>
      <c r="B3613" s="1" t="s">
        <v>11942</v>
      </c>
      <c r="C3613" s="1" t="s">
        <v>11943</v>
      </c>
      <c r="D3613" s="1" t="s">
        <v>1210</v>
      </c>
      <c r="E3613" s="1" t="s">
        <v>11944</v>
      </c>
      <c r="F3613" s="1" t="s">
        <v>11945</v>
      </c>
      <c r="G3613" s="1">
        <v>39.795383000000001</v>
      </c>
      <c r="H3613" s="1">
        <v>-121.858422</v>
      </c>
      <c r="I3613" s="1">
        <v>238</v>
      </c>
      <c r="J3613" s="1">
        <v>-8</v>
      </c>
      <c r="K3613" s="1" t="s">
        <v>236</v>
      </c>
      <c r="L3613" s="1" t="s">
        <v>11942</v>
      </c>
    </row>
    <row r="3614" spans="1:12">
      <c r="A3614" s="1">
        <v>3711</v>
      </c>
      <c r="B3614" s="1" t="s">
        <v>11946</v>
      </c>
      <c r="C3614" s="1" t="s">
        <v>11947</v>
      </c>
      <c r="D3614" s="1" t="s">
        <v>1210</v>
      </c>
      <c r="E3614" s="1" t="s">
        <v>11948</v>
      </c>
      <c r="F3614" s="1" t="s">
        <v>11949</v>
      </c>
      <c r="G3614" s="1">
        <v>44.471860999999997</v>
      </c>
      <c r="H3614" s="1">
        <v>-73.153278</v>
      </c>
      <c r="I3614" s="1">
        <v>335</v>
      </c>
      <c r="J3614" s="1">
        <v>-5</v>
      </c>
      <c r="K3614" s="1" t="s">
        <v>236</v>
      </c>
      <c r="L3614" s="1" t="s">
        <v>11946</v>
      </c>
    </row>
    <row r="3615" spans="1:12">
      <c r="A3615" s="1">
        <v>3712</v>
      </c>
      <c r="B3615" s="1" t="s">
        <v>11950</v>
      </c>
      <c r="C3615" s="1" t="s">
        <v>11075</v>
      </c>
      <c r="D3615" s="1" t="s">
        <v>1210</v>
      </c>
      <c r="E3615" s="1" t="s">
        <v>11951</v>
      </c>
      <c r="F3615" s="1" t="s">
        <v>11952</v>
      </c>
      <c r="G3615" s="1">
        <v>30.494056</v>
      </c>
      <c r="H3615" s="1">
        <v>-81.687860999999998</v>
      </c>
      <c r="I3615" s="1">
        <v>30</v>
      </c>
      <c r="J3615" s="1">
        <v>-5</v>
      </c>
      <c r="K3615" s="1" t="s">
        <v>236</v>
      </c>
      <c r="L3615" s="1" t="s">
        <v>11950</v>
      </c>
    </row>
    <row r="3616" spans="1:12">
      <c r="A3616" s="1">
        <v>3713</v>
      </c>
      <c r="B3616" s="1" t="s">
        <v>11953</v>
      </c>
      <c r="C3616" s="1" t="s">
        <v>5774</v>
      </c>
      <c r="D3616" s="1" t="s">
        <v>1210</v>
      </c>
      <c r="E3616" s="1" t="s">
        <v>11954</v>
      </c>
      <c r="F3616" s="1" t="s">
        <v>11955</v>
      </c>
      <c r="G3616" s="1">
        <v>37.151516000000001</v>
      </c>
      <c r="H3616" s="1">
        <v>-107.75377</v>
      </c>
      <c r="I3616" s="1">
        <v>6685</v>
      </c>
      <c r="J3616" s="1">
        <v>-7</v>
      </c>
      <c r="K3616" s="1" t="s">
        <v>236</v>
      </c>
      <c r="L3616" s="1" t="s">
        <v>11953</v>
      </c>
    </row>
    <row r="3617" spans="1:12">
      <c r="A3617" s="1">
        <v>3714</v>
      </c>
      <c r="B3617" s="1" t="s">
        <v>11956</v>
      </c>
      <c r="C3617" s="1" t="s">
        <v>11233</v>
      </c>
      <c r="D3617" s="1" t="s">
        <v>1210</v>
      </c>
      <c r="E3617" s="1" t="s">
        <v>11957</v>
      </c>
      <c r="F3617" s="1" t="s">
        <v>11958</v>
      </c>
      <c r="G3617" s="1">
        <v>38.944533</v>
      </c>
      <c r="H3617" s="1">
        <v>-77.455810999999997</v>
      </c>
      <c r="I3617" s="1">
        <v>313</v>
      </c>
      <c r="J3617" s="1">
        <v>-5</v>
      </c>
      <c r="K3617" s="1" t="s">
        <v>236</v>
      </c>
      <c r="L3617" s="1" t="s">
        <v>11956</v>
      </c>
    </row>
    <row r="3618" spans="1:12">
      <c r="A3618" s="1">
        <v>3715</v>
      </c>
      <c r="B3618" s="1" t="s">
        <v>11959</v>
      </c>
      <c r="C3618" s="1" t="s">
        <v>11960</v>
      </c>
      <c r="D3618" s="1" t="s">
        <v>1210</v>
      </c>
      <c r="E3618" s="1" t="s">
        <v>11961</v>
      </c>
      <c r="F3618" s="1" t="s">
        <v>11962</v>
      </c>
      <c r="G3618" s="1">
        <v>30.588583</v>
      </c>
      <c r="H3618" s="1">
        <v>-96.363833</v>
      </c>
      <c r="I3618" s="1">
        <v>321</v>
      </c>
      <c r="J3618" s="1">
        <v>-6</v>
      </c>
      <c r="K3618" s="1" t="s">
        <v>236</v>
      </c>
      <c r="L3618" s="1" t="s">
        <v>11959</v>
      </c>
    </row>
    <row r="3619" spans="1:12">
      <c r="A3619" s="1">
        <v>3716</v>
      </c>
      <c r="B3619" s="1" t="s">
        <v>11963</v>
      </c>
      <c r="C3619" s="1" t="s">
        <v>11028</v>
      </c>
      <c r="D3619" s="1" t="s">
        <v>1210</v>
      </c>
      <c r="E3619" s="1" t="s">
        <v>11964</v>
      </c>
      <c r="F3619" s="1" t="s">
        <v>11965</v>
      </c>
      <c r="G3619" s="1">
        <v>47.682819000000002</v>
      </c>
      <c r="H3619" s="1">
        <v>-117.322558</v>
      </c>
      <c r="I3619" s="1">
        <v>1953</v>
      </c>
      <c r="J3619" s="1">
        <v>-8</v>
      </c>
      <c r="K3619" s="1" t="s">
        <v>236</v>
      </c>
      <c r="L3619" s="1" t="s">
        <v>11963</v>
      </c>
    </row>
    <row r="3620" spans="1:12">
      <c r="A3620" s="1">
        <v>3717</v>
      </c>
      <c r="B3620" s="1" t="s">
        <v>11966</v>
      </c>
      <c r="C3620" s="1" t="s">
        <v>11967</v>
      </c>
      <c r="D3620" s="1" t="s">
        <v>1210</v>
      </c>
      <c r="E3620" s="1" t="s">
        <v>11968</v>
      </c>
      <c r="F3620" s="1" t="s">
        <v>11969</v>
      </c>
      <c r="G3620" s="1">
        <v>42.947221999999996</v>
      </c>
      <c r="H3620" s="1">
        <v>-87.896583000000007</v>
      </c>
      <c r="I3620" s="1">
        <v>723</v>
      </c>
      <c r="J3620" s="1">
        <v>-6</v>
      </c>
      <c r="K3620" s="1" t="s">
        <v>236</v>
      </c>
      <c r="L3620" s="1" t="s">
        <v>11966</v>
      </c>
    </row>
    <row r="3621" spans="1:12">
      <c r="A3621" s="1">
        <v>3718</v>
      </c>
      <c r="B3621" s="1" t="s">
        <v>11970</v>
      </c>
      <c r="C3621" s="1" t="s">
        <v>11890</v>
      </c>
      <c r="D3621" s="1" t="s">
        <v>1210</v>
      </c>
      <c r="E3621" s="1" t="s">
        <v>11971</v>
      </c>
      <c r="F3621" s="1" t="s">
        <v>11972</v>
      </c>
      <c r="G3621" s="1">
        <v>32.411318999999999</v>
      </c>
      <c r="H3621" s="1">
        <v>-99.681897000000006</v>
      </c>
      <c r="I3621" s="1">
        <v>1791</v>
      </c>
      <c r="J3621" s="1">
        <v>-6</v>
      </c>
      <c r="K3621" s="1" t="s">
        <v>236</v>
      </c>
      <c r="L3621" s="1" t="s">
        <v>11970</v>
      </c>
    </row>
    <row r="3622" spans="1:12">
      <c r="A3622" s="1">
        <v>3719</v>
      </c>
      <c r="B3622" s="1" t="s">
        <v>11973</v>
      </c>
      <c r="C3622" s="1" t="s">
        <v>11974</v>
      </c>
      <c r="D3622" s="1" t="s">
        <v>1210</v>
      </c>
      <c r="E3622" s="1" t="s">
        <v>11975</v>
      </c>
      <c r="F3622" s="1" t="s">
        <v>11976</v>
      </c>
      <c r="G3622" s="1">
        <v>38.818094000000002</v>
      </c>
      <c r="H3622" s="1">
        <v>-92.219631000000007</v>
      </c>
      <c r="I3622" s="1">
        <v>889</v>
      </c>
      <c r="J3622" s="1">
        <v>-6</v>
      </c>
      <c r="K3622" s="1" t="s">
        <v>236</v>
      </c>
      <c r="L3622" s="1" t="s">
        <v>11973</v>
      </c>
    </row>
    <row r="3623" spans="1:12">
      <c r="A3623" s="1">
        <v>3720</v>
      </c>
      <c r="B3623" s="1" t="s">
        <v>11977</v>
      </c>
      <c r="C3623" s="1" t="s">
        <v>11978</v>
      </c>
      <c r="D3623" s="1" t="s">
        <v>1210</v>
      </c>
      <c r="E3623" s="1" t="s">
        <v>11979</v>
      </c>
      <c r="F3623" s="1" t="s">
        <v>11980</v>
      </c>
      <c r="G3623" s="1">
        <v>45.588721999999997</v>
      </c>
      <c r="H3623" s="1">
        <v>-122.5975</v>
      </c>
      <c r="I3623" s="1">
        <v>30</v>
      </c>
      <c r="J3623" s="1">
        <v>-8</v>
      </c>
      <c r="K3623" s="1" t="s">
        <v>236</v>
      </c>
      <c r="L3623" s="1" t="s">
        <v>11977</v>
      </c>
    </row>
    <row r="3624" spans="1:12">
      <c r="A3624" s="1">
        <v>3721</v>
      </c>
      <c r="B3624" s="1" t="s">
        <v>11981</v>
      </c>
      <c r="C3624" s="1" t="s">
        <v>11448</v>
      </c>
      <c r="D3624" s="1" t="s">
        <v>1210</v>
      </c>
      <c r="E3624" s="1" t="s">
        <v>11982</v>
      </c>
      <c r="F3624" s="1" t="s">
        <v>11983</v>
      </c>
      <c r="G3624" s="1">
        <v>25.861806000000001</v>
      </c>
      <c r="H3624" s="1">
        <v>-80.897000000000006</v>
      </c>
      <c r="I3624" s="1">
        <v>13</v>
      </c>
      <c r="J3624" s="1">
        <v>-5</v>
      </c>
      <c r="K3624" s="1" t="s">
        <v>236</v>
      </c>
      <c r="L3624" s="1" t="s">
        <v>11981</v>
      </c>
    </row>
    <row r="3625" spans="1:12">
      <c r="A3625" s="1">
        <v>3722</v>
      </c>
      <c r="B3625" s="1" t="s">
        <v>11984</v>
      </c>
      <c r="C3625" s="1" t="s">
        <v>11512</v>
      </c>
      <c r="D3625" s="1" t="s">
        <v>1210</v>
      </c>
      <c r="E3625" s="1" t="s">
        <v>11985</v>
      </c>
      <c r="F3625" s="1" t="s">
        <v>11986</v>
      </c>
      <c r="G3625" s="1">
        <v>26.683160999999998</v>
      </c>
      <c r="H3625" s="1">
        <v>-80.095589000000004</v>
      </c>
      <c r="I3625" s="1">
        <v>19</v>
      </c>
      <c r="J3625" s="1">
        <v>-5</v>
      </c>
      <c r="K3625" s="1" t="s">
        <v>236</v>
      </c>
      <c r="L3625" s="1" t="s">
        <v>11984</v>
      </c>
    </row>
    <row r="3626" spans="1:12">
      <c r="A3626" s="1">
        <v>3723</v>
      </c>
      <c r="B3626" s="1" t="s">
        <v>11987</v>
      </c>
      <c r="C3626" s="1" t="s">
        <v>11988</v>
      </c>
      <c r="D3626" s="1" t="s">
        <v>1210</v>
      </c>
      <c r="E3626" s="1" t="s">
        <v>11989</v>
      </c>
      <c r="F3626" s="1" t="s">
        <v>11990</v>
      </c>
      <c r="G3626" s="1">
        <v>32.819777999999999</v>
      </c>
      <c r="H3626" s="1">
        <v>-97.362443999999996</v>
      </c>
      <c r="I3626" s="1">
        <v>710</v>
      </c>
      <c r="J3626" s="1">
        <v>-6</v>
      </c>
      <c r="K3626" s="1" t="s">
        <v>236</v>
      </c>
      <c r="L3626" s="1" t="s">
        <v>11987</v>
      </c>
    </row>
    <row r="3627" spans="1:12">
      <c r="A3627" s="1">
        <v>3724</v>
      </c>
      <c r="B3627" s="1" t="s">
        <v>11991</v>
      </c>
      <c r="C3627" s="1" t="s">
        <v>11992</v>
      </c>
      <c r="D3627" s="1" t="s">
        <v>1210</v>
      </c>
      <c r="E3627" s="1" t="s">
        <v>11993</v>
      </c>
      <c r="F3627" s="1" t="s">
        <v>11994</v>
      </c>
      <c r="G3627" s="1">
        <v>44.681854000000001</v>
      </c>
      <c r="H3627" s="1">
        <v>-75.465500000000006</v>
      </c>
      <c r="I3627" s="1">
        <v>297</v>
      </c>
      <c r="J3627" s="1">
        <v>-5</v>
      </c>
      <c r="K3627" s="1" t="s">
        <v>236</v>
      </c>
      <c r="L3627" s="1" t="s">
        <v>11991</v>
      </c>
    </row>
    <row r="3628" spans="1:12">
      <c r="A3628" s="1">
        <v>3725</v>
      </c>
      <c r="B3628" s="1" t="s">
        <v>11995</v>
      </c>
      <c r="C3628" s="1" t="s">
        <v>11996</v>
      </c>
      <c r="D3628" s="1" t="s">
        <v>1210</v>
      </c>
      <c r="E3628" s="1" t="s">
        <v>11997</v>
      </c>
      <c r="F3628" s="1" t="s">
        <v>11998</v>
      </c>
      <c r="G3628" s="1">
        <v>41.658439000000001</v>
      </c>
      <c r="H3628" s="1">
        <v>-70.521417</v>
      </c>
      <c r="I3628" s="1">
        <v>131</v>
      </c>
      <c r="J3628" s="1">
        <v>-5</v>
      </c>
      <c r="K3628" s="1" t="s">
        <v>236</v>
      </c>
      <c r="L3628" s="1" t="s">
        <v>11995</v>
      </c>
    </row>
    <row r="3629" spans="1:12">
      <c r="A3629" s="1">
        <v>3726</v>
      </c>
      <c r="B3629" s="1" t="s">
        <v>11999</v>
      </c>
      <c r="C3629" s="1" t="s">
        <v>11452</v>
      </c>
      <c r="D3629" s="1" t="s">
        <v>1210</v>
      </c>
      <c r="E3629" s="1" t="s">
        <v>12000</v>
      </c>
      <c r="F3629" s="1" t="s">
        <v>12001</v>
      </c>
      <c r="G3629" s="1">
        <v>47.53</v>
      </c>
      <c r="H3629" s="1">
        <v>-122.301947</v>
      </c>
      <c r="I3629" s="1">
        <v>21</v>
      </c>
      <c r="J3629" s="1">
        <v>-8</v>
      </c>
      <c r="K3629" s="1" t="s">
        <v>236</v>
      </c>
      <c r="L3629" s="1" t="s">
        <v>11999</v>
      </c>
    </row>
    <row r="3630" spans="1:12">
      <c r="A3630" s="1">
        <v>3727</v>
      </c>
      <c r="B3630" s="1" t="s">
        <v>12002</v>
      </c>
      <c r="C3630" s="1" t="s">
        <v>9050</v>
      </c>
      <c r="D3630" s="1" t="s">
        <v>1210</v>
      </c>
      <c r="E3630" s="1" t="s">
        <v>12003</v>
      </c>
      <c r="F3630" s="1" t="s">
        <v>12004</v>
      </c>
      <c r="G3630" s="1">
        <v>29.384228</v>
      </c>
      <c r="H3630" s="1">
        <v>-98.581108</v>
      </c>
      <c r="I3630" s="1">
        <v>691</v>
      </c>
      <c r="J3630" s="1">
        <v>-6</v>
      </c>
      <c r="K3630" s="1" t="s">
        <v>236</v>
      </c>
      <c r="L3630" s="1" t="s">
        <v>12002</v>
      </c>
    </row>
    <row r="3631" spans="1:12">
      <c r="A3631" s="1">
        <v>3728</v>
      </c>
      <c r="B3631" s="1" t="s">
        <v>12005</v>
      </c>
      <c r="C3631" s="1" t="s">
        <v>12006</v>
      </c>
      <c r="D3631" s="1" t="s">
        <v>1210</v>
      </c>
      <c r="E3631" s="1" t="s">
        <v>12007</v>
      </c>
      <c r="F3631" s="1" t="s">
        <v>12008</v>
      </c>
      <c r="G3631" s="1">
        <v>21.318681000000002</v>
      </c>
      <c r="H3631" s="1">
        <v>-157.922428</v>
      </c>
      <c r="I3631" s="1">
        <v>13</v>
      </c>
      <c r="J3631" s="1">
        <v>-10</v>
      </c>
      <c r="K3631" s="1" t="s">
        <v>201</v>
      </c>
      <c r="L3631" s="1" t="s">
        <v>12005</v>
      </c>
    </row>
    <row r="3632" spans="1:12">
      <c r="A3632" s="1">
        <v>3729</v>
      </c>
      <c r="B3632" s="1" t="s">
        <v>12009</v>
      </c>
      <c r="C3632" s="1" t="s">
        <v>12010</v>
      </c>
      <c r="D3632" s="1" t="s">
        <v>1210</v>
      </c>
      <c r="E3632" s="1" t="s">
        <v>12011</v>
      </c>
      <c r="F3632" s="1" t="s">
        <v>12012</v>
      </c>
      <c r="G3632" s="1">
        <v>41.533971999999999</v>
      </c>
      <c r="H3632" s="1">
        <v>-93.663083</v>
      </c>
      <c r="I3632" s="1">
        <v>958</v>
      </c>
      <c r="J3632" s="1">
        <v>-6</v>
      </c>
      <c r="K3632" s="1" t="s">
        <v>236</v>
      </c>
      <c r="L3632" s="1" t="s">
        <v>12009</v>
      </c>
    </row>
    <row r="3633" spans="1:12">
      <c r="A3633" s="1">
        <v>3730</v>
      </c>
      <c r="B3633" s="1" t="s">
        <v>12013</v>
      </c>
      <c r="C3633" s="1" t="s">
        <v>12014</v>
      </c>
      <c r="D3633" s="1" t="s">
        <v>1210</v>
      </c>
      <c r="E3633" s="1" t="s">
        <v>12015</v>
      </c>
      <c r="F3633" s="1" t="s">
        <v>12016</v>
      </c>
      <c r="G3633" s="1">
        <v>35.072972</v>
      </c>
      <c r="H3633" s="1">
        <v>-77.042944000000006</v>
      </c>
      <c r="I3633" s="1">
        <v>18</v>
      </c>
      <c r="J3633" s="1">
        <v>-5</v>
      </c>
      <c r="K3633" s="1" t="s">
        <v>236</v>
      </c>
      <c r="L3633" s="1" t="s">
        <v>12013</v>
      </c>
    </row>
    <row r="3634" spans="1:12">
      <c r="A3634" s="1">
        <v>3731</v>
      </c>
      <c r="B3634" s="1" t="s">
        <v>12017</v>
      </c>
      <c r="C3634" s="1" t="s">
        <v>11516</v>
      </c>
      <c r="D3634" s="1" t="s">
        <v>1210</v>
      </c>
      <c r="E3634" s="1" t="s">
        <v>12018</v>
      </c>
      <c r="F3634" s="1" t="s">
        <v>12019</v>
      </c>
      <c r="G3634" s="1">
        <v>32.733556</v>
      </c>
      <c r="H3634" s="1">
        <v>-117.189667</v>
      </c>
      <c r="I3634" s="1">
        <v>17</v>
      </c>
      <c r="J3634" s="1">
        <v>-8</v>
      </c>
      <c r="K3634" s="1" t="s">
        <v>236</v>
      </c>
      <c r="L3634" s="1" t="s">
        <v>12017</v>
      </c>
    </row>
    <row r="3635" spans="1:12">
      <c r="A3635" s="1">
        <v>3732</v>
      </c>
      <c r="B3635" s="1" t="s">
        <v>12020</v>
      </c>
      <c r="C3635" s="1" t="s">
        <v>12021</v>
      </c>
      <c r="D3635" s="1" t="s">
        <v>1210</v>
      </c>
      <c r="E3635" s="1" t="s">
        <v>12022</v>
      </c>
      <c r="F3635" s="1" t="s">
        <v>12023</v>
      </c>
      <c r="G3635" s="1">
        <v>32.510863999999998</v>
      </c>
      <c r="H3635" s="1">
        <v>-92.037689</v>
      </c>
      <c r="I3635" s="1">
        <v>79</v>
      </c>
      <c r="J3635" s="1">
        <v>-6</v>
      </c>
      <c r="K3635" s="1" t="s">
        <v>236</v>
      </c>
      <c r="L3635" s="1" t="s">
        <v>12020</v>
      </c>
    </row>
    <row r="3636" spans="1:12">
      <c r="A3636" s="1">
        <v>3733</v>
      </c>
      <c r="B3636" s="1" t="s">
        <v>12024</v>
      </c>
      <c r="C3636" s="1" t="s">
        <v>12025</v>
      </c>
      <c r="D3636" s="1" t="s">
        <v>1210</v>
      </c>
      <c r="E3636" s="1" t="s">
        <v>12026</v>
      </c>
      <c r="F3636" s="1" t="s">
        <v>12027</v>
      </c>
      <c r="G3636" s="1">
        <v>33.972718999999998</v>
      </c>
      <c r="H3636" s="1">
        <v>-80.470563999999996</v>
      </c>
      <c r="I3636" s="1">
        <v>242</v>
      </c>
      <c r="J3636" s="1">
        <v>-5</v>
      </c>
      <c r="K3636" s="1" t="s">
        <v>236</v>
      </c>
      <c r="L3636" s="1" t="s">
        <v>12024</v>
      </c>
    </row>
    <row r="3637" spans="1:12">
      <c r="A3637" s="1">
        <v>3734</v>
      </c>
      <c r="B3637" s="1" t="s">
        <v>12028</v>
      </c>
      <c r="C3637" s="1" t="s">
        <v>12029</v>
      </c>
      <c r="D3637" s="1" t="s">
        <v>1210</v>
      </c>
      <c r="E3637" s="1" t="s">
        <v>12030</v>
      </c>
      <c r="F3637" s="1" t="s">
        <v>12031</v>
      </c>
      <c r="G3637" s="1">
        <v>34.055999999999997</v>
      </c>
      <c r="H3637" s="1">
        <v>-117.60119400000001</v>
      </c>
      <c r="I3637" s="1">
        <v>944</v>
      </c>
      <c r="J3637" s="1">
        <v>-8</v>
      </c>
      <c r="K3637" s="1" t="s">
        <v>236</v>
      </c>
      <c r="L3637" s="1" t="s">
        <v>12028</v>
      </c>
    </row>
    <row r="3638" spans="1:12">
      <c r="A3638" s="1">
        <v>3735</v>
      </c>
      <c r="B3638" s="1" t="s">
        <v>12032</v>
      </c>
      <c r="C3638" s="1" t="s">
        <v>12033</v>
      </c>
      <c r="D3638" s="1" t="s">
        <v>1210</v>
      </c>
      <c r="E3638" s="1" t="s">
        <v>12034</v>
      </c>
      <c r="F3638" s="1" t="s">
        <v>12035</v>
      </c>
      <c r="G3638" s="1">
        <v>33.067838999999999</v>
      </c>
      <c r="H3638" s="1">
        <v>-96.065332999999995</v>
      </c>
      <c r="I3638" s="1">
        <v>535</v>
      </c>
      <c r="J3638" s="1">
        <v>-6</v>
      </c>
      <c r="K3638" s="1" t="s">
        <v>236</v>
      </c>
      <c r="L3638" s="1" t="s">
        <v>12032</v>
      </c>
    </row>
    <row r="3639" spans="1:12">
      <c r="A3639" s="1">
        <v>3736</v>
      </c>
      <c r="B3639" s="1" t="s">
        <v>12036</v>
      </c>
      <c r="C3639" s="1" t="s">
        <v>12037</v>
      </c>
      <c r="D3639" s="1" t="s">
        <v>1210</v>
      </c>
      <c r="E3639" s="1" t="s">
        <v>12038</v>
      </c>
      <c r="F3639" s="1" t="s">
        <v>12039</v>
      </c>
      <c r="G3639" s="1">
        <v>33.301555999999998</v>
      </c>
      <c r="H3639" s="1">
        <v>-104.530556</v>
      </c>
      <c r="I3639" s="1">
        <v>3671</v>
      </c>
      <c r="J3639" s="1">
        <v>-7</v>
      </c>
      <c r="K3639" s="1" t="s">
        <v>236</v>
      </c>
      <c r="L3639" s="1" t="s">
        <v>12036</v>
      </c>
    </row>
    <row r="3640" spans="1:12">
      <c r="A3640" s="1">
        <v>3737</v>
      </c>
      <c r="B3640" s="1" t="s">
        <v>12040</v>
      </c>
      <c r="C3640" s="1" t="s">
        <v>11703</v>
      </c>
      <c r="D3640" s="1" t="s">
        <v>1210</v>
      </c>
      <c r="E3640" s="1" t="s">
        <v>12041</v>
      </c>
      <c r="F3640" s="1" t="s">
        <v>12042</v>
      </c>
      <c r="G3640" s="1">
        <v>42.409194999999997</v>
      </c>
      <c r="H3640" s="1">
        <v>-83.009861000000001</v>
      </c>
      <c r="I3640" s="1">
        <v>626</v>
      </c>
      <c r="J3640" s="1">
        <v>-5</v>
      </c>
      <c r="K3640" s="1" t="s">
        <v>236</v>
      </c>
      <c r="L3640" s="1" t="s">
        <v>12040</v>
      </c>
    </row>
    <row r="3641" spans="1:12">
      <c r="A3641" s="1">
        <v>3738</v>
      </c>
      <c r="B3641" s="1" t="s">
        <v>12043</v>
      </c>
      <c r="C3641" s="1" t="s">
        <v>12044</v>
      </c>
      <c r="D3641" s="1" t="s">
        <v>1210</v>
      </c>
      <c r="E3641" s="1" t="s">
        <v>12045</v>
      </c>
      <c r="F3641" s="1" t="s">
        <v>12046</v>
      </c>
      <c r="G3641" s="1">
        <v>25.906832999999999</v>
      </c>
      <c r="H3641" s="1">
        <v>-97.425860999999998</v>
      </c>
      <c r="I3641" s="1">
        <v>22</v>
      </c>
      <c r="J3641" s="1">
        <v>-6</v>
      </c>
      <c r="K3641" s="1" t="s">
        <v>236</v>
      </c>
      <c r="L3641" s="1" t="s">
        <v>12043</v>
      </c>
    </row>
    <row r="3642" spans="1:12">
      <c r="A3642" s="1">
        <v>3739</v>
      </c>
      <c r="B3642" s="1" t="s">
        <v>12047</v>
      </c>
      <c r="C3642" s="1" t="s">
        <v>12048</v>
      </c>
      <c r="D3642" s="1" t="s">
        <v>1210</v>
      </c>
      <c r="E3642" s="1" t="s">
        <v>12049</v>
      </c>
      <c r="F3642" s="1" t="s">
        <v>12050</v>
      </c>
      <c r="G3642" s="1">
        <v>31.321338999999998</v>
      </c>
      <c r="H3642" s="1">
        <v>-85.449628000000004</v>
      </c>
      <c r="I3642" s="1">
        <v>401</v>
      </c>
      <c r="J3642" s="1">
        <v>-6</v>
      </c>
      <c r="K3642" s="1" t="s">
        <v>236</v>
      </c>
      <c r="L3642" s="1" t="s">
        <v>12047</v>
      </c>
    </row>
    <row r="3643" spans="1:12">
      <c r="A3643" s="1">
        <v>3740</v>
      </c>
      <c r="B3643" s="1" t="s">
        <v>12051</v>
      </c>
      <c r="C3643" s="1" t="s">
        <v>12052</v>
      </c>
      <c r="D3643" s="1" t="s">
        <v>1210</v>
      </c>
      <c r="E3643" s="1" t="s">
        <v>12053</v>
      </c>
      <c r="F3643" s="1" t="s">
        <v>12054</v>
      </c>
      <c r="G3643" s="1">
        <v>39.008507000000002</v>
      </c>
      <c r="H3643" s="1">
        <v>-74.908275000000003</v>
      </c>
      <c r="I3643" s="1">
        <v>23</v>
      </c>
      <c r="J3643" s="1">
        <v>-5</v>
      </c>
      <c r="K3643" s="1" t="s">
        <v>236</v>
      </c>
      <c r="L3643" s="1" t="s">
        <v>12051</v>
      </c>
    </row>
    <row r="3644" spans="1:12">
      <c r="A3644" s="1">
        <v>3741</v>
      </c>
      <c r="B3644" s="1" t="s">
        <v>12055</v>
      </c>
      <c r="C3644" s="1" t="s">
        <v>12056</v>
      </c>
      <c r="D3644" s="1" t="s">
        <v>1210</v>
      </c>
      <c r="E3644" s="1" t="s">
        <v>12057</v>
      </c>
      <c r="F3644" s="1" t="s">
        <v>12058</v>
      </c>
      <c r="G3644" s="1">
        <v>39.416584</v>
      </c>
      <c r="H3644" s="1">
        <v>-118.70098</v>
      </c>
      <c r="I3644" s="1">
        <v>3934</v>
      </c>
      <c r="J3644" s="1">
        <v>-8</v>
      </c>
      <c r="K3644" s="1" t="s">
        <v>236</v>
      </c>
      <c r="L3644" s="1" t="s">
        <v>12055</v>
      </c>
    </row>
    <row r="3645" spans="1:12">
      <c r="A3645" s="1">
        <v>3742</v>
      </c>
      <c r="B3645" s="1" t="s">
        <v>12059</v>
      </c>
      <c r="C3645" s="1" t="s">
        <v>12060</v>
      </c>
      <c r="D3645" s="1" t="s">
        <v>1210</v>
      </c>
      <c r="E3645" s="1" t="s">
        <v>12061</v>
      </c>
      <c r="F3645" s="1" t="s">
        <v>12062</v>
      </c>
      <c r="G3645" s="1">
        <v>42.608333000000002</v>
      </c>
      <c r="H3645" s="1">
        <v>-82.835499999999996</v>
      </c>
      <c r="I3645" s="1">
        <v>580</v>
      </c>
      <c r="J3645" s="1">
        <v>-5</v>
      </c>
      <c r="K3645" s="1" t="s">
        <v>236</v>
      </c>
      <c r="L3645" s="1" t="s">
        <v>12059</v>
      </c>
    </row>
    <row r="3646" spans="1:12">
      <c r="A3646" s="1">
        <v>3743</v>
      </c>
      <c r="B3646" s="1" t="s">
        <v>12063</v>
      </c>
      <c r="C3646" s="1" t="s">
        <v>12064</v>
      </c>
      <c r="D3646" s="1" t="s">
        <v>1210</v>
      </c>
      <c r="E3646" s="1" t="s">
        <v>12065</v>
      </c>
      <c r="F3646" s="1" t="s">
        <v>12066</v>
      </c>
      <c r="G3646" s="1">
        <v>36.741250000000001</v>
      </c>
      <c r="H3646" s="1">
        <v>-108.229944</v>
      </c>
      <c r="I3646" s="1">
        <v>5506</v>
      </c>
      <c r="J3646" s="1">
        <v>-7</v>
      </c>
      <c r="K3646" s="1" t="s">
        <v>236</v>
      </c>
      <c r="L3646" s="1" t="s">
        <v>12063</v>
      </c>
    </row>
    <row r="3647" spans="1:12">
      <c r="A3647" s="1">
        <v>3744</v>
      </c>
      <c r="B3647" s="1" t="s">
        <v>12067</v>
      </c>
      <c r="C3647" s="1" t="s">
        <v>12068</v>
      </c>
      <c r="D3647" s="1" t="s">
        <v>1210</v>
      </c>
      <c r="E3647" s="1" t="s">
        <v>12069</v>
      </c>
      <c r="F3647" s="1" t="s">
        <v>12070</v>
      </c>
      <c r="G3647" s="1">
        <v>27.770361000000001</v>
      </c>
      <c r="H3647" s="1">
        <v>-97.501221999999999</v>
      </c>
      <c r="I3647" s="1">
        <v>44</v>
      </c>
      <c r="J3647" s="1">
        <v>-6</v>
      </c>
      <c r="K3647" s="1" t="s">
        <v>236</v>
      </c>
      <c r="L3647" s="1" t="s">
        <v>12067</v>
      </c>
    </row>
    <row r="3648" spans="1:12">
      <c r="A3648" s="1">
        <v>3745</v>
      </c>
      <c r="B3648" s="1" t="s">
        <v>12071</v>
      </c>
      <c r="C3648" s="1" t="s">
        <v>12072</v>
      </c>
      <c r="D3648" s="1" t="s">
        <v>1210</v>
      </c>
      <c r="E3648" s="1" t="s">
        <v>12073</v>
      </c>
      <c r="F3648" s="1" t="s">
        <v>12074</v>
      </c>
      <c r="G3648" s="1">
        <v>43.111187000000001</v>
      </c>
      <c r="H3648" s="1">
        <v>-76.106311000000005</v>
      </c>
      <c r="I3648" s="1">
        <v>421</v>
      </c>
      <c r="J3648" s="1">
        <v>-5</v>
      </c>
      <c r="K3648" s="1" t="s">
        <v>236</v>
      </c>
      <c r="L3648" s="1" t="s">
        <v>12071</v>
      </c>
    </row>
    <row r="3649" spans="1:12">
      <c r="A3649" s="1">
        <v>3746</v>
      </c>
      <c r="B3649" s="1" t="s">
        <v>12075</v>
      </c>
      <c r="C3649" s="1" t="s">
        <v>12076</v>
      </c>
      <c r="D3649" s="1" t="s">
        <v>1210</v>
      </c>
      <c r="E3649" s="1" t="s">
        <v>12077</v>
      </c>
      <c r="F3649" s="1" t="s">
        <v>12078</v>
      </c>
      <c r="G3649" s="1">
        <v>24.575834</v>
      </c>
      <c r="H3649" s="1">
        <v>-81.688889000000003</v>
      </c>
      <c r="I3649" s="1">
        <v>6</v>
      </c>
      <c r="J3649" s="1">
        <v>-5</v>
      </c>
      <c r="K3649" s="1" t="s">
        <v>236</v>
      </c>
      <c r="L3649" s="1" t="s">
        <v>12075</v>
      </c>
    </row>
    <row r="3650" spans="1:12">
      <c r="A3650" s="1">
        <v>3747</v>
      </c>
      <c r="B3650" s="1" t="s">
        <v>12079</v>
      </c>
      <c r="C3650" s="1" t="s">
        <v>12080</v>
      </c>
      <c r="D3650" s="1" t="s">
        <v>1210</v>
      </c>
      <c r="E3650" s="1" t="s">
        <v>12081</v>
      </c>
      <c r="F3650" s="1" t="s">
        <v>12082</v>
      </c>
      <c r="G3650" s="1">
        <v>41.785972000000001</v>
      </c>
      <c r="H3650" s="1">
        <v>-87.752416999999994</v>
      </c>
      <c r="I3650" s="1">
        <v>620</v>
      </c>
      <c r="J3650" s="1">
        <v>-6</v>
      </c>
      <c r="K3650" s="1" t="s">
        <v>236</v>
      </c>
      <c r="L3650" s="1" t="s">
        <v>12079</v>
      </c>
    </row>
    <row r="3651" spans="1:12">
      <c r="A3651" s="1">
        <v>3748</v>
      </c>
      <c r="B3651" s="1" t="s">
        <v>12083</v>
      </c>
      <c r="C3651" s="1" t="s">
        <v>5659</v>
      </c>
      <c r="D3651" s="1" t="s">
        <v>1210</v>
      </c>
      <c r="E3651" s="1" t="s">
        <v>12084</v>
      </c>
      <c r="F3651" s="1" t="s">
        <v>12085</v>
      </c>
      <c r="G3651" s="1">
        <v>37.3626</v>
      </c>
      <c r="H3651" s="1">
        <v>-121.929022</v>
      </c>
      <c r="I3651" s="1">
        <v>62</v>
      </c>
      <c r="J3651" s="1">
        <v>-8</v>
      </c>
      <c r="K3651" s="1" t="s">
        <v>236</v>
      </c>
      <c r="L3651" s="1" t="s">
        <v>12083</v>
      </c>
    </row>
    <row r="3652" spans="1:12">
      <c r="A3652" s="1">
        <v>3749</v>
      </c>
      <c r="B3652" s="1" t="s">
        <v>12086</v>
      </c>
      <c r="C3652" s="1" t="s">
        <v>12087</v>
      </c>
      <c r="D3652" s="1" t="s">
        <v>1210</v>
      </c>
      <c r="E3652" s="1" t="s">
        <v>12088</v>
      </c>
      <c r="F3652" s="1" t="s">
        <v>12089</v>
      </c>
      <c r="G3652" s="1">
        <v>32.687528</v>
      </c>
      <c r="H3652" s="1">
        <v>-103.217028</v>
      </c>
      <c r="I3652" s="1">
        <v>3661</v>
      </c>
      <c r="J3652" s="1">
        <v>-7</v>
      </c>
      <c r="K3652" s="1" t="s">
        <v>236</v>
      </c>
      <c r="L3652" s="1" t="s">
        <v>12086</v>
      </c>
    </row>
    <row r="3653" spans="1:12">
      <c r="A3653" s="1">
        <v>3750</v>
      </c>
      <c r="B3653" s="1" t="s">
        <v>12090</v>
      </c>
      <c r="C3653" s="1" t="s">
        <v>12091</v>
      </c>
      <c r="D3653" s="1" t="s">
        <v>1210</v>
      </c>
      <c r="E3653" s="1" t="s">
        <v>12092</v>
      </c>
      <c r="F3653" s="1" t="s">
        <v>12093</v>
      </c>
      <c r="G3653" s="1">
        <v>40.081944</v>
      </c>
      <c r="H3653" s="1">
        <v>-75.010586000000004</v>
      </c>
      <c r="I3653" s="1">
        <v>121</v>
      </c>
      <c r="J3653" s="1">
        <v>-5</v>
      </c>
      <c r="K3653" s="1" t="s">
        <v>236</v>
      </c>
      <c r="L3653" s="1" t="s">
        <v>12090</v>
      </c>
    </row>
    <row r="3654" spans="1:12">
      <c r="A3654" s="1">
        <v>3751</v>
      </c>
      <c r="B3654" s="1" t="s">
        <v>12094</v>
      </c>
      <c r="C3654" s="1" t="s">
        <v>12095</v>
      </c>
      <c r="D3654" s="1" t="s">
        <v>1210</v>
      </c>
      <c r="E3654" s="1" t="s">
        <v>12096</v>
      </c>
      <c r="F3654" s="1" t="s">
        <v>12097</v>
      </c>
      <c r="G3654" s="1">
        <v>39.861656000000004</v>
      </c>
      <c r="H3654" s="1">
        <v>-104.67317799999999</v>
      </c>
      <c r="I3654" s="1">
        <v>5431</v>
      </c>
      <c r="J3654" s="1">
        <v>-7</v>
      </c>
      <c r="K3654" s="1" t="s">
        <v>236</v>
      </c>
      <c r="L3654" s="1" t="s">
        <v>12094</v>
      </c>
    </row>
    <row r="3655" spans="1:12">
      <c r="A3655" s="1">
        <v>3752</v>
      </c>
      <c r="B3655" s="1" t="s">
        <v>12098</v>
      </c>
      <c r="C3655" s="1" t="s">
        <v>12091</v>
      </c>
      <c r="D3655" s="1" t="s">
        <v>1210</v>
      </c>
      <c r="E3655" s="1" t="s">
        <v>12099</v>
      </c>
      <c r="F3655" s="1" t="s">
        <v>12100</v>
      </c>
      <c r="G3655" s="1">
        <v>39.871943999999999</v>
      </c>
      <c r="H3655" s="1">
        <v>-75.241139000000004</v>
      </c>
      <c r="I3655" s="1">
        <v>36</v>
      </c>
      <c r="J3655" s="1">
        <v>-5</v>
      </c>
      <c r="K3655" s="1" t="s">
        <v>236</v>
      </c>
      <c r="L3655" s="1" t="s">
        <v>12098</v>
      </c>
    </row>
    <row r="3656" spans="1:12">
      <c r="A3656" s="1">
        <v>3753</v>
      </c>
      <c r="B3656" s="1" t="s">
        <v>12101</v>
      </c>
      <c r="C3656" s="1" t="s">
        <v>12102</v>
      </c>
      <c r="D3656" s="1" t="s">
        <v>1210</v>
      </c>
      <c r="E3656" s="1" t="s">
        <v>12103</v>
      </c>
      <c r="F3656" s="1" t="s">
        <v>12104</v>
      </c>
      <c r="G3656" s="1">
        <v>42.402602999999999</v>
      </c>
      <c r="H3656" s="1">
        <v>-96.384366999999997</v>
      </c>
      <c r="I3656" s="1">
        <v>1098</v>
      </c>
      <c r="J3656" s="1">
        <v>-6</v>
      </c>
      <c r="K3656" s="1" t="s">
        <v>236</v>
      </c>
      <c r="L3656" s="1" t="s">
        <v>12101</v>
      </c>
    </row>
    <row r="3657" spans="1:12">
      <c r="A3657" s="1">
        <v>3754</v>
      </c>
      <c r="B3657" s="1" t="s">
        <v>12105</v>
      </c>
      <c r="C3657" s="1" t="s">
        <v>4328</v>
      </c>
      <c r="D3657" s="1" t="s">
        <v>1210</v>
      </c>
      <c r="E3657" s="1" t="s">
        <v>12106</v>
      </c>
      <c r="F3657" s="1" t="s">
        <v>12107</v>
      </c>
      <c r="G3657" s="1">
        <v>32.69285</v>
      </c>
      <c r="H3657" s="1">
        <v>-83.649210999999994</v>
      </c>
      <c r="I3657" s="1">
        <v>354</v>
      </c>
      <c r="J3657" s="1">
        <v>-5</v>
      </c>
      <c r="K3657" s="1" t="s">
        <v>236</v>
      </c>
      <c r="L3657" s="1" t="s">
        <v>12105</v>
      </c>
    </row>
    <row r="3658" spans="1:12">
      <c r="A3658" s="1">
        <v>3755</v>
      </c>
      <c r="B3658" s="1" t="s">
        <v>12108</v>
      </c>
      <c r="C3658" s="1" t="s">
        <v>12109</v>
      </c>
      <c r="D3658" s="1" t="s">
        <v>1210</v>
      </c>
      <c r="E3658" s="1" t="s">
        <v>12110</v>
      </c>
      <c r="F3658" s="1" t="s">
        <v>12111</v>
      </c>
      <c r="G3658" s="1">
        <v>33.236944000000001</v>
      </c>
      <c r="H3658" s="1">
        <v>-107.27175</v>
      </c>
      <c r="I3658" s="1">
        <v>4853</v>
      </c>
      <c r="J3658" s="1">
        <v>-7</v>
      </c>
      <c r="K3658" s="1" t="s">
        <v>236</v>
      </c>
      <c r="L3658" s="1" t="s">
        <v>12108</v>
      </c>
    </row>
    <row r="3659" spans="1:12">
      <c r="A3659" s="1">
        <v>3756</v>
      </c>
      <c r="B3659" s="1" t="s">
        <v>12112</v>
      </c>
      <c r="C3659" s="1" t="s">
        <v>12113</v>
      </c>
      <c r="D3659" s="1" t="s">
        <v>1210</v>
      </c>
      <c r="E3659" s="1" t="s">
        <v>12114</v>
      </c>
      <c r="F3659" s="1" t="s">
        <v>12115</v>
      </c>
      <c r="G3659" s="1">
        <v>34.629390999999998</v>
      </c>
      <c r="H3659" s="1">
        <v>-118.08456</v>
      </c>
      <c r="I3659" s="1">
        <v>2543</v>
      </c>
      <c r="J3659" s="1">
        <v>-8</v>
      </c>
      <c r="K3659" s="1" t="s">
        <v>236</v>
      </c>
      <c r="L3659" s="1" t="s">
        <v>12112</v>
      </c>
    </row>
    <row r="3660" spans="1:12">
      <c r="A3660" s="1">
        <v>3757</v>
      </c>
      <c r="B3660" s="1" t="s">
        <v>12116</v>
      </c>
      <c r="C3660" s="1" t="s">
        <v>9050</v>
      </c>
      <c r="D3660" s="1" t="s">
        <v>1210</v>
      </c>
      <c r="E3660" s="1" t="s">
        <v>12117</v>
      </c>
      <c r="F3660" s="1" t="s">
        <v>12118</v>
      </c>
      <c r="G3660" s="1">
        <v>29.529675000000001</v>
      </c>
      <c r="H3660" s="1">
        <v>-98.278899999999993</v>
      </c>
      <c r="I3660" s="1">
        <v>762</v>
      </c>
      <c r="J3660" s="1">
        <v>-6</v>
      </c>
      <c r="K3660" s="1" t="s">
        <v>236</v>
      </c>
      <c r="L3660" s="1" t="s">
        <v>12116</v>
      </c>
    </row>
    <row r="3661" spans="1:12">
      <c r="A3661" s="1">
        <v>3758</v>
      </c>
      <c r="B3661" s="1" t="s">
        <v>12119</v>
      </c>
      <c r="C3661" s="1" t="s">
        <v>12120</v>
      </c>
      <c r="D3661" s="1" t="s">
        <v>1210</v>
      </c>
      <c r="E3661" s="1" t="s">
        <v>12121</v>
      </c>
      <c r="F3661" s="1" t="s">
        <v>12122</v>
      </c>
      <c r="G3661" s="1">
        <v>32.829222000000001</v>
      </c>
      <c r="H3661" s="1">
        <v>-115.671667</v>
      </c>
      <c r="I3661" s="1">
        <v>-42</v>
      </c>
      <c r="J3661" s="1">
        <v>-8</v>
      </c>
      <c r="K3661" s="1" t="s">
        <v>236</v>
      </c>
      <c r="L3661" s="1" t="s">
        <v>12119</v>
      </c>
    </row>
    <row r="3662" spans="1:12">
      <c r="A3662" s="1">
        <v>3759</v>
      </c>
      <c r="B3662" s="1" t="s">
        <v>12123</v>
      </c>
      <c r="C3662" s="1" t="s">
        <v>11811</v>
      </c>
      <c r="D3662" s="1" t="s">
        <v>1210</v>
      </c>
      <c r="E3662" s="1" t="s">
        <v>12124</v>
      </c>
      <c r="F3662" s="1" t="s">
        <v>12125</v>
      </c>
      <c r="G3662" s="1">
        <v>39.997971999999997</v>
      </c>
      <c r="H3662" s="1">
        <v>-82.891889000000006</v>
      </c>
      <c r="I3662" s="1">
        <v>815</v>
      </c>
      <c r="J3662" s="1">
        <v>-5</v>
      </c>
      <c r="K3662" s="1" t="s">
        <v>236</v>
      </c>
      <c r="L3662" s="1" t="s">
        <v>12123</v>
      </c>
    </row>
    <row r="3663" spans="1:12">
      <c r="A3663" s="1">
        <v>3760</v>
      </c>
      <c r="B3663" s="1" t="s">
        <v>12126</v>
      </c>
      <c r="C3663" s="1" t="s">
        <v>12127</v>
      </c>
      <c r="D3663" s="1" t="s">
        <v>1210</v>
      </c>
      <c r="E3663" s="1" t="s">
        <v>12128</v>
      </c>
      <c r="F3663" s="1" t="s">
        <v>12129</v>
      </c>
      <c r="G3663" s="1">
        <v>36.005094</v>
      </c>
      <c r="H3663" s="1">
        <v>-94.170058999999995</v>
      </c>
      <c r="I3663" s="1">
        <v>1251</v>
      </c>
      <c r="J3663" s="1">
        <v>-6</v>
      </c>
      <c r="K3663" s="1" t="s">
        <v>236</v>
      </c>
      <c r="L3663" s="1" t="s">
        <v>12126</v>
      </c>
    </row>
    <row r="3664" spans="1:12">
      <c r="A3664" s="1">
        <v>3761</v>
      </c>
      <c r="B3664" s="1" t="s">
        <v>12130</v>
      </c>
      <c r="C3664" s="1" t="s">
        <v>12131</v>
      </c>
      <c r="D3664" s="1" t="s">
        <v>1210</v>
      </c>
      <c r="E3664" s="1" t="s">
        <v>12132</v>
      </c>
      <c r="F3664" s="1" t="s">
        <v>12133</v>
      </c>
      <c r="G3664" s="1">
        <v>34.649833000000001</v>
      </c>
      <c r="H3664" s="1">
        <v>-98.402167000000006</v>
      </c>
      <c r="I3664" s="1">
        <v>1189</v>
      </c>
      <c r="J3664" s="1">
        <v>-6</v>
      </c>
      <c r="K3664" s="1" t="s">
        <v>236</v>
      </c>
      <c r="L3664" s="1" t="s">
        <v>12130</v>
      </c>
    </row>
    <row r="3665" spans="1:12">
      <c r="A3665" s="1">
        <v>3762</v>
      </c>
      <c r="B3665" s="1" t="s">
        <v>12134</v>
      </c>
      <c r="C3665" s="1" t="s">
        <v>312</v>
      </c>
      <c r="D3665" s="1" t="s">
        <v>1210</v>
      </c>
      <c r="E3665" s="1" t="s">
        <v>12135</v>
      </c>
      <c r="F3665" s="1" t="s">
        <v>12136</v>
      </c>
      <c r="G3665" s="1">
        <v>45.559868000000002</v>
      </c>
      <c r="H3665" s="1">
        <v>-93.608216999999996</v>
      </c>
      <c r="I3665" s="1">
        <v>979</v>
      </c>
      <c r="J3665" s="1">
        <v>-6</v>
      </c>
      <c r="K3665" s="1" t="s">
        <v>236</v>
      </c>
      <c r="L3665" s="1" t="s">
        <v>12134</v>
      </c>
    </row>
    <row r="3666" spans="1:12">
      <c r="A3666" s="1">
        <v>3763</v>
      </c>
      <c r="B3666" s="1" t="s">
        <v>12137</v>
      </c>
      <c r="C3666" s="1" t="s">
        <v>11636</v>
      </c>
      <c r="D3666" s="1" t="s">
        <v>1210</v>
      </c>
      <c r="E3666" s="1" t="s">
        <v>12138</v>
      </c>
      <c r="F3666" s="1" t="s">
        <v>12139</v>
      </c>
      <c r="G3666" s="1">
        <v>39.826110999999997</v>
      </c>
      <c r="H3666" s="1">
        <v>-84.048332000000002</v>
      </c>
      <c r="I3666" s="1">
        <v>823</v>
      </c>
      <c r="J3666" s="1">
        <v>-5</v>
      </c>
      <c r="K3666" s="1" t="s">
        <v>236</v>
      </c>
      <c r="L3666" s="1" t="s">
        <v>12137</v>
      </c>
    </row>
    <row r="3667" spans="1:12">
      <c r="A3667" s="1">
        <v>3764</v>
      </c>
      <c r="B3667" s="1" t="s">
        <v>12140</v>
      </c>
      <c r="C3667" s="1" t="s">
        <v>12141</v>
      </c>
      <c r="D3667" s="1" t="s">
        <v>1210</v>
      </c>
      <c r="E3667" s="1" t="s">
        <v>12142</v>
      </c>
      <c r="F3667" s="1" t="s">
        <v>12143</v>
      </c>
      <c r="G3667" s="1">
        <v>64.736177999999995</v>
      </c>
      <c r="H3667" s="1">
        <v>-156.93741700000001</v>
      </c>
      <c r="I3667" s="1">
        <v>152</v>
      </c>
      <c r="J3667" s="1">
        <v>-9</v>
      </c>
      <c r="K3667" s="1" t="s">
        <v>236</v>
      </c>
      <c r="L3667" s="1" t="s">
        <v>12140</v>
      </c>
    </row>
    <row r="3668" spans="1:12">
      <c r="A3668" s="1">
        <v>3765</v>
      </c>
      <c r="B3668" s="1" t="s">
        <v>12144</v>
      </c>
      <c r="C3668" s="1" t="s">
        <v>12145</v>
      </c>
      <c r="D3668" s="1" t="s">
        <v>1210</v>
      </c>
      <c r="F3668" s="1" t="s">
        <v>12146</v>
      </c>
      <c r="G3668" s="1">
        <v>33.269111000000002</v>
      </c>
      <c r="H3668" s="1">
        <v>-111.811111</v>
      </c>
      <c r="I3668" s="1">
        <v>1243</v>
      </c>
      <c r="J3668" s="1">
        <v>-7</v>
      </c>
      <c r="K3668" s="1" t="s">
        <v>236</v>
      </c>
      <c r="L3668" s="1" t="s">
        <v>12144</v>
      </c>
    </row>
    <row r="3669" spans="1:12">
      <c r="A3669" s="1">
        <v>3766</v>
      </c>
      <c r="B3669" s="1" t="s">
        <v>12147</v>
      </c>
      <c r="C3669" s="1" t="s">
        <v>12147</v>
      </c>
      <c r="D3669" s="1" t="s">
        <v>1210</v>
      </c>
      <c r="E3669" s="1" t="s">
        <v>12148</v>
      </c>
      <c r="F3669" s="1" t="s">
        <v>12149</v>
      </c>
      <c r="G3669" s="1">
        <v>32.781605999999996</v>
      </c>
      <c r="H3669" s="1">
        <v>-98.060175000000001</v>
      </c>
      <c r="I3669" s="1">
        <v>974</v>
      </c>
      <c r="J3669" s="1">
        <v>-6</v>
      </c>
      <c r="K3669" s="1" t="s">
        <v>236</v>
      </c>
      <c r="L3669" s="1" t="s">
        <v>12147</v>
      </c>
    </row>
    <row r="3670" spans="1:12">
      <c r="A3670" s="1">
        <v>3767</v>
      </c>
      <c r="B3670" s="1" t="s">
        <v>12150</v>
      </c>
      <c r="C3670" s="1" t="s">
        <v>10990</v>
      </c>
      <c r="D3670" s="1" t="s">
        <v>1210</v>
      </c>
      <c r="E3670" s="1" t="s">
        <v>12151</v>
      </c>
      <c r="F3670" s="1" t="s">
        <v>12152</v>
      </c>
      <c r="G3670" s="1">
        <v>37.621853000000002</v>
      </c>
      <c r="H3670" s="1">
        <v>-97.268191999999999</v>
      </c>
      <c r="I3670" s="1">
        <v>1371</v>
      </c>
      <c r="J3670" s="1">
        <v>-6</v>
      </c>
      <c r="K3670" s="1" t="s">
        <v>236</v>
      </c>
      <c r="L3670" s="1" t="s">
        <v>12150</v>
      </c>
    </row>
    <row r="3671" spans="1:12">
      <c r="A3671" s="1">
        <v>3768</v>
      </c>
      <c r="B3671" s="1" t="s">
        <v>12153</v>
      </c>
      <c r="C3671" s="1" t="s">
        <v>12154</v>
      </c>
      <c r="D3671" s="1" t="s">
        <v>1210</v>
      </c>
      <c r="E3671" s="1" t="s">
        <v>12155</v>
      </c>
      <c r="F3671" s="1" t="s">
        <v>12156</v>
      </c>
      <c r="G3671" s="1">
        <v>29.825333000000001</v>
      </c>
      <c r="H3671" s="1">
        <v>-90.034999999999997</v>
      </c>
      <c r="I3671" s="1">
        <v>3</v>
      </c>
      <c r="J3671" s="1">
        <v>-6</v>
      </c>
      <c r="K3671" s="1" t="s">
        <v>236</v>
      </c>
      <c r="L3671" s="1" t="s">
        <v>12153</v>
      </c>
    </row>
    <row r="3672" spans="1:12">
      <c r="A3672" s="1">
        <v>3769</v>
      </c>
      <c r="B3672" s="1" t="s">
        <v>12157</v>
      </c>
      <c r="C3672" s="1" t="s">
        <v>12157</v>
      </c>
      <c r="D3672" s="1" t="s">
        <v>1210</v>
      </c>
      <c r="E3672" s="1" t="s">
        <v>12158</v>
      </c>
      <c r="F3672" s="1" t="s">
        <v>12159</v>
      </c>
      <c r="G3672" s="1">
        <v>32.477410999999996</v>
      </c>
      <c r="H3672" s="1">
        <v>-80.723161000000005</v>
      </c>
      <c r="I3672" s="1">
        <v>37</v>
      </c>
      <c r="J3672" s="1">
        <v>-5</v>
      </c>
      <c r="K3672" s="1" t="s">
        <v>236</v>
      </c>
      <c r="L3672" s="1" t="s">
        <v>12157</v>
      </c>
    </row>
    <row r="3673" spans="1:12">
      <c r="A3673" s="1">
        <v>3770</v>
      </c>
      <c r="B3673" s="1" t="s">
        <v>12160</v>
      </c>
      <c r="C3673" s="1" t="s">
        <v>12161</v>
      </c>
      <c r="D3673" s="1" t="s">
        <v>1210</v>
      </c>
      <c r="E3673" s="1" t="s">
        <v>12162</v>
      </c>
      <c r="F3673" s="1" t="s">
        <v>12163</v>
      </c>
      <c r="G3673" s="1">
        <v>33.453721999999999</v>
      </c>
      <c r="H3673" s="1">
        <v>-93.991028</v>
      </c>
      <c r="I3673" s="1">
        <v>390</v>
      </c>
      <c r="J3673" s="1">
        <v>-6</v>
      </c>
      <c r="K3673" s="1" t="s">
        <v>236</v>
      </c>
      <c r="L3673" s="1" t="s">
        <v>12160</v>
      </c>
    </row>
    <row r="3674" spans="1:12">
      <c r="A3674" s="1">
        <v>3771</v>
      </c>
      <c r="B3674" s="1" t="s">
        <v>12164</v>
      </c>
      <c r="C3674" s="1" t="s">
        <v>12165</v>
      </c>
      <c r="D3674" s="1" t="s">
        <v>1210</v>
      </c>
      <c r="E3674" s="1" t="s">
        <v>12166</v>
      </c>
      <c r="F3674" s="1" t="s">
        <v>12167</v>
      </c>
      <c r="G3674" s="1">
        <v>44.650944000000003</v>
      </c>
      <c r="H3674" s="1">
        <v>-73.468138999999994</v>
      </c>
      <c r="I3674" s="1">
        <v>234</v>
      </c>
      <c r="J3674" s="1">
        <v>-5</v>
      </c>
      <c r="K3674" s="1" t="s">
        <v>236</v>
      </c>
      <c r="L3674" s="1" t="s">
        <v>12164</v>
      </c>
    </row>
    <row r="3675" spans="1:12">
      <c r="A3675" s="1">
        <v>3772</v>
      </c>
      <c r="B3675" s="1" t="s">
        <v>12168</v>
      </c>
      <c r="C3675" s="1" t="s">
        <v>1837</v>
      </c>
      <c r="D3675" s="1" t="s">
        <v>1210</v>
      </c>
      <c r="E3675" s="1" t="s">
        <v>12169</v>
      </c>
      <c r="F3675" s="1" t="s">
        <v>12170</v>
      </c>
      <c r="G3675" s="1">
        <v>39.466219000000002</v>
      </c>
      <c r="H3675" s="1">
        <v>-76.168807999999999</v>
      </c>
      <c r="I3675" s="1">
        <v>57</v>
      </c>
      <c r="J3675" s="1">
        <v>-5</v>
      </c>
      <c r="K3675" s="1" t="s">
        <v>236</v>
      </c>
      <c r="L3675" s="1" t="s">
        <v>12168</v>
      </c>
    </row>
    <row r="3676" spans="1:12">
      <c r="A3676" s="1">
        <v>3773</v>
      </c>
      <c r="B3676" s="1" t="s">
        <v>12171</v>
      </c>
      <c r="C3676" s="1" t="s">
        <v>12172</v>
      </c>
      <c r="D3676" s="1" t="s">
        <v>1210</v>
      </c>
      <c r="E3676" s="1" t="s">
        <v>12173</v>
      </c>
      <c r="F3676" s="1" t="s">
        <v>12174</v>
      </c>
      <c r="G3676" s="1">
        <v>35.182777000000002</v>
      </c>
      <c r="H3676" s="1">
        <v>-103.60318599999999</v>
      </c>
      <c r="I3676" s="1">
        <v>4065</v>
      </c>
      <c r="J3676" s="1">
        <v>-7</v>
      </c>
      <c r="K3676" s="1" t="s">
        <v>236</v>
      </c>
      <c r="L3676" s="1" t="s">
        <v>12171</v>
      </c>
    </row>
    <row r="3677" spans="1:12">
      <c r="A3677" s="1">
        <v>3774</v>
      </c>
      <c r="B3677" s="1" t="s">
        <v>12175</v>
      </c>
      <c r="C3677" s="1" t="s">
        <v>10920</v>
      </c>
      <c r="D3677" s="1" t="s">
        <v>1210</v>
      </c>
      <c r="E3677" s="1" t="s">
        <v>12176</v>
      </c>
      <c r="F3677" s="1" t="s">
        <v>12177</v>
      </c>
      <c r="G3677" s="1">
        <v>61.174360999999998</v>
      </c>
      <c r="H3677" s="1">
        <v>-149.99636100000001</v>
      </c>
      <c r="I3677" s="1">
        <v>152</v>
      </c>
      <c r="J3677" s="1">
        <v>-9</v>
      </c>
      <c r="K3677" s="1" t="s">
        <v>236</v>
      </c>
      <c r="L3677" s="1" t="s">
        <v>12175</v>
      </c>
    </row>
    <row r="3678" spans="1:12">
      <c r="A3678" s="1">
        <v>3775</v>
      </c>
      <c r="B3678" s="1" t="s">
        <v>12178</v>
      </c>
      <c r="C3678" s="1" t="s">
        <v>12179</v>
      </c>
      <c r="D3678" s="1" t="s">
        <v>1210</v>
      </c>
      <c r="E3678" s="1" t="s">
        <v>12180</v>
      </c>
      <c r="F3678" s="1" t="s">
        <v>12181</v>
      </c>
      <c r="G3678" s="1">
        <v>31.067250000000001</v>
      </c>
      <c r="H3678" s="1">
        <v>-97.828917000000004</v>
      </c>
      <c r="I3678" s="1">
        <v>1015</v>
      </c>
      <c r="J3678" s="1">
        <v>-6</v>
      </c>
      <c r="K3678" s="1" t="s">
        <v>236</v>
      </c>
      <c r="L3678" s="1" t="s">
        <v>12178</v>
      </c>
    </row>
    <row r="3679" spans="1:12">
      <c r="A3679" s="1">
        <v>3776</v>
      </c>
      <c r="B3679" s="1" t="s">
        <v>12182</v>
      </c>
      <c r="C3679" s="1" t="s">
        <v>12183</v>
      </c>
      <c r="D3679" s="1" t="s">
        <v>1210</v>
      </c>
      <c r="E3679" s="1" t="s">
        <v>12184</v>
      </c>
      <c r="F3679" s="1" t="s">
        <v>12185</v>
      </c>
      <c r="G3679" s="1">
        <v>35.083227999999998</v>
      </c>
      <c r="H3679" s="1">
        <v>-108.79177799999999</v>
      </c>
      <c r="I3679" s="1">
        <v>6454</v>
      </c>
      <c r="J3679" s="1">
        <v>-7</v>
      </c>
      <c r="K3679" s="1" t="s">
        <v>236</v>
      </c>
      <c r="L3679" s="1" t="s">
        <v>12182</v>
      </c>
    </row>
    <row r="3680" spans="1:12">
      <c r="A3680" s="1">
        <v>3777</v>
      </c>
      <c r="B3680" s="1" t="s">
        <v>12186</v>
      </c>
      <c r="C3680" s="1" t="s">
        <v>12187</v>
      </c>
      <c r="D3680" s="1" t="s">
        <v>1210</v>
      </c>
      <c r="E3680" s="1" t="s">
        <v>12188</v>
      </c>
      <c r="F3680" s="1" t="s">
        <v>12189</v>
      </c>
      <c r="G3680" s="1">
        <v>48.792693999999997</v>
      </c>
      <c r="H3680" s="1">
        <v>-122.53752799999999</v>
      </c>
      <c r="I3680" s="1">
        <v>170</v>
      </c>
      <c r="J3680" s="1">
        <v>-8</v>
      </c>
      <c r="K3680" s="1" t="s">
        <v>236</v>
      </c>
      <c r="L3680" s="1" t="s">
        <v>12186</v>
      </c>
    </row>
    <row r="3681" spans="1:12">
      <c r="A3681" s="1">
        <v>3778</v>
      </c>
      <c r="B3681" s="1" t="s">
        <v>12190</v>
      </c>
      <c r="C3681" s="1" t="s">
        <v>12191</v>
      </c>
      <c r="D3681" s="1" t="s">
        <v>1210</v>
      </c>
      <c r="E3681" s="1" t="s">
        <v>12192</v>
      </c>
      <c r="F3681" s="1" t="s">
        <v>12193</v>
      </c>
      <c r="G3681" s="1">
        <v>35.356667000000002</v>
      </c>
      <c r="H3681" s="1">
        <v>-89.870277999999999</v>
      </c>
      <c r="I3681" s="1">
        <v>320</v>
      </c>
      <c r="J3681" s="1">
        <v>-6</v>
      </c>
      <c r="K3681" s="1" t="s">
        <v>236</v>
      </c>
      <c r="L3681" s="1" t="s">
        <v>12190</v>
      </c>
    </row>
    <row r="3682" spans="1:12">
      <c r="A3682" s="1">
        <v>3779</v>
      </c>
      <c r="B3682" s="1" t="s">
        <v>12194</v>
      </c>
      <c r="C3682" s="1" t="s">
        <v>12195</v>
      </c>
      <c r="D3682" s="1" t="s">
        <v>1210</v>
      </c>
      <c r="E3682" s="1" t="s">
        <v>12196</v>
      </c>
      <c r="F3682" s="1" t="s">
        <v>12197</v>
      </c>
      <c r="G3682" s="1">
        <v>38.889443999999997</v>
      </c>
      <c r="H3682" s="1">
        <v>-79.857139000000004</v>
      </c>
      <c r="I3682" s="1">
        <v>1987</v>
      </c>
      <c r="J3682" s="1">
        <v>-5</v>
      </c>
      <c r="K3682" s="1" t="s">
        <v>236</v>
      </c>
      <c r="L3682" s="1" t="s">
        <v>12194</v>
      </c>
    </row>
    <row r="3683" spans="1:12">
      <c r="A3683" s="1">
        <v>3780</v>
      </c>
      <c r="B3683" s="1" t="s">
        <v>12198</v>
      </c>
      <c r="C3683" s="1" t="s">
        <v>12199</v>
      </c>
      <c r="D3683" s="1" t="s">
        <v>1210</v>
      </c>
      <c r="E3683" s="1" t="s">
        <v>12200</v>
      </c>
      <c r="F3683" s="1" t="s">
        <v>12201</v>
      </c>
      <c r="G3683" s="1">
        <v>41.736722</v>
      </c>
      <c r="H3683" s="1">
        <v>-72.649444000000003</v>
      </c>
      <c r="I3683" s="1">
        <v>18</v>
      </c>
      <c r="J3683" s="1">
        <v>-5</v>
      </c>
      <c r="K3683" s="1" t="s">
        <v>236</v>
      </c>
      <c r="L3683" s="1" t="s">
        <v>12198</v>
      </c>
    </row>
    <row r="3684" spans="1:12">
      <c r="A3684" s="1">
        <v>3781</v>
      </c>
      <c r="B3684" s="1" t="s">
        <v>12202</v>
      </c>
      <c r="C3684" s="1" t="s">
        <v>12203</v>
      </c>
      <c r="D3684" s="1" t="s">
        <v>1210</v>
      </c>
      <c r="E3684" s="1" t="s">
        <v>12204</v>
      </c>
      <c r="F3684" s="1" t="s">
        <v>12205</v>
      </c>
      <c r="G3684" s="1">
        <v>41.920763999999998</v>
      </c>
      <c r="H3684" s="1">
        <v>-71.491381000000004</v>
      </c>
      <c r="I3684" s="1">
        <v>441</v>
      </c>
      <c r="J3684" s="1">
        <v>-5</v>
      </c>
      <c r="K3684" s="1" t="s">
        <v>236</v>
      </c>
      <c r="L3684" s="1" t="s">
        <v>12202</v>
      </c>
    </row>
    <row r="3685" spans="1:12">
      <c r="A3685" s="1">
        <v>3782</v>
      </c>
      <c r="B3685" s="1" t="s">
        <v>12206</v>
      </c>
      <c r="C3685" s="1" t="s">
        <v>10971</v>
      </c>
      <c r="D3685" s="1" t="s">
        <v>1210</v>
      </c>
      <c r="E3685" s="1" t="s">
        <v>12207</v>
      </c>
      <c r="F3685" s="1" t="s">
        <v>12208</v>
      </c>
      <c r="G3685" s="1">
        <v>30.691230999999998</v>
      </c>
      <c r="H3685" s="1">
        <v>-88.242813999999996</v>
      </c>
      <c r="I3685" s="1">
        <v>219</v>
      </c>
      <c r="J3685" s="1">
        <v>-6</v>
      </c>
      <c r="K3685" s="1" t="s">
        <v>236</v>
      </c>
      <c r="L3685" s="1" t="s">
        <v>12206</v>
      </c>
    </row>
    <row r="3686" spans="1:12">
      <c r="A3686" s="1">
        <v>3783</v>
      </c>
      <c r="B3686" s="1" t="s">
        <v>12209</v>
      </c>
      <c r="C3686" s="1" t="s">
        <v>12210</v>
      </c>
      <c r="D3686" s="1" t="s">
        <v>1210</v>
      </c>
      <c r="E3686" s="1" t="s">
        <v>12211</v>
      </c>
      <c r="F3686" s="1" t="s">
        <v>12212</v>
      </c>
      <c r="G3686" s="1">
        <v>37.416142000000001</v>
      </c>
      <c r="H3686" s="1">
        <v>-122.049139</v>
      </c>
      <c r="I3686" s="1">
        <v>32</v>
      </c>
      <c r="J3686" s="1">
        <v>-8</v>
      </c>
      <c r="K3686" s="1" t="s">
        <v>236</v>
      </c>
      <c r="L3686" s="1" t="s">
        <v>12209</v>
      </c>
    </row>
    <row r="3687" spans="1:12">
      <c r="A3687" s="1">
        <v>3784</v>
      </c>
      <c r="B3687" s="1" t="s">
        <v>12213</v>
      </c>
      <c r="C3687" s="1" t="s">
        <v>7724</v>
      </c>
      <c r="D3687" s="1" t="s">
        <v>1210</v>
      </c>
      <c r="E3687" s="1" t="s">
        <v>12214</v>
      </c>
      <c r="F3687" s="1" t="s">
        <v>12215</v>
      </c>
      <c r="G3687" s="1">
        <v>35.617108000000002</v>
      </c>
      <c r="H3687" s="1">
        <v>-106.089422</v>
      </c>
      <c r="I3687" s="1">
        <v>6348</v>
      </c>
      <c r="J3687" s="1">
        <v>-7</v>
      </c>
      <c r="K3687" s="1" t="s">
        <v>236</v>
      </c>
      <c r="L3687" s="1" t="s">
        <v>12213</v>
      </c>
    </row>
    <row r="3688" spans="1:12">
      <c r="A3688" s="1">
        <v>3785</v>
      </c>
      <c r="B3688" s="1" t="s">
        <v>12216</v>
      </c>
      <c r="C3688" s="1" t="s">
        <v>12217</v>
      </c>
      <c r="D3688" s="1" t="s">
        <v>1210</v>
      </c>
      <c r="E3688" s="1" t="s">
        <v>12218</v>
      </c>
      <c r="F3688" s="1" t="s">
        <v>12219</v>
      </c>
      <c r="G3688" s="1">
        <v>22.022832999999999</v>
      </c>
      <c r="H3688" s="1">
        <v>-159.785</v>
      </c>
      <c r="I3688" s="1">
        <v>23</v>
      </c>
      <c r="J3688" s="1">
        <v>-10</v>
      </c>
      <c r="K3688" s="1" t="s">
        <v>236</v>
      </c>
      <c r="L3688" s="1" t="s">
        <v>12216</v>
      </c>
    </row>
    <row r="3689" spans="1:12">
      <c r="A3689" s="1">
        <v>3786</v>
      </c>
      <c r="B3689" s="1" t="s">
        <v>12220</v>
      </c>
      <c r="C3689" s="1" t="s">
        <v>12221</v>
      </c>
      <c r="D3689" s="1" t="s">
        <v>1210</v>
      </c>
      <c r="E3689" s="1" t="s">
        <v>12222</v>
      </c>
      <c r="F3689" s="1" t="s">
        <v>12223</v>
      </c>
      <c r="G3689" s="1">
        <v>30.831721999999999</v>
      </c>
      <c r="H3689" s="1">
        <v>-93.339917</v>
      </c>
      <c r="I3689" s="1">
        <v>202</v>
      </c>
      <c r="J3689" s="1">
        <v>-6</v>
      </c>
      <c r="K3689" s="1" t="s">
        <v>236</v>
      </c>
      <c r="L3689" s="1" t="s">
        <v>12220</v>
      </c>
    </row>
    <row r="3690" spans="1:12">
      <c r="A3690" s="1">
        <v>3787</v>
      </c>
      <c r="B3690" s="1" t="s">
        <v>12224</v>
      </c>
      <c r="C3690" s="1" t="s">
        <v>12225</v>
      </c>
      <c r="D3690" s="1" t="s">
        <v>1210</v>
      </c>
      <c r="E3690" s="1" t="s">
        <v>12226</v>
      </c>
      <c r="F3690" s="1" t="s">
        <v>12227</v>
      </c>
      <c r="G3690" s="1">
        <v>19.760055999999999</v>
      </c>
      <c r="H3690" s="1">
        <v>-155.55371700000001</v>
      </c>
      <c r="I3690" s="1">
        <v>6190</v>
      </c>
      <c r="J3690" s="1">
        <v>-10</v>
      </c>
      <c r="K3690" s="1" t="s">
        <v>236</v>
      </c>
      <c r="L3690" s="1" t="s">
        <v>12224</v>
      </c>
    </row>
    <row r="3691" spans="1:12">
      <c r="A3691" s="1">
        <v>3788</v>
      </c>
      <c r="B3691" s="1" t="s">
        <v>5865</v>
      </c>
      <c r="C3691" s="1" t="s">
        <v>5866</v>
      </c>
      <c r="D3691" s="1" t="s">
        <v>1210</v>
      </c>
      <c r="E3691" s="1" t="s">
        <v>12228</v>
      </c>
      <c r="F3691" s="1" t="s">
        <v>12229</v>
      </c>
      <c r="G3691" s="1">
        <v>31.417722000000001</v>
      </c>
      <c r="H3691" s="1">
        <v>-110.84789000000001</v>
      </c>
      <c r="I3691" s="1">
        <v>3955</v>
      </c>
      <c r="J3691" s="1">
        <v>-7</v>
      </c>
      <c r="K3691" s="1" t="s">
        <v>236</v>
      </c>
      <c r="L3691" s="1" t="s">
        <v>5865</v>
      </c>
    </row>
    <row r="3692" spans="1:12">
      <c r="A3692" s="1">
        <v>3789</v>
      </c>
      <c r="B3692" s="1" t="s">
        <v>12230</v>
      </c>
      <c r="C3692" s="1" t="s">
        <v>11707</v>
      </c>
      <c r="D3692" s="1" t="s">
        <v>1210</v>
      </c>
      <c r="E3692" s="1" t="s">
        <v>12231</v>
      </c>
      <c r="F3692" s="1" t="s">
        <v>12232</v>
      </c>
      <c r="G3692" s="1">
        <v>27.849339000000001</v>
      </c>
      <c r="H3692" s="1">
        <v>-82.521214000000001</v>
      </c>
      <c r="I3692" s="1">
        <v>14</v>
      </c>
      <c r="J3692" s="1">
        <v>-5</v>
      </c>
      <c r="K3692" s="1" t="s">
        <v>236</v>
      </c>
      <c r="L3692" s="1" t="s">
        <v>12230</v>
      </c>
    </row>
    <row r="3693" spans="1:12">
      <c r="A3693" s="1">
        <v>3790</v>
      </c>
      <c r="B3693" s="1" t="s">
        <v>12233</v>
      </c>
      <c r="C3693" s="1" t="s">
        <v>12234</v>
      </c>
      <c r="D3693" s="1" t="s">
        <v>1210</v>
      </c>
      <c r="E3693" s="1" t="s">
        <v>12235</v>
      </c>
      <c r="F3693" s="1" t="s">
        <v>12236</v>
      </c>
      <c r="G3693" s="1">
        <v>38.545178</v>
      </c>
      <c r="H3693" s="1">
        <v>-89.835183000000001</v>
      </c>
      <c r="I3693" s="1">
        <v>459</v>
      </c>
      <c r="J3693" s="1">
        <v>-6</v>
      </c>
      <c r="K3693" s="1" t="s">
        <v>236</v>
      </c>
      <c r="L3693" s="1" t="s">
        <v>12233</v>
      </c>
    </row>
    <row r="3694" spans="1:12">
      <c r="A3694" s="1">
        <v>3791</v>
      </c>
      <c r="B3694" s="1" t="s">
        <v>12237</v>
      </c>
      <c r="C3694" s="1" t="s">
        <v>11448</v>
      </c>
      <c r="D3694" s="1" t="s">
        <v>1210</v>
      </c>
      <c r="E3694" s="1" t="s">
        <v>12238</v>
      </c>
      <c r="F3694" s="1" t="s">
        <v>12239</v>
      </c>
      <c r="G3694" s="1">
        <v>25.907</v>
      </c>
      <c r="H3694" s="1">
        <v>-80.278389000000004</v>
      </c>
      <c r="I3694" s="1">
        <v>8</v>
      </c>
      <c r="J3694" s="1">
        <v>-5</v>
      </c>
      <c r="K3694" s="1" t="s">
        <v>236</v>
      </c>
      <c r="L3694" s="1" t="s">
        <v>12237</v>
      </c>
    </row>
    <row r="3695" spans="1:12">
      <c r="A3695" s="1">
        <v>3792</v>
      </c>
      <c r="B3695" s="1" t="s">
        <v>12240</v>
      </c>
      <c r="C3695" s="1" t="s">
        <v>11091</v>
      </c>
      <c r="D3695" s="1" t="s">
        <v>1210</v>
      </c>
      <c r="E3695" s="1" t="s">
        <v>12241</v>
      </c>
      <c r="F3695" s="1" t="s">
        <v>12242</v>
      </c>
      <c r="G3695" s="1">
        <v>29.374207999999999</v>
      </c>
      <c r="H3695" s="1">
        <v>-100.92715800000001</v>
      </c>
      <c r="I3695" s="1">
        <v>1002</v>
      </c>
      <c r="J3695" s="1">
        <v>-6</v>
      </c>
      <c r="K3695" s="1" t="s">
        <v>236</v>
      </c>
      <c r="L3695" s="1" t="s">
        <v>12240</v>
      </c>
    </row>
    <row r="3696" spans="1:12">
      <c r="A3696" s="1">
        <v>3793</v>
      </c>
      <c r="B3696" s="1" t="s">
        <v>12243</v>
      </c>
      <c r="C3696" s="1" t="s">
        <v>11345</v>
      </c>
      <c r="D3696" s="1" t="s">
        <v>1210</v>
      </c>
      <c r="E3696" s="1" t="s">
        <v>12244</v>
      </c>
      <c r="F3696" s="1" t="s">
        <v>12245</v>
      </c>
      <c r="G3696" s="1">
        <v>26.536166999999999</v>
      </c>
      <c r="H3696" s="1">
        <v>-81.755167</v>
      </c>
      <c r="I3696" s="1">
        <v>30</v>
      </c>
      <c r="J3696" s="1">
        <v>-5</v>
      </c>
      <c r="K3696" s="1" t="s">
        <v>236</v>
      </c>
      <c r="L3696" s="1" t="s">
        <v>12243</v>
      </c>
    </row>
    <row r="3697" spans="1:12">
      <c r="A3697" s="1">
        <v>3794</v>
      </c>
      <c r="B3697" s="1" t="s">
        <v>12246</v>
      </c>
      <c r="C3697" s="1" t="s">
        <v>12246</v>
      </c>
      <c r="D3697" s="1" t="s">
        <v>1210</v>
      </c>
      <c r="E3697" s="1" t="s">
        <v>12247</v>
      </c>
      <c r="F3697" s="1" t="s">
        <v>12248</v>
      </c>
      <c r="G3697" s="1">
        <v>58.676777999999999</v>
      </c>
      <c r="H3697" s="1">
        <v>-156.64927800000001</v>
      </c>
      <c r="I3697" s="1">
        <v>68</v>
      </c>
      <c r="J3697" s="1">
        <v>-9</v>
      </c>
      <c r="K3697" s="1" t="s">
        <v>236</v>
      </c>
      <c r="L3697" s="1" t="s">
        <v>12246</v>
      </c>
    </row>
    <row r="3698" spans="1:12">
      <c r="A3698" s="1">
        <v>3795</v>
      </c>
      <c r="B3698" s="1" t="s">
        <v>12249</v>
      </c>
      <c r="C3698" s="1" t="s">
        <v>12250</v>
      </c>
      <c r="D3698" s="1" t="s">
        <v>1210</v>
      </c>
      <c r="E3698" s="1" t="s">
        <v>12251</v>
      </c>
      <c r="F3698" s="1" t="s">
        <v>12252</v>
      </c>
      <c r="G3698" s="1">
        <v>40.434811000000003</v>
      </c>
      <c r="H3698" s="1">
        <v>-76.569411000000002</v>
      </c>
      <c r="I3698" s="1">
        <v>489</v>
      </c>
      <c r="J3698" s="1">
        <v>-5</v>
      </c>
      <c r="K3698" s="1" t="s">
        <v>236</v>
      </c>
      <c r="L3698" s="1" t="s">
        <v>12249</v>
      </c>
    </row>
    <row r="3699" spans="1:12">
      <c r="A3699" s="1">
        <v>3796</v>
      </c>
      <c r="B3699" s="1" t="s">
        <v>12253</v>
      </c>
      <c r="C3699" s="1" t="s">
        <v>12254</v>
      </c>
      <c r="D3699" s="1" t="s">
        <v>1210</v>
      </c>
      <c r="E3699" s="1" t="s">
        <v>12255</v>
      </c>
      <c r="F3699" s="1" t="s">
        <v>12256</v>
      </c>
      <c r="G3699" s="1">
        <v>20.962935999999999</v>
      </c>
      <c r="H3699" s="1">
        <v>-156.67303100000001</v>
      </c>
      <c r="I3699" s="1">
        <v>256</v>
      </c>
      <c r="J3699" s="1">
        <v>-10</v>
      </c>
      <c r="K3699" s="1" t="s">
        <v>201</v>
      </c>
      <c r="L3699" s="1" t="s">
        <v>12253</v>
      </c>
    </row>
    <row r="3700" spans="1:12">
      <c r="A3700" s="1">
        <v>3797</v>
      </c>
      <c r="B3700" s="1" t="s">
        <v>12257</v>
      </c>
      <c r="C3700" s="1" t="s">
        <v>11897</v>
      </c>
      <c r="D3700" s="1" t="s">
        <v>1210</v>
      </c>
      <c r="E3700" s="1" t="s">
        <v>12258</v>
      </c>
      <c r="F3700" s="1" t="s">
        <v>12259</v>
      </c>
      <c r="G3700" s="1">
        <v>40.639750999999997</v>
      </c>
      <c r="H3700" s="1">
        <v>-73.778925000000001</v>
      </c>
      <c r="I3700" s="1">
        <v>13</v>
      </c>
      <c r="J3700" s="1">
        <v>-5</v>
      </c>
      <c r="K3700" s="1" t="s">
        <v>236</v>
      </c>
      <c r="L3700" s="1" t="s">
        <v>12257</v>
      </c>
    </row>
    <row r="3701" spans="1:12">
      <c r="A3701" s="1">
        <v>3798</v>
      </c>
      <c r="B3701" s="1" t="s">
        <v>12260</v>
      </c>
      <c r="C3701" s="1" t="s">
        <v>12261</v>
      </c>
      <c r="D3701" s="1" t="s">
        <v>1210</v>
      </c>
      <c r="E3701" s="1" t="s">
        <v>12262</v>
      </c>
      <c r="F3701" s="1" t="s">
        <v>12263</v>
      </c>
      <c r="G3701" s="1">
        <v>25.48855</v>
      </c>
      <c r="H3701" s="1">
        <v>-80.383566999999999</v>
      </c>
      <c r="I3701" s="1">
        <v>6</v>
      </c>
      <c r="J3701" s="1">
        <v>-5</v>
      </c>
      <c r="K3701" s="1" t="s">
        <v>236</v>
      </c>
      <c r="L3701" s="1" t="s">
        <v>12260</v>
      </c>
    </row>
    <row r="3702" spans="1:12">
      <c r="A3702" s="1">
        <v>3799</v>
      </c>
      <c r="B3702" s="1" t="s">
        <v>12264</v>
      </c>
      <c r="C3702" s="1" t="s">
        <v>12265</v>
      </c>
      <c r="D3702" s="1" t="s">
        <v>1210</v>
      </c>
      <c r="E3702" s="1" t="s">
        <v>12266</v>
      </c>
      <c r="F3702" s="1" t="s">
        <v>12267</v>
      </c>
      <c r="G3702" s="1">
        <v>33.951875000000001</v>
      </c>
      <c r="H3702" s="1">
        <v>-117.445103</v>
      </c>
      <c r="I3702" s="1">
        <v>818</v>
      </c>
      <c r="J3702" s="1">
        <v>-8</v>
      </c>
      <c r="K3702" s="1" t="s">
        <v>236</v>
      </c>
      <c r="L3702" s="1" t="s">
        <v>12264</v>
      </c>
    </row>
    <row r="3703" spans="1:12">
      <c r="A3703" s="1">
        <v>3800</v>
      </c>
      <c r="B3703" s="1" t="s">
        <v>12268</v>
      </c>
      <c r="C3703" s="1" t="s">
        <v>12269</v>
      </c>
      <c r="D3703" s="1" t="s">
        <v>1210</v>
      </c>
      <c r="E3703" s="1" t="s">
        <v>12270</v>
      </c>
      <c r="F3703" s="1" t="s">
        <v>12271</v>
      </c>
      <c r="G3703" s="1">
        <v>39.368332000000002</v>
      </c>
      <c r="H3703" s="1">
        <v>-94.914686000000003</v>
      </c>
      <c r="I3703" s="1">
        <v>772</v>
      </c>
      <c r="J3703" s="1">
        <v>-6</v>
      </c>
      <c r="K3703" s="1" t="s">
        <v>236</v>
      </c>
      <c r="L3703" s="1" t="s">
        <v>12268</v>
      </c>
    </row>
    <row r="3704" spans="1:12">
      <c r="A3704" s="1">
        <v>3801</v>
      </c>
      <c r="B3704" s="1" t="s">
        <v>12272</v>
      </c>
      <c r="C3704" s="1" t="s">
        <v>12273</v>
      </c>
      <c r="D3704" s="1" t="s">
        <v>1210</v>
      </c>
      <c r="E3704" s="1" t="s">
        <v>12274</v>
      </c>
      <c r="F3704" s="1" t="s">
        <v>12275</v>
      </c>
      <c r="G3704" s="1">
        <v>37.940193999999998</v>
      </c>
      <c r="H3704" s="1">
        <v>-75.466389000000007</v>
      </c>
      <c r="I3704" s="1">
        <v>40</v>
      </c>
      <c r="J3704" s="1">
        <v>-5</v>
      </c>
      <c r="K3704" s="1" t="s">
        <v>236</v>
      </c>
      <c r="L3704" s="1" t="s">
        <v>12272</v>
      </c>
    </row>
    <row r="3705" spans="1:12">
      <c r="A3705" s="1">
        <v>3802</v>
      </c>
      <c r="B3705" s="1" t="s">
        <v>12276</v>
      </c>
      <c r="C3705" s="1" t="s">
        <v>12277</v>
      </c>
      <c r="D3705" s="1" t="s">
        <v>1210</v>
      </c>
      <c r="E3705" s="1" t="s">
        <v>12278</v>
      </c>
      <c r="F3705" s="1" t="s">
        <v>12279</v>
      </c>
      <c r="G3705" s="1">
        <v>32.852519000000001</v>
      </c>
      <c r="H3705" s="1">
        <v>-106.106525</v>
      </c>
      <c r="I3705" s="1">
        <v>4093</v>
      </c>
      <c r="J3705" s="1">
        <v>-7</v>
      </c>
      <c r="K3705" s="1" t="s">
        <v>236</v>
      </c>
      <c r="L3705" s="1" t="s">
        <v>12276</v>
      </c>
    </row>
    <row r="3706" spans="1:12">
      <c r="A3706" s="1">
        <v>3803</v>
      </c>
      <c r="B3706" s="1" t="s">
        <v>12280</v>
      </c>
      <c r="C3706" s="1" t="s">
        <v>12281</v>
      </c>
      <c r="D3706" s="1" t="s">
        <v>1210</v>
      </c>
      <c r="E3706" s="1" t="s">
        <v>12282</v>
      </c>
      <c r="F3706" s="1" t="s">
        <v>12283</v>
      </c>
      <c r="G3706" s="1">
        <v>40.199832999999998</v>
      </c>
      <c r="H3706" s="1">
        <v>-75.148167000000001</v>
      </c>
      <c r="I3706" s="1">
        <v>358</v>
      </c>
      <c r="J3706" s="1">
        <v>-5</v>
      </c>
      <c r="K3706" s="1" t="s">
        <v>236</v>
      </c>
      <c r="L3706" s="1" t="s">
        <v>12280</v>
      </c>
    </row>
    <row r="3707" spans="1:12">
      <c r="A3707" s="1">
        <v>3804</v>
      </c>
      <c r="B3707" s="1" t="s">
        <v>12284</v>
      </c>
      <c r="C3707" s="1" t="s">
        <v>12285</v>
      </c>
      <c r="D3707" s="1" t="s">
        <v>1210</v>
      </c>
      <c r="E3707" s="1" t="s">
        <v>12286</v>
      </c>
      <c r="F3707" s="1" t="s">
        <v>12287</v>
      </c>
      <c r="G3707" s="1">
        <v>41.155721999999997</v>
      </c>
      <c r="H3707" s="1">
        <v>-104.81183900000001</v>
      </c>
      <c r="I3707" s="1">
        <v>6156</v>
      </c>
      <c r="J3707" s="1">
        <v>-7</v>
      </c>
      <c r="K3707" s="1" t="s">
        <v>236</v>
      </c>
      <c r="L3707" s="1" t="s">
        <v>12284</v>
      </c>
    </row>
    <row r="3708" spans="1:12">
      <c r="A3708" s="1">
        <v>3805</v>
      </c>
      <c r="B3708" s="1" t="s">
        <v>12288</v>
      </c>
      <c r="C3708" s="1" t="s">
        <v>12289</v>
      </c>
      <c r="D3708" s="1" t="s">
        <v>1210</v>
      </c>
      <c r="E3708" s="1" t="s">
        <v>12290</v>
      </c>
      <c r="F3708" s="1" t="s">
        <v>12291</v>
      </c>
      <c r="G3708" s="1">
        <v>37.894167000000003</v>
      </c>
      <c r="H3708" s="1">
        <v>-121.23830599999999</v>
      </c>
      <c r="I3708" s="1">
        <v>33</v>
      </c>
      <c r="J3708" s="1">
        <v>-8</v>
      </c>
      <c r="K3708" s="1" t="s">
        <v>236</v>
      </c>
      <c r="L3708" s="1" t="s">
        <v>12288</v>
      </c>
    </row>
    <row r="3709" spans="1:12">
      <c r="A3709" s="1">
        <v>3806</v>
      </c>
      <c r="B3709" s="1" t="s">
        <v>12292</v>
      </c>
      <c r="C3709" s="1" t="s">
        <v>12293</v>
      </c>
      <c r="D3709" s="1" t="s">
        <v>1210</v>
      </c>
      <c r="E3709" s="1" t="s">
        <v>12294</v>
      </c>
      <c r="F3709" s="1" t="s">
        <v>12295</v>
      </c>
      <c r="G3709" s="1">
        <v>32.898646999999997</v>
      </c>
      <c r="H3709" s="1">
        <v>-80.040527999999995</v>
      </c>
      <c r="I3709" s="1">
        <v>45</v>
      </c>
      <c r="J3709" s="1">
        <v>-5</v>
      </c>
      <c r="K3709" s="1" t="s">
        <v>236</v>
      </c>
      <c r="L3709" s="1" t="s">
        <v>12292</v>
      </c>
    </row>
    <row r="3710" spans="1:12">
      <c r="A3710" s="1">
        <v>3807</v>
      </c>
      <c r="B3710" s="1" t="s">
        <v>12296</v>
      </c>
      <c r="C3710" s="1" t="s">
        <v>12297</v>
      </c>
      <c r="D3710" s="1" t="s">
        <v>1210</v>
      </c>
      <c r="E3710" s="1" t="s">
        <v>12298</v>
      </c>
      <c r="F3710" s="1" t="s">
        <v>12299</v>
      </c>
      <c r="G3710" s="1">
        <v>39.499108</v>
      </c>
      <c r="H3710" s="1">
        <v>-119.768108</v>
      </c>
      <c r="I3710" s="1">
        <v>4415</v>
      </c>
      <c r="J3710" s="1">
        <v>-8</v>
      </c>
      <c r="K3710" s="1" t="s">
        <v>236</v>
      </c>
      <c r="L3710" s="1" t="s">
        <v>12296</v>
      </c>
    </row>
    <row r="3711" spans="1:12">
      <c r="A3711" s="1">
        <v>3808</v>
      </c>
      <c r="B3711" s="1" t="s">
        <v>12300</v>
      </c>
      <c r="C3711" s="1" t="s">
        <v>12301</v>
      </c>
      <c r="D3711" s="1" t="s">
        <v>1210</v>
      </c>
      <c r="E3711" s="1" t="s">
        <v>12302</v>
      </c>
      <c r="F3711" s="1" t="s">
        <v>12303</v>
      </c>
      <c r="G3711" s="1">
        <v>55.355556</v>
      </c>
      <c r="H3711" s="1">
        <v>-131.71375</v>
      </c>
      <c r="I3711" s="1">
        <v>88</v>
      </c>
      <c r="J3711" s="1">
        <v>-9</v>
      </c>
      <c r="K3711" s="1" t="s">
        <v>236</v>
      </c>
      <c r="L3711" s="1" t="s">
        <v>12300</v>
      </c>
    </row>
    <row r="3712" spans="1:12">
      <c r="A3712" s="1">
        <v>3809</v>
      </c>
      <c r="B3712" s="1" t="s">
        <v>12304</v>
      </c>
      <c r="C3712" s="1" t="s">
        <v>11703</v>
      </c>
      <c r="D3712" s="1" t="s">
        <v>1210</v>
      </c>
      <c r="E3712" s="1" t="s">
        <v>12305</v>
      </c>
      <c r="F3712" s="1" t="s">
        <v>12306</v>
      </c>
      <c r="G3712" s="1">
        <v>42.237927999999997</v>
      </c>
      <c r="H3712" s="1">
        <v>-83.530407999999994</v>
      </c>
      <c r="I3712" s="1">
        <v>716</v>
      </c>
      <c r="J3712" s="1">
        <v>-5</v>
      </c>
      <c r="K3712" s="1" t="s">
        <v>236</v>
      </c>
      <c r="L3712" s="1" t="s">
        <v>12304</v>
      </c>
    </row>
    <row r="3713" spans="1:12">
      <c r="A3713" s="1">
        <v>3810</v>
      </c>
      <c r="B3713" s="1" t="s">
        <v>12307</v>
      </c>
      <c r="C3713" s="1" t="s">
        <v>12308</v>
      </c>
      <c r="D3713" s="1" t="s">
        <v>1210</v>
      </c>
      <c r="E3713" s="1" t="s">
        <v>12309</v>
      </c>
      <c r="F3713" s="1" t="s">
        <v>12310</v>
      </c>
      <c r="G3713" s="1">
        <v>34.737333</v>
      </c>
      <c r="H3713" s="1">
        <v>-120.584306</v>
      </c>
      <c r="I3713" s="1">
        <v>369</v>
      </c>
      <c r="J3713" s="1">
        <v>-8</v>
      </c>
      <c r="K3713" s="1" t="s">
        <v>236</v>
      </c>
      <c r="L3713" s="1" t="s">
        <v>12307</v>
      </c>
    </row>
    <row r="3714" spans="1:12">
      <c r="A3714" s="1">
        <v>3811</v>
      </c>
      <c r="B3714" s="1" t="s">
        <v>12311</v>
      </c>
      <c r="C3714" s="1" t="s">
        <v>1658</v>
      </c>
      <c r="D3714" s="1" t="s">
        <v>1210</v>
      </c>
      <c r="E3714" s="1" t="s">
        <v>12312</v>
      </c>
      <c r="F3714" s="1" t="s">
        <v>12313</v>
      </c>
      <c r="G3714" s="1">
        <v>33.562942</v>
      </c>
      <c r="H3714" s="1">
        <v>-86.753550000000004</v>
      </c>
      <c r="I3714" s="1">
        <v>644</v>
      </c>
      <c r="J3714" s="1">
        <v>-6</v>
      </c>
      <c r="K3714" s="1" t="s">
        <v>236</v>
      </c>
      <c r="L3714" s="1" t="s">
        <v>12311</v>
      </c>
    </row>
    <row r="3715" spans="1:12">
      <c r="A3715" s="1">
        <v>3812</v>
      </c>
      <c r="B3715" s="1" t="s">
        <v>12314</v>
      </c>
      <c r="C3715" s="1" t="s">
        <v>12315</v>
      </c>
      <c r="D3715" s="1" t="s">
        <v>1210</v>
      </c>
      <c r="E3715" s="1" t="s">
        <v>12316</v>
      </c>
      <c r="F3715" s="1" t="s">
        <v>12317</v>
      </c>
      <c r="G3715" s="1">
        <v>40.033332999999999</v>
      </c>
      <c r="H3715" s="1">
        <v>-74.353333000000006</v>
      </c>
      <c r="I3715" s="1">
        <v>103</v>
      </c>
      <c r="J3715" s="1">
        <v>-5</v>
      </c>
      <c r="K3715" s="1" t="s">
        <v>236</v>
      </c>
      <c r="L3715" s="1" t="s">
        <v>12314</v>
      </c>
    </row>
    <row r="3716" spans="1:12">
      <c r="A3716" s="1">
        <v>3813</v>
      </c>
      <c r="B3716" s="1" t="s">
        <v>12318</v>
      </c>
      <c r="C3716" s="1" t="s">
        <v>12319</v>
      </c>
      <c r="D3716" s="1" t="s">
        <v>1210</v>
      </c>
      <c r="E3716" s="1" t="s">
        <v>12320</v>
      </c>
      <c r="F3716" s="1" t="s">
        <v>12321</v>
      </c>
      <c r="G3716" s="1">
        <v>52.712274999999998</v>
      </c>
      <c r="H3716" s="1">
        <v>174.11362</v>
      </c>
      <c r="I3716" s="1">
        <v>98</v>
      </c>
      <c r="J3716" s="1">
        <v>-10</v>
      </c>
      <c r="K3716" s="1" t="s">
        <v>236</v>
      </c>
      <c r="L3716" s="1" t="s">
        <v>12318</v>
      </c>
    </row>
    <row r="3717" spans="1:12">
      <c r="A3717" s="1">
        <v>3814</v>
      </c>
      <c r="B3717" s="1" t="s">
        <v>12322</v>
      </c>
      <c r="C3717" s="1" t="s">
        <v>6033</v>
      </c>
      <c r="D3717" s="1" t="s">
        <v>1210</v>
      </c>
      <c r="E3717" s="1" t="s">
        <v>12323</v>
      </c>
      <c r="F3717" s="1" t="s">
        <v>12324</v>
      </c>
      <c r="G3717" s="1">
        <v>36.236196999999997</v>
      </c>
      <c r="H3717" s="1">
        <v>-115.03425300000001</v>
      </c>
      <c r="I3717" s="1">
        <v>1870</v>
      </c>
      <c r="J3717" s="1">
        <v>-8</v>
      </c>
      <c r="K3717" s="1" t="s">
        <v>236</v>
      </c>
      <c r="L3717" s="1" t="s">
        <v>12322</v>
      </c>
    </row>
    <row r="3718" spans="1:12">
      <c r="A3718" s="1">
        <v>3815</v>
      </c>
      <c r="B3718" s="1" t="s">
        <v>12325</v>
      </c>
      <c r="C3718" s="1" t="s">
        <v>12265</v>
      </c>
      <c r="D3718" s="1" t="s">
        <v>1210</v>
      </c>
      <c r="E3718" s="1" t="s">
        <v>12326</v>
      </c>
      <c r="F3718" s="1" t="s">
        <v>12327</v>
      </c>
      <c r="G3718" s="1">
        <v>33.880710999999998</v>
      </c>
      <c r="H3718" s="1">
        <v>-117.25945299999999</v>
      </c>
      <c r="I3718" s="1">
        <v>1535</v>
      </c>
      <c r="J3718" s="1">
        <v>-8</v>
      </c>
      <c r="K3718" s="1" t="s">
        <v>236</v>
      </c>
      <c r="L3718" s="1" t="s">
        <v>12325</v>
      </c>
    </row>
    <row r="3719" spans="1:12">
      <c r="A3719" s="1">
        <v>3816</v>
      </c>
      <c r="B3719" s="1" t="s">
        <v>12328</v>
      </c>
      <c r="C3719" s="1" t="s">
        <v>12329</v>
      </c>
      <c r="D3719" s="1" t="s">
        <v>1210</v>
      </c>
      <c r="E3719" s="1" t="s">
        <v>12330</v>
      </c>
      <c r="F3719" s="1" t="s">
        <v>12331</v>
      </c>
      <c r="G3719" s="1">
        <v>37.625816999999998</v>
      </c>
      <c r="H3719" s="1">
        <v>-120.95442199999999</v>
      </c>
      <c r="I3719" s="1">
        <v>97</v>
      </c>
      <c r="J3719" s="1">
        <v>-8</v>
      </c>
      <c r="K3719" s="1" t="s">
        <v>236</v>
      </c>
      <c r="L3719" s="1" t="s">
        <v>12328</v>
      </c>
    </row>
    <row r="3720" spans="1:12">
      <c r="A3720" s="1">
        <v>3817</v>
      </c>
      <c r="B3720" s="1" t="s">
        <v>12332</v>
      </c>
      <c r="C3720" s="1" t="s">
        <v>10905</v>
      </c>
      <c r="D3720" s="1" t="s">
        <v>1210</v>
      </c>
      <c r="E3720" s="1" t="s">
        <v>12333</v>
      </c>
      <c r="F3720" s="1" t="s">
        <v>12334</v>
      </c>
      <c r="G3720" s="1">
        <v>38.695416999999999</v>
      </c>
      <c r="H3720" s="1">
        <v>-121.590778</v>
      </c>
      <c r="I3720" s="1">
        <v>27</v>
      </c>
      <c r="J3720" s="1">
        <v>-8</v>
      </c>
      <c r="K3720" s="1" t="s">
        <v>236</v>
      </c>
      <c r="L3720" s="1" t="s">
        <v>12332</v>
      </c>
    </row>
    <row r="3721" spans="1:12">
      <c r="A3721" s="1">
        <v>3818</v>
      </c>
      <c r="B3721" s="1" t="s">
        <v>12335</v>
      </c>
      <c r="C3721" s="1" t="s">
        <v>12080</v>
      </c>
      <c r="D3721" s="1" t="s">
        <v>1210</v>
      </c>
      <c r="E3721" s="1" t="s">
        <v>12336</v>
      </c>
      <c r="F3721" s="1" t="s">
        <v>12337</v>
      </c>
      <c r="G3721" s="1">
        <v>42.422161000000003</v>
      </c>
      <c r="H3721" s="1">
        <v>-87.867908</v>
      </c>
      <c r="I3721" s="1">
        <v>727</v>
      </c>
      <c r="J3721" s="1">
        <v>-6</v>
      </c>
      <c r="K3721" s="1" t="s">
        <v>236</v>
      </c>
      <c r="L3721" s="1" t="s">
        <v>12335</v>
      </c>
    </row>
    <row r="3722" spans="1:12">
      <c r="A3722" s="1">
        <v>3819</v>
      </c>
      <c r="B3722" s="1" t="s">
        <v>12338</v>
      </c>
      <c r="C3722" s="1" t="s">
        <v>12339</v>
      </c>
      <c r="D3722" s="1" t="s">
        <v>1210</v>
      </c>
      <c r="E3722" s="1" t="s">
        <v>12340</v>
      </c>
      <c r="F3722" s="1" t="s">
        <v>12341</v>
      </c>
      <c r="G3722" s="1">
        <v>38.805804999999999</v>
      </c>
      <c r="H3722" s="1">
        <v>-104.700778</v>
      </c>
      <c r="I3722" s="1">
        <v>6187</v>
      </c>
      <c r="J3722" s="1">
        <v>-7</v>
      </c>
      <c r="K3722" s="1" t="s">
        <v>236</v>
      </c>
      <c r="L3722" s="1" t="s">
        <v>12338</v>
      </c>
    </row>
    <row r="3723" spans="1:12">
      <c r="A3723" s="1">
        <v>3820</v>
      </c>
      <c r="B3723" s="1" t="s">
        <v>12342</v>
      </c>
      <c r="C3723" s="1" t="s">
        <v>12343</v>
      </c>
      <c r="D3723" s="1" t="s">
        <v>1210</v>
      </c>
      <c r="E3723" s="1" t="s">
        <v>12344</v>
      </c>
      <c r="F3723" s="1" t="s">
        <v>12345</v>
      </c>
      <c r="G3723" s="1">
        <v>42.940525000000001</v>
      </c>
      <c r="H3723" s="1">
        <v>-78.732167000000004</v>
      </c>
      <c r="I3723" s="1">
        <v>724</v>
      </c>
      <c r="J3723" s="1">
        <v>-5</v>
      </c>
      <c r="K3723" s="1" t="s">
        <v>236</v>
      </c>
      <c r="L3723" s="1" t="s">
        <v>12342</v>
      </c>
    </row>
    <row r="3724" spans="1:12">
      <c r="A3724" s="1">
        <v>3821</v>
      </c>
      <c r="B3724" s="1" t="s">
        <v>12346</v>
      </c>
      <c r="C3724" s="1" t="s">
        <v>12347</v>
      </c>
      <c r="D3724" s="1" t="s">
        <v>1210</v>
      </c>
      <c r="E3724" s="1" t="s">
        <v>12348</v>
      </c>
      <c r="F3724" s="1" t="s">
        <v>12349</v>
      </c>
      <c r="G3724" s="1">
        <v>41.433360999999998</v>
      </c>
      <c r="H3724" s="1">
        <v>-82.652332999999999</v>
      </c>
      <c r="I3724" s="1">
        <v>580</v>
      </c>
      <c r="J3724" s="1">
        <v>-5</v>
      </c>
      <c r="K3724" s="1" t="s">
        <v>236</v>
      </c>
      <c r="L3724" s="1" t="s">
        <v>12346</v>
      </c>
    </row>
    <row r="3725" spans="1:12">
      <c r="A3725" s="1">
        <v>3822</v>
      </c>
      <c r="B3725" s="1" t="s">
        <v>12350</v>
      </c>
      <c r="C3725" s="1" t="s">
        <v>12351</v>
      </c>
      <c r="D3725" s="1" t="s">
        <v>1210</v>
      </c>
      <c r="E3725" s="1" t="s">
        <v>12352</v>
      </c>
      <c r="F3725" s="1" t="s">
        <v>12353</v>
      </c>
      <c r="G3725" s="1">
        <v>47.906342000000002</v>
      </c>
      <c r="H3725" s="1">
        <v>-122.281564</v>
      </c>
      <c r="I3725" s="1">
        <v>606</v>
      </c>
      <c r="J3725" s="1">
        <v>-8</v>
      </c>
      <c r="K3725" s="1" t="s">
        <v>236</v>
      </c>
      <c r="L3725" s="1" t="s">
        <v>12350</v>
      </c>
    </row>
    <row r="3726" spans="1:12">
      <c r="A3726" s="1">
        <v>3823</v>
      </c>
      <c r="B3726" s="1" t="s">
        <v>12354</v>
      </c>
      <c r="C3726" s="1" t="s">
        <v>12355</v>
      </c>
      <c r="D3726" s="1" t="s">
        <v>1210</v>
      </c>
      <c r="E3726" s="1" t="s">
        <v>12356</v>
      </c>
      <c r="F3726" s="1" t="s">
        <v>12357</v>
      </c>
      <c r="G3726" s="1">
        <v>43.043602999999997</v>
      </c>
      <c r="H3726" s="1">
        <v>-115.87243100000001</v>
      </c>
      <c r="I3726" s="1">
        <v>2996</v>
      </c>
      <c r="J3726" s="1">
        <v>-7</v>
      </c>
      <c r="K3726" s="1" t="s">
        <v>236</v>
      </c>
      <c r="L3726" s="1" t="s">
        <v>12354</v>
      </c>
    </row>
    <row r="3727" spans="1:12">
      <c r="A3727" s="1">
        <v>3824</v>
      </c>
      <c r="B3727" s="1" t="s">
        <v>12358</v>
      </c>
      <c r="C3727" s="1" t="s">
        <v>12359</v>
      </c>
      <c r="D3727" s="1" t="s">
        <v>1210</v>
      </c>
      <c r="E3727" s="1" t="s">
        <v>12360</v>
      </c>
      <c r="F3727" s="1" t="s">
        <v>12361</v>
      </c>
      <c r="G3727" s="1">
        <v>37.700966999999999</v>
      </c>
      <c r="H3727" s="1">
        <v>-113.09884700000001</v>
      </c>
      <c r="I3727" s="1">
        <v>5622</v>
      </c>
      <c r="J3727" s="1">
        <v>-7</v>
      </c>
      <c r="K3727" s="1" t="s">
        <v>236</v>
      </c>
      <c r="L3727" s="1" t="s">
        <v>12358</v>
      </c>
    </row>
    <row r="3728" spans="1:12">
      <c r="A3728" s="1">
        <v>3825</v>
      </c>
      <c r="B3728" s="1" t="s">
        <v>12362</v>
      </c>
      <c r="C3728" s="1" t="s">
        <v>12363</v>
      </c>
      <c r="D3728" s="1" t="s">
        <v>1210</v>
      </c>
      <c r="E3728" s="1" t="s">
        <v>12364</v>
      </c>
      <c r="F3728" s="1" t="s">
        <v>12365</v>
      </c>
      <c r="G3728" s="1">
        <v>41.938889000000003</v>
      </c>
      <c r="H3728" s="1">
        <v>-72.683222000000001</v>
      </c>
      <c r="I3728" s="1">
        <v>173</v>
      </c>
      <c r="J3728" s="1">
        <v>-5</v>
      </c>
      <c r="K3728" s="1" t="s">
        <v>236</v>
      </c>
      <c r="L3728" s="1" t="s">
        <v>12362</v>
      </c>
    </row>
    <row r="3729" spans="1:12">
      <c r="A3729" s="1">
        <v>3826</v>
      </c>
      <c r="B3729" s="1" t="s">
        <v>12366</v>
      </c>
      <c r="C3729" s="1" t="s">
        <v>12367</v>
      </c>
      <c r="D3729" s="1" t="s">
        <v>1210</v>
      </c>
      <c r="E3729" s="1" t="s">
        <v>12368</v>
      </c>
      <c r="F3729" s="1" t="s">
        <v>12369</v>
      </c>
      <c r="G3729" s="1">
        <v>26.175833000000001</v>
      </c>
      <c r="H3729" s="1">
        <v>-98.238611000000006</v>
      </c>
      <c r="I3729" s="1">
        <v>107</v>
      </c>
      <c r="J3729" s="1">
        <v>-6</v>
      </c>
      <c r="K3729" s="1" t="s">
        <v>236</v>
      </c>
      <c r="L3729" s="1" t="s">
        <v>12366</v>
      </c>
    </row>
    <row r="3730" spans="1:12">
      <c r="A3730" s="1">
        <v>3827</v>
      </c>
      <c r="B3730" s="1" t="s">
        <v>12370</v>
      </c>
      <c r="C3730" s="1" t="s">
        <v>11579</v>
      </c>
      <c r="D3730" s="1" t="s">
        <v>1210</v>
      </c>
      <c r="E3730" s="1" t="s">
        <v>12371</v>
      </c>
      <c r="F3730" s="1" t="s">
        <v>12372</v>
      </c>
      <c r="G3730" s="1">
        <v>36.937643999999999</v>
      </c>
      <c r="H3730" s="1">
        <v>-76.289288999999997</v>
      </c>
      <c r="I3730" s="1">
        <v>15</v>
      </c>
      <c r="J3730" s="1">
        <v>-5</v>
      </c>
      <c r="K3730" s="1" t="s">
        <v>236</v>
      </c>
      <c r="L3730" s="1" t="s">
        <v>12370</v>
      </c>
    </row>
    <row r="3731" spans="1:12">
      <c r="A3731" s="1">
        <v>3828</v>
      </c>
      <c r="B3731" s="1" t="s">
        <v>12373</v>
      </c>
      <c r="C3731" s="1" t="s">
        <v>12374</v>
      </c>
      <c r="D3731" s="1" t="s">
        <v>1210</v>
      </c>
      <c r="E3731" s="1" t="s">
        <v>12375</v>
      </c>
      <c r="F3731" s="1" t="s">
        <v>12376</v>
      </c>
      <c r="G3731" s="1">
        <v>42.194014000000003</v>
      </c>
      <c r="H3731" s="1">
        <v>-72.534783000000004</v>
      </c>
      <c r="I3731" s="1">
        <v>241</v>
      </c>
      <c r="J3731" s="1">
        <v>-5</v>
      </c>
      <c r="K3731" s="1" t="s">
        <v>236</v>
      </c>
      <c r="L3731" s="1" t="s">
        <v>12373</v>
      </c>
    </row>
    <row r="3732" spans="1:12">
      <c r="A3732" s="1">
        <v>3829</v>
      </c>
      <c r="B3732" s="1" t="s">
        <v>12377</v>
      </c>
      <c r="C3732" s="1" t="s">
        <v>12378</v>
      </c>
      <c r="D3732" s="1" t="s">
        <v>1210</v>
      </c>
      <c r="E3732" s="1" t="s">
        <v>12379</v>
      </c>
      <c r="F3732" s="1" t="s">
        <v>12380</v>
      </c>
      <c r="G3732" s="1">
        <v>33.663639000000003</v>
      </c>
      <c r="H3732" s="1">
        <v>-101.822778</v>
      </c>
      <c r="I3732" s="1">
        <v>3282</v>
      </c>
      <c r="J3732" s="1">
        <v>-6</v>
      </c>
      <c r="K3732" s="1" t="s">
        <v>236</v>
      </c>
      <c r="L3732" s="1" t="s">
        <v>12377</v>
      </c>
    </row>
    <row r="3733" spans="1:12">
      <c r="A3733" s="1">
        <v>3830</v>
      </c>
      <c r="B3733" s="1" t="s">
        <v>12381</v>
      </c>
      <c r="C3733" s="1" t="s">
        <v>12080</v>
      </c>
      <c r="D3733" s="1" t="s">
        <v>1210</v>
      </c>
      <c r="E3733" s="1" t="s">
        <v>12382</v>
      </c>
      <c r="F3733" s="1" t="s">
        <v>12383</v>
      </c>
      <c r="G3733" s="1">
        <v>41.978603</v>
      </c>
      <c r="H3733" s="1">
        <v>-87.904842000000002</v>
      </c>
      <c r="I3733" s="1">
        <v>668</v>
      </c>
      <c r="J3733" s="1">
        <v>-6</v>
      </c>
      <c r="K3733" s="1" t="s">
        <v>236</v>
      </c>
      <c r="L3733" s="1" t="s">
        <v>12381</v>
      </c>
    </row>
    <row r="3734" spans="1:12">
      <c r="A3734" s="1">
        <v>3831</v>
      </c>
      <c r="B3734" s="1" t="s">
        <v>12384</v>
      </c>
      <c r="C3734" s="1" t="s">
        <v>12384</v>
      </c>
      <c r="D3734" s="1" t="s">
        <v>1210</v>
      </c>
      <c r="E3734" s="1" t="s">
        <v>12385</v>
      </c>
      <c r="F3734" s="1" t="s">
        <v>12386</v>
      </c>
      <c r="G3734" s="1">
        <v>26.378499999999999</v>
      </c>
      <c r="H3734" s="1">
        <v>-80.107693999999995</v>
      </c>
      <c r="I3734" s="1">
        <v>13</v>
      </c>
      <c r="J3734" s="1">
        <v>-5</v>
      </c>
      <c r="K3734" s="1" t="s">
        <v>236</v>
      </c>
      <c r="L3734" s="1" t="s">
        <v>12384</v>
      </c>
    </row>
    <row r="3735" spans="1:12">
      <c r="A3735" s="1">
        <v>3832</v>
      </c>
      <c r="B3735" s="1" t="s">
        <v>12387</v>
      </c>
      <c r="C3735" s="1" t="s">
        <v>11719</v>
      </c>
      <c r="D3735" s="1" t="s">
        <v>1210</v>
      </c>
      <c r="E3735" s="1" t="s">
        <v>12388</v>
      </c>
      <c r="F3735" s="1" t="s">
        <v>12389</v>
      </c>
      <c r="G3735" s="1">
        <v>64.815113999999994</v>
      </c>
      <c r="H3735" s="1">
        <v>-147.856267</v>
      </c>
      <c r="I3735" s="1">
        <v>434</v>
      </c>
      <c r="J3735" s="1">
        <v>-9</v>
      </c>
      <c r="K3735" s="1" t="s">
        <v>236</v>
      </c>
      <c r="L3735" s="1" t="s">
        <v>12387</v>
      </c>
    </row>
    <row r="3736" spans="1:12">
      <c r="A3736" s="1">
        <v>3833</v>
      </c>
      <c r="B3736" s="1" t="s">
        <v>12390</v>
      </c>
      <c r="C3736" s="1" t="s">
        <v>12391</v>
      </c>
      <c r="D3736" s="1" t="s">
        <v>1210</v>
      </c>
      <c r="E3736" s="1" t="s">
        <v>12392</v>
      </c>
      <c r="F3736" s="1" t="s">
        <v>12393</v>
      </c>
      <c r="G3736" s="1">
        <v>38.501683</v>
      </c>
      <c r="H3736" s="1">
        <v>-77.305333000000005</v>
      </c>
      <c r="I3736" s="1">
        <v>11</v>
      </c>
      <c r="J3736" s="1">
        <v>-5</v>
      </c>
      <c r="K3736" s="1" t="s">
        <v>236</v>
      </c>
      <c r="L3736" s="1" t="s">
        <v>12390</v>
      </c>
    </row>
    <row r="3737" spans="1:12">
      <c r="A3737" s="1">
        <v>3834</v>
      </c>
      <c r="B3737" s="1" t="s">
        <v>12394</v>
      </c>
      <c r="C3737" s="1" t="s">
        <v>12395</v>
      </c>
      <c r="D3737" s="1" t="s">
        <v>1210</v>
      </c>
      <c r="E3737" s="1" t="s">
        <v>12396</v>
      </c>
      <c r="F3737" s="1" t="s">
        <v>12397</v>
      </c>
      <c r="G3737" s="1">
        <v>34.382775000000002</v>
      </c>
      <c r="H3737" s="1">
        <v>-103.322147</v>
      </c>
      <c r="I3737" s="1">
        <v>4295</v>
      </c>
      <c r="J3737" s="1">
        <v>-7</v>
      </c>
      <c r="K3737" s="1" t="s">
        <v>236</v>
      </c>
      <c r="L3737" s="1" t="s">
        <v>12394</v>
      </c>
    </row>
    <row r="3738" spans="1:12">
      <c r="A3738" s="1">
        <v>3835</v>
      </c>
      <c r="B3738" s="1" t="s">
        <v>12398</v>
      </c>
      <c r="C3738" s="1" t="s">
        <v>12399</v>
      </c>
      <c r="D3738" s="1" t="s">
        <v>1210</v>
      </c>
      <c r="E3738" s="1" t="s">
        <v>12400</v>
      </c>
      <c r="F3738" s="1" t="s">
        <v>12401</v>
      </c>
      <c r="G3738" s="1">
        <v>21.450453</v>
      </c>
      <c r="H3738" s="1">
        <v>-157.768</v>
      </c>
      <c r="I3738" s="1">
        <v>24</v>
      </c>
      <c r="J3738" s="1">
        <v>-10</v>
      </c>
      <c r="K3738" s="1" t="s">
        <v>236</v>
      </c>
      <c r="L3738" s="1" t="s">
        <v>12398</v>
      </c>
    </row>
    <row r="3739" spans="1:12">
      <c r="A3739" s="1">
        <v>3836</v>
      </c>
      <c r="B3739" s="1" t="s">
        <v>12402</v>
      </c>
      <c r="C3739" s="1" t="s">
        <v>10979</v>
      </c>
      <c r="D3739" s="1" t="s">
        <v>1210</v>
      </c>
      <c r="E3739" s="1" t="s">
        <v>12403</v>
      </c>
      <c r="F3739" s="1" t="s">
        <v>12404</v>
      </c>
      <c r="G3739" s="1">
        <v>41.118332000000002</v>
      </c>
      <c r="H3739" s="1">
        <v>-95.912510999999995</v>
      </c>
      <c r="I3739" s="1">
        <v>1052</v>
      </c>
      <c r="J3739" s="1">
        <v>-6</v>
      </c>
      <c r="K3739" s="1" t="s">
        <v>236</v>
      </c>
      <c r="L3739" s="1" t="s">
        <v>12402</v>
      </c>
    </row>
    <row r="3740" spans="1:12">
      <c r="A3740" s="1">
        <v>3837</v>
      </c>
      <c r="B3740" s="1" t="s">
        <v>12405</v>
      </c>
      <c r="C3740" s="1" t="s">
        <v>12405</v>
      </c>
      <c r="D3740" s="1" t="s">
        <v>1210</v>
      </c>
      <c r="E3740" s="1" t="s">
        <v>12406</v>
      </c>
      <c r="F3740" s="1" t="s">
        <v>12407</v>
      </c>
      <c r="G3740" s="1">
        <v>62.154888</v>
      </c>
      <c r="H3740" s="1">
        <v>-145.456639</v>
      </c>
      <c r="I3740" s="1">
        <v>1580</v>
      </c>
      <c r="J3740" s="1">
        <v>-9</v>
      </c>
      <c r="K3740" s="1" t="s">
        <v>236</v>
      </c>
      <c r="L3740" s="1" t="s">
        <v>12405</v>
      </c>
    </row>
    <row r="3741" spans="1:12">
      <c r="A3741" s="1">
        <v>3838</v>
      </c>
      <c r="B3741" s="1" t="s">
        <v>12408</v>
      </c>
      <c r="C3741" s="1" t="s">
        <v>12409</v>
      </c>
      <c r="D3741" s="1" t="s">
        <v>1210</v>
      </c>
      <c r="E3741" s="1" t="s">
        <v>12410</v>
      </c>
      <c r="F3741" s="1" t="s">
        <v>12411</v>
      </c>
      <c r="G3741" s="1">
        <v>43.991922000000002</v>
      </c>
      <c r="H3741" s="1">
        <v>-76.021738999999997</v>
      </c>
      <c r="I3741" s="1">
        <v>325</v>
      </c>
      <c r="J3741" s="1">
        <v>-5</v>
      </c>
      <c r="K3741" s="1" t="s">
        <v>236</v>
      </c>
      <c r="L3741" s="1" t="s">
        <v>12408</v>
      </c>
    </row>
    <row r="3742" spans="1:12">
      <c r="A3742" s="1">
        <v>3839</v>
      </c>
      <c r="B3742" s="1" t="s">
        <v>12412</v>
      </c>
      <c r="C3742" s="1" t="s">
        <v>12413</v>
      </c>
      <c r="D3742" s="1" t="s">
        <v>1210</v>
      </c>
      <c r="E3742" s="1" t="s">
        <v>12414</v>
      </c>
      <c r="F3742" s="1" t="s">
        <v>12415</v>
      </c>
      <c r="G3742" s="1">
        <v>33.829667000000001</v>
      </c>
      <c r="H3742" s="1">
        <v>-116.506694</v>
      </c>
      <c r="I3742" s="1">
        <v>477</v>
      </c>
      <c r="J3742" s="1">
        <v>-8</v>
      </c>
      <c r="K3742" s="1" t="s">
        <v>236</v>
      </c>
      <c r="L3742" s="1" t="s">
        <v>12412</v>
      </c>
    </row>
    <row r="3743" spans="1:12">
      <c r="A3743" s="1">
        <v>3840</v>
      </c>
      <c r="B3743" s="1" t="s">
        <v>12416</v>
      </c>
      <c r="C3743" s="1" t="s">
        <v>12417</v>
      </c>
      <c r="D3743" s="1" t="s">
        <v>1210</v>
      </c>
      <c r="E3743" s="1" t="s">
        <v>12418</v>
      </c>
      <c r="F3743" s="1" t="s">
        <v>12419</v>
      </c>
      <c r="G3743" s="1">
        <v>35.219369</v>
      </c>
      <c r="H3743" s="1">
        <v>-101.70593100000001</v>
      </c>
      <c r="I3743" s="1">
        <v>3607</v>
      </c>
      <c r="J3743" s="1">
        <v>-6</v>
      </c>
      <c r="K3743" s="1" t="s">
        <v>236</v>
      </c>
      <c r="L3743" s="1" t="s">
        <v>12416</v>
      </c>
    </row>
    <row r="3744" spans="1:12">
      <c r="A3744" s="1">
        <v>3841</v>
      </c>
      <c r="B3744" s="1" t="s">
        <v>12420</v>
      </c>
      <c r="C3744" s="1" t="s">
        <v>12421</v>
      </c>
      <c r="D3744" s="1" t="s">
        <v>1210</v>
      </c>
      <c r="E3744" s="1" t="s">
        <v>12422</v>
      </c>
      <c r="F3744" s="1" t="s">
        <v>12423</v>
      </c>
      <c r="G3744" s="1">
        <v>42.551200000000001</v>
      </c>
      <c r="H3744" s="1">
        <v>-94.191841999999994</v>
      </c>
      <c r="I3744" s="1">
        <v>1157</v>
      </c>
      <c r="J3744" s="1">
        <v>-6</v>
      </c>
      <c r="K3744" s="1" t="s">
        <v>236</v>
      </c>
      <c r="L3744" s="1" t="s">
        <v>12420</v>
      </c>
    </row>
    <row r="3745" spans="1:12">
      <c r="A3745" s="1">
        <v>3842</v>
      </c>
      <c r="B3745" s="1" t="s">
        <v>12424</v>
      </c>
      <c r="C3745" s="1" t="s">
        <v>11571</v>
      </c>
      <c r="D3745" s="1" t="s">
        <v>1210</v>
      </c>
      <c r="E3745" s="1" t="s">
        <v>12425</v>
      </c>
      <c r="F3745" s="1" t="s">
        <v>12426</v>
      </c>
      <c r="G3745" s="1">
        <v>32.501820000000002</v>
      </c>
      <c r="H3745" s="1">
        <v>-93.662673999999996</v>
      </c>
      <c r="I3745" s="1">
        <v>166</v>
      </c>
      <c r="J3745" s="1">
        <v>-6</v>
      </c>
      <c r="K3745" s="1" t="s">
        <v>236</v>
      </c>
      <c r="L3745" s="1" t="s">
        <v>12424</v>
      </c>
    </row>
    <row r="3746" spans="1:12">
      <c r="A3746" s="1">
        <v>3843</v>
      </c>
      <c r="B3746" s="1" t="s">
        <v>12427</v>
      </c>
      <c r="C3746" s="1" t="s">
        <v>12428</v>
      </c>
      <c r="D3746" s="1" t="s">
        <v>1210</v>
      </c>
      <c r="E3746" s="1" t="s">
        <v>12429</v>
      </c>
      <c r="F3746" s="1" t="s">
        <v>12430</v>
      </c>
      <c r="G3746" s="1">
        <v>38.950944</v>
      </c>
      <c r="H3746" s="1">
        <v>-95.663611000000003</v>
      </c>
      <c r="I3746" s="1">
        <v>1078</v>
      </c>
      <c r="J3746" s="1">
        <v>-6</v>
      </c>
      <c r="K3746" s="1" t="s">
        <v>236</v>
      </c>
      <c r="L3746" s="1" t="s">
        <v>12427</v>
      </c>
    </row>
    <row r="3747" spans="1:12">
      <c r="A3747" s="1">
        <v>3844</v>
      </c>
      <c r="B3747" s="1" t="s">
        <v>12431</v>
      </c>
      <c r="C3747" s="1" t="s">
        <v>12432</v>
      </c>
      <c r="D3747" s="1" t="s">
        <v>1210</v>
      </c>
      <c r="E3747" s="1" t="s">
        <v>12433</v>
      </c>
      <c r="F3747" s="1" t="s">
        <v>12434</v>
      </c>
      <c r="G3747" s="1">
        <v>28.456693999999999</v>
      </c>
      <c r="H3747" s="1">
        <v>-99.220293999999996</v>
      </c>
      <c r="I3747" s="1">
        <v>474</v>
      </c>
      <c r="J3747" s="1">
        <v>-6</v>
      </c>
      <c r="K3747" s="1" t="s">
        <v>236</v>
      </c>
      <c r="L3747" s="1" t="s">
        <v>12431</v>
      </c>
    </row>
    <row r="3748" spans="1:12">
      <c r="A3748" s="1">
        <v>3845</v>
      </c>
      <c r="B3748" s="1" t="s">
        <v>12435</v>
      </c>
      <c r="C3748" s="1" t="s">
        <v>12436</v>
      </c>
      <c r="D3748" s="1" t="s">
        <v>1210</v>
      </c>
      <c r="E3748" s="1" t="s">
        <v>12437</v>
      </c>
      <c r="F3748" s="1" t="s">
        <v>12438</v>
      </c>
      <c r="G3748" s="1">
        <v>34.270614999999999</v>
      </c>
      <c r="H3748" s="1">
        <v>-77.902569</v>
      </c>
      <c r="I3748" s="1">
        <v>32</v>
      </c>
      <c r="J3748" s="1">
        <v>-5</v>
      </c>
      <c r="K3748" s="1" t="s">
        <v>236</v>
      </c>
      <c r="L3748" s="1" t="s">
        <v>12435</v>
      </c>
    </row>
    <row r="3749" spans="1:12">
      <c r="A3749" s="1">
        <v>3846</v>
      </c>
      <c r="B3749" s="1" t="s">
        <v>12439</v>
      </c>
      <c r="C3749" s="1" t="s">
        <v>12440</v>
      </c>
      <c r="D3749" s="1" t="s">
        <v>1210</v>
      </c>
      <c r="E3749" s="1" t="s">
        <v>12441</v>
      </c>
      <c r="F3749" s="1" t="s">
        <v>12442</v>
      </c>
      <c r="G3749" s="1">
        <v>30.533166999999999</v>
      </c>
      <c r="H3749" s="1">
        <v>-91.149638999999993</v>
      </c>
      <c r="I3749" s="1">
        <v>70</v>
      </c>
      <c r="J3749" s="1">
        <v>-6</v>
      </c>
      <c r="K3749" s="1" t="s">
        <v>236</v>
      </c>
      <c r="L3749" s="1" t="s">
        <v>12439</v>
      </c>
    </row>
    <row r="3750" spans="1:12">
      <c r="A3750" s="1">
        <v>3847</v>
      </c>
      <c r="B3750" s="1" t="s">
        <v>12443</v>
      </c>
      <c r="C3750" s="1" t="s">
        <v>12444</v>
      </c>
      <c r="D3750" s="1" t="s">
        <v>1210</v>
      </c>
      <c r="E3750" s="1" t="s">
        <v>12445</v>
      </c>
      <c r="F3750" s="1" t="s">
        <v>12446</v>
      </c>
      <c r="G3750" s="1">
        <v>32.552083000000003</v>
      </c>
      <c r="H3750" s="1">
        <v>-88.555556999999993</v>
      </c>
      <c r="I3750" s="1">
        <v>317</v>
      </c>
      <c r="J3750" s="1">
        <v>-6</v>
      </c>
      <c r="K3750" s="1" t="s">
        <v>236</v>
      </c>
      <c r="L3750" s="1" t="s">
        <v>12443</v>
      </c>
    </row>
    <row r="3751" spans="1:12">
      <c r="A3751" s="1">
        <v>3848</v>
      </c>
      <c r="B3751" s="1" t="s">
        <v>12447</v>
      </c>
      <c r="C3751" s="1" t="s">
        <v>12448</v>
      </c>
      <c r="D3751" s="1" t="s">
        <v>1210</v>
      </c>
      <c r="E3751" s="1" t="s">
        <v>12449</v>
      </c>
      <c r="F3751" s="1" t="s">
        <v>12450</v>
      </c>
      <c r="G3751" s="1">
        <v>32.354139000000004</v>
      </c>
      <c r="H3751" s="1">
        <v>-95.402386000000007</v>
      </c>
      <c r="I3751" s="1">
        <v>544</v>
      </c>
      <c r="J3751" s="1">
        <v>-6</v>
      </c>
      <c r="K3751" s="1" t="s">
        <v>236</v>
      </c>
      <c r="L3751" s="1" t="s">
        <v>12447</v>
      </c>
    </row>
    <row r="3752" spans="1:12">
      <c r="A3752" s="1">
        <v>3849</v>
      </c>
      <c r="B3752" s="1" t="s">
        <v>12451</v>
      </c>
      <c r="C3752" s="1" t="s">
        <v>12452</v>
      </c>
      <c r="D3752" s="1" t="s">
        <v>1210</v>
      </c>
      <c r="E3752" s="1" t="s">
        <v>12453</v>
      </c>
      <c r="F3752" s="1" t="s">
        <v>12454</v>
      </c>
      <c r="G3752" s="1">
        <v>39.175361000000002</v>
      </c>
      <c r="H3752" s="1">
        <v>-76.668333000000004</v>
      </c>
      <c r="I3752" s="1">
        <v>146</v>
      </c>
      <c r="J3752" s="1">
        <v>-5</v>
      </c>
      <c r="K3752" s="1" t="s">
        <v>236</v>
      </c>
      <c r="L3752" s="1" t="s">
        <v>12451</v>
      </c>
    </row>
    <row r="3753" spans="1:12">
      <c r="A3753" s="1">
        <v>3850</v>
      </c>
      <c r="B3753" s="1" t="s">
        <v>12455</v>
      </c>
      <c r="C3753" s="1" t="s">
        <v>10563</v>
      </c>
      <c r="D3753" s="1" t="s">
        <v>1210</v>
      </c>
      <c r="E3753" s="1" t="s">
        <v>12456</v>
      </c>
      <c r="F3753" s="1" t="s">
        <v>12457</v>
      </c>
      <c r="G3753" s="1">
        <v>34.991307999999997</v>
      </c>
      <c r="H3753" s="1">
        <v>-99.051353000000006</v>
      </c>
      <c r="I3753" s="1">
        <v>1564</v>
      </c>
      <c r="J3753" s="1">
        <v>-6</v>
      </c>
      <c r="K3753" s="1" t="s">
        <v>236</v>
      </c>
      <c r="L3753" s="1" t="s">
        <v>12455</v>
      </c>
    </row>
    <row r="3754" spans="1:12">
      <c r="A3754" s="1">
        <v>3851</v>
      </c>
      <c r="B3754" s="1" t="s">
        <v>12458</v>
      </c>
      <c r="C3754" s="1" t="s">
        <v>12458</v>
      </c>
      <c r="D3754" s="1" t="s">
        <v>1210</v>
      </c>
      <c r="E3754" s="1" t="s">
        <v>12459</v>
      </c>
      <c r="F3754" s="1" t="s">
        <v>12460</v>
      </c>
      <c r="G3754" s="1">
        <v>20.785610999999999</v>
      </c>
      <c r="H3754" s="1">
        <v>-156.95141899999999</v>
      </c>
      <c r="I3754" s="1">
        <v>1308</v>
      </c>
      <c r="J3754" s="1">
        <v>-10</v>
      </c>
      <c r="K3754" s="1" t="s">
        <v>201</v>
      </c>
      <c r="L3754" s="1" t="s">
        <v>12458</v>
      </c>
    </row>
    <row r="3755" spans="1:12">
      <c r="A3755" s="1">
        <v>3852</v>
      </c>
      <c r="B3755" s="1" t="s">
        <v>3658</v>
      </c>
      <c r="C3755" s="1" t="s">
        <v>3659</v>
      </c>
      <c r="D3755" s="1" t="s">
        <v>1210</v>
      </c>
      <c r="E3755" s="1" t="s">
        <v>12461</v>
      </c>
      <c r="F3755" s="1" t="s">
        <v>12462</v>
      </c>
      <c r="G3755" s="1">
        <v>31.327400000000001</v>
      </c>
      <c r="H3755" s="1">
        <v>-92.549833000000007</v>
      </c>
      <c r="I3755" s="1">
        <v>89</v>
      </c>
      <c r="J3755" s="1">
        <v>-6</v>
      </c>
      <c r="K3755" s="1" t="s">
        <v>236</v>
      </c>
      <c r="L3755" s="1" t="s">
        <v>3658</v>
      </c>
    </row>
    <row r="3756" spans="1:12">
      <c r="A3756" s="1">
        <v>3853</v>
      </c>
      <c r="B3756" s="1" t="s">
        <v>12463</v>
      </c>
      <c r="C3756" s="1" t="s">
        <v>12464</v>
      </c>
      <c r="D3756" s="1" t="s">
        <v>1210</v>
      </c>
      <c r="E3756" s="1" t="s">
        <v>12465</v>
      </c>
      <c r="F3756" s="1" t="s">
        <v>12466</v>
      </c>
      <c r="G3756" s="1">
        <v>32.341484000000001</v>
      </c>
      <c r="H3756" s="1">
        <v>-106.40277</v>
      </c>
      <c r="I3756" s="1">
        <v>3934</v>
      </c>
      <c r="J3756" s="1">
        <v>-7</v>
      </c>
      <c r="K3756" s="1" t="s">
        <v>236</v>
      </c>
      <c r="L3756" s="1" t="s">
        <v>12463</v>
      </c>
    </row>
    <row r="3757" spans="1:12">
      <c r="A3757" s="1">
        <v>3854</v>
      </c>
      <c r="B3757" s="1" t="s">
        <v>12467</v>
      </c>
      <c r="C3757" s="1" t="s">
        <v>12467</v>
      </c>
      <c r="D3757" s="1" t="s">
        <v>1210</v>
      </c>
      <c r="E3757" s="1" t="s">
        <v>12468</v>
      </c>
      <c r="F3757" s="1" t="s">
        <v>12469</v>
      </c>
      <c r="G3757" s="1">
        <v>55.206060999999998</v>
      </c>
      <c r="H3757" s="1">
        <v>-162.725436</v>
      </c>
      <c r="I3757" s="1">
        <v>96</v>
      </c>
      <c r="J3757" s="1">
        <v>-9</v>
      </c>
      <c r="K3757" s="1" t="s">
        <v>236</v>
      </c>
      <c r="L3757" s="1" t="s">
        <v>12467</v>
      </c>
    </row>
    <row r="3758" spans="1:12">
      <c r="A3758" s="1">
        <v>3855</v>
      </c>
      <c r="B3758" s="1" t="s">
        <v>12470</v>
      </c>
      <c r="C3758" s="1" t="s">
        <v>12471</v>
      </c>
      <c r="D3758" s="1" t="s">
        <v>1210</v>
      </c>
      <c r="E3758" s="1" t="s">
        <v>12472</v>
      </c>
      <c r="F3758" s="1" t="s">
        <v>12473</v>
      </c>
      <c r="G3758" s="1">
        <v>36.198388999999999</v>
      </c>
      <c r="H3758" s="1">
        <v>-95.888110999999995</v>
      </c>
      <c r="I3758" s="1">
        <v>677</v>
      </c>
      <c r="J3758" s="1">
        <v>-6</v>
      </c>
      <c r="K3758" s="1" t="s">
        <v>236</v>
      </c>
      <c r="L3758" s="1" t="s">
        <v>12470</v>
      </c>
    </row>
    <row r="3759" spans="1:12">
      <c r="A3759" s="1">
        <v>3856</v>
      </c>
      <c r="B3759" s="1" t="s">
        <v>12474</v>
      </c>
      <c r="C3759" s="1" t="s">
        <v>12475</v>
      </c>
      <c r="D3759" s="1" t="s">
        <v>1210</v>
      </c>
      <c r="E3759" s="1" t="s">
        <v>12476</v>
      </c>
      <c r="F3759" s="1" t="s">
        <v>12477</v>
      </c>
      <c r="G3759" s="1">
        <v>57.047137999999997</v>
      </c>
      <c r="H3759" s="1">
        <v>-135.36161100000001</v>
      </c>
      <c r="I3759" s="1">
        <v>21</v>
      </c>
      <c r="J3759" s="1">
        <v>-9</v>
      </c>
      <c r="K3759" s="1" t="s">
        <v>236</v>
      </c>
      <c r="L3759" s="1" t="s">
        <v>12474</v>
      </c>
    </row>
    <row r="3760" spans="1:12">
      <c r="A3760" s="1">
        <v>3857</v>
      </c>
      <c r="B3760" s="1" t="s">
        <v>12478</v>
      </c>
      <c r="C3760" s="1" t="s">
        <v>12479</v>
      </c>
      <c r="D3760" s="1" t="s">
        <v>1210</v>
      </c>
      <c r="E3760" s="1" t="s">
        <v>12480</v>
      </c>
      <c r="F3760" s="1" t="s">
        <v>12481</v>
      </c>
      <c r="G3760" s="1">
        <v>40.795250000000003</v>
      </c>
      <c r="H3760" s="1">
        <v>-73.100222000000002</v>
      </c>
      <c r="I3760" s="1">
        <v>99</v>
      </c>
      <c r="J3760" s="1">
        <v>-5</v>
      </c>
      <c r="K3760" s="1" t="s">
        <v>236</v>
      </c>
      <c r="L3760" s="1" t="s">
        <v>12478</v>
      </c>
    </row>
    <row r="3761" spans="1:12">
      <c r="A3761" s="1">
        <v>3858</v>
      </c>
      <c r="B3761" s="1" t="s">
        <v>12482</v>
      </c>
      <c r="C3761" s="1" t="s">
        <v>12483</v>
      </c>
      <c r="D3761" s="1" t="s">
        <v>1210</v>
      </c>
      <c r="E3761" s="1" t="s">
        <v>12484</v>
      </c>
      <c r="F3761" s="1" t="s">
        <v>12485</v>
      </c>
      <c r="G3761" s="1">
        <v>44.881956000000002</v>
      </c>
      <c r="H3761" s="1">
        <v>-93.221767</v>
      </c>
      <c r="I3761" s="1">
        <v>841</v>
      </c>
      <c r="J3761" s="1">
        <v>-6</v>
      </c>
      <c r="K3761" s="1" t="s">
        <v>236</v>
      </c>
      <c r="L3761" s="1" t="s">
        <v>12482</v>
      </c>
    </row>
    <row r="3762" spans="1:12">
      <c r="A3762" s="1">
        <v>3859</v>
      </c>
      <c r="B3762" s="1" t="s">
        <v>12486</v>
      </c>
      <c r="C3762" s="1" t="s">
        <v>12436</v>
      </c>
      <c r="D3762" s="1" t="s">
        <v>1210</v>
      </c>
      <c r="E3762" s="1" t="s">
        <v>12487</v>
      </c>
      <c r="F3762" s="1" t="s">
        <v>12488</v>
      </c>
      <c r="G3762" s="1">
        <v>39.678722</v>
      </c>
      <c r="H3762" s="1">
        <v>-75.606527999999997</v>
      </c>
      <c r="I3762" s="1">
        <v>79</v>
      </c>
      <c r="J3762" s="1">
        <v>-5</v>
      </c>
      <c r="K3762" s="1" t="s">
        <v>236</v>
      </c>
      <c r="L3762" s="1" t="s">
        <v>12486</v>
      </c>
    </row>
    <row r="3763" spans="1:12">
      <c r="A3763" s="1">
        <v>3860</v>
      </c>
      <c r="B3763" s="1" t="s">
        <v>12489</v>
      </c>
      <c r="C3763" s="1" t="s">
        <v>12489</v>
      </c>
      <c r="D3763" s="1" t="s">
        <v>1210</v>
      </c>
      <c r="E3763" s="1" t="s">
        <v>12490</v>
      </c>
      <c r="F3763" s="1" t="s">
        <v>12491</v>
      </c>
      <c r="G3763" s="1">
        <v>53.900139000000003</v>
      </c>
      <c r="H3763" s="1">
        <v>-166.54349999999999</v>
      </c>
      <c r="I3763" s="1">
        <v>22</v>
      </c>
      <c r="J3763" s="1">
        <v>-9</v>
      </c>
      <c r="K3763" s="1" t="s">
        <v>236</v>
      </c>
      <c r="L3763" s="1" t="s">
        <v>12489</v>
      </c>
    </row>
    <row r="3764" spans="1:12">
      <c r="A3764" s="1">
        <v>3861</v>
      </c>
      <c r="B3764" s="1" t="s">
        <v>12492</v>
      </c>
      <c r="C3764" s="1" t="s">
        <v>12154</v>
      </c>
      <c r="D3764" s="1" t="s">
        <v>1210</v>
      </c>
      <c r="E3764" s="1" t="s">
        <v>12493</v>
      </c>
      <c r="F3764" s="1" t="s">
        <v>12494</v>
      </c>
      <c r="G3764" s="1">
        <v>29.993389000000001</v>
      </c>
      <c r="H3764" s="1">
        <v>-90.258027999999996</v>
      </c>
      <c r="I3764" s="1">
        <v>4</v>
      </c>
      <c r="J3764" s="1">
        <v>-6</v>
      </c>
      <c r="K3764" s="1" t="s">
        <v>236</v>
      </c>
      <c r="L3764" s="1" t="s">
        <v>12492</v>
      </c>
    </row>
    <row r="3765" spans="1:12">
      <c r="A3765" s="1">
        <v>3862</v>
      </c>
      <c r="B3765" s="1" t="s">
        <v>12495</v>
      </c>
      <c r="C3765" s="1" t="s">
        <v>11978</v>
      </c>
      <c r="D3765" s="1" t="s">
        <v>1210</v>
      </c>
      <c r="E3765" s="1" t="s">
        <v>12496</v>
      </c>
      <c r="F3765" s="1" t="s">
        <v>12497</v>
      </c>
      <c r="G3765" s="1">
        <v>43.646160999999999</v>
      </c>
      <c r="H3765" s="1">
        <v>-70.309280999999999</v>
      </c>
      <c r="I3765" s="1">
        <v>77</v>
      </c>
      <c r="J3765" s="1">
        <v>-5</v>
      </c>
      <c r="K3765" s="1" t="s">
        <v>236</v>
      </c>
      <c r="L3765" s="1" t="s">
        <v>12495</v>
      </c>
    </row>
    <row r="3766" spans="1:12">
      <c r="A3766" s="1">
        <v>3863</v>
      </c>
      <c r="B3766" s="1" t="s">
        <v>12498</v>
      </c>
      <c r="C3766" s="1" t="s">
        <v>11253</v>
      </c>
      <c r="D3766" s="1" t="s">
        <v>1210</v>
      </c>
      <c r="E3766" s="1" t="s">
        <v>12499</v>
      </c>
      <c r="F3766" s="1" t="s">
        <v>12500</v>
      </c>
      <c r="G3766" s="1">
        <v>35.393089000000003</v>
      </c>
      <c r="H3766" s="1">
        <v>-97.600733000000005</v>
      </c>
      <c r="I3766" s="1">
        <v>1295</v>
      </c>
      <c r="J3766" s="1">
        <v>-6</v>
      </c>
      <c r="K3766" s="1" t="s">
        <v>236</v>
      </c>
      <c r="L3766" s="1" t="s">
        <v>12498</v>
      </c>
    </row>
    <row r="3767" spans="1:12">
      <c r="A3767" s="1">
        <v>3864</v>
      </c>
      <c r="B3767" s="1" t="s">
        <v>12501</v>
      </c>
      <c r="C3767" s="1" t="s">
        <v>12502</v>
      </c>
      <c r="D3767" s="1" t="s">
        <v>1210</v>
      </c>
      <c r="E3767" s="1" t="s">
        <v>12503</v>
      </c>
      <c r="F3767" s="1" t="s">
        <v>12504</v>
      </c>
      <c r="G3767" s="1">
        <v>42.748266999999998</v>
      </c>
      <c r="H3767" s="1">
        <v>-73.801692000000003</v>
      </c>
      <c r="I3767" s="1">
        <v>285</v>
      </c>
      <c r="J3767" s="1">
        <v>-5</v>
      </c>
      <c r="K3767" s="1" t="s">
        <v>236</v>
      </c>
      <c r="L3767" s="1" t="s">
        <v>12501</v>
      </c>
    </row>
    <row r="3768" spans="1:12">
      <c r="A3768" s="1">
        <v>3865</v>
      </c>
      <c r="B3768" s="1" t="s">
        <v>12505</v>
      </c>
      <c r="C3768" s="1" t="s">
        <v>12506</v>
      </c>
      <c r="D3768" s="1" t="s">
        <v>1210</v>
      </c>
      <c r="E3768" s="1" t="s">
        <v>12507</v>
      </c>
      <c r="F3768" s="1" t="s">
        <v>12508</v>
      </c>
      <c r="G3768" s="1">
        <v>61.133949000000001</v>
      </c>
      <c r="H3768" s="1">
        <v>-146.24834200000001</v>
      </c>
      <c r="I3768" s="1">
        <v>118</v>
      </c>
      <c r="J3768" s="1">
        <v>-9</v>
      </c>
      <c r="K3768" s="1" t="s">
        <v>236</v>
      </c>
      <c r="L3768" s="1" t="s">
        <v>12505</v>
      </c>
    </row>
    <row r="3769" spans="1:12">
      <c r="A3769" s="1">
        <v>3866</v>
      </c>
      <c r="B3769" s="1" t="s">
        <v>12509</v>
      </c>
      <c r="C3769" s="1" t="s">
        <v>12510</v>
      </c>
      <c r="D3769" s="1" t="s">
        <v>1210</v>
      </c>
      <c r="E3769" s="1" t="s">
        <v>12511</v>
      </c>
      <c r="F3769" s="1" t="s">
        <v>12512</v>
      </c>
      <c r="G3769" s="1">
        <v>37.082881</v>
      </c>
      <c r="H3769" s="1">
        <v>-76.360546999999997</v>
      </c>
      <c r="I3769" s="1">
        <v>11</v>
      </c>
      <c r="J3769" s="1">
        <v>-5</v>
      </c>
      <c r="K3769" s="1" t="s">
        <v>236</v>
      </c>
      <c r="L3769" s="1" t="s">
        <v>12509</v>
      </c>
    </row>
    <row r="3770" spans="1:12">
      <c r="A3770" s="1">
        <v>3867</v>
      </c>
      <c r="B3770" s="1" t="s">
        <v>12513</v>
      </c>
      <c r="C3770" s="1" t="s">
        <v>8762</v>
      </c>
      <c r="D3770" s="1" t="s">
        <v>1210</v>
      </c>
      <c r="E3770" s="1" t="s">
        <v>12514</v>
      </c>
      <c r="F3770" s="1" t="s">
        <v>12515</v>
      </c>
      <c r="G3770" s="1">
        <v>33.675666999999997</v>
      </c>
      <c r="H3770" s="1">
        <v>-117.868222</v>
      </c>
      <c r="I3770" s="1">
        <v>56</v>
      </c>
      <c r="J3770" s="1">
        <v>-8</v>
      </c>
      <c r="K3770" s="1" t="s">
        <v>236</v>
      </c>
      <c r="L3770" s="1" t="s">
        <v>12513</v>
      </c>
    </row>
    <row r="3771" spans="1:12">
      <c r="A3771" s="1">
        <v>3868</v>
      </c>
      <c r="B3771" s="1" t="s">
        <v>12516</v>
      </c>
      <c r="C3771" s="1" t="s">
        <v>12517</v>
      </c>
      <c r="D3771" s="1" t="s">
        <v>1210</v>
      </c>
      <c r="E3771" s="1" t="s">
        <v>12518</v>
      </c>
      <c r="F3771" s="1" t="s">
        <v>12519</v>
      </c>
      <c r="G3771" s="1">
        <v>33.643833000000001</v>
      </c>
      <c r="H3771" s="1">
        <v>-88.443832999999998</v>
      </c>
      <c r="I3771" s="1">
        <v>219</v>
      </c>
      <c r="J3771" s="1">
        <v>-6</v>
      </c>
      <c r="K3771" s="1" t="s">
        <v>236</v>
      </c>
      <c r="L3771" s="1" t="s">
        <v>12516</v>
      </c>
    </row>
    <row r="3772" spans="1:12">
      <c r="A3772" s="1">
        <v>3869</v>
      </c>
      <c r="B3772" s="1" t="s">
        <v>12520</v>
      </c>
      <c r="C3772" s="1" t="s">
        <v>12521</v>
      </c>
      <c r="D3772" s="1" t="s">
        <v>1210</v>
      </c>
      <c r="E3772" s="1" t="s">
        <v>12522</v>
      </c>
      <c r="F3772" s="1" t="s">
        <v>12523</v>
      </c>
      <c r="G3772" s="1">
        <v>25.647888999999999</v>
      </c>
      <c r="H3772" s="1">
        <v>-80.432777000000002</v>
      </c>
      <c r="I3772" s="1">
        <v>8</v>
      </c>
      <c r="J3772" s="1">
        <v>-5</v>
      </c>
      <c r="K3772" s="1" t="s">
        <v>236</v>
      </c>
      <c r="L3772" s="1" t="s">
        <v>12520</v>
      </c>
    </row>
    <row r="3773" spans="1:12">
      <c r="A3773" s="1">
        <v>3870</v>
      </c>
      <c r="B3773" s="1" t="s">
        <v>12524</v>
      </c>
      <c r="C3773" s="1" t="s">
        <v>12525</v>
      </c>
      <c r="D3773" s="1" t="s">
        <v>1210</v>
      </c>
      <c r="E3773" s="1" t="s">
        <v>12526</v>
      </c>
      <c r="F3773" s="1" t="s">
        <v>12527</v>
      </c>
      <c r="G3773" s="1">
        <v>36.820703000000002</v>
      </c>
      <c r="H3773" s="1">
        <v>-76.033541999999997</v>
      </c>
      <c r="I3773" s="1">
        <v>22</v>
      </c>
      <c r="J3773" s="1">
        <v>-5</v>
      </c>
      <c r="K3773" s="1" t="s">
        <v>236</v>
      </c>
      <c r="L3773" s="1" t="s">
        <v>12524</v>
      </c>
    </row>
    <row r="3774" spans="1:12">
      <c r="A3774" s="1">
        <v>3871</v>
      </c>
      <c r="B3774" s="1" t="s">
        <v>12528</v>
      </c>
      <c r="C3774" s="1" t="s">
        <v>8799</v>
      </c>
      <c r="D3774" s="1" t="s">
        <v>1210</v>
      </c>
      <c r="E3774" s="1" t="s">
        <v>12529</v>
      </c>
      <c r="F3774" s="1" t="s">
        <v>12530</v>
      </c>
      <c r="G3774" s="1">
        <v>40.648094</v>
      </c>
      <c r="H3774" s="1">
        <v>-86.152118999999999</v>
      </c>
      <c r="I3774" s="1">
        <v>812</v>
      </c>
      <c r="J3774" s="1">
        <v>-5</v>
      </c>
      <c r="K3774" s="1" t="s">
        <v>236</v>
      </c>
      <c r="L3774" s="1" t="s">
        <v>12528</v>
      </c>
    </row>
    <row r="3775" spans="1:12">
      <c r="A3775" s="1">
        <v>3872</v>
      </c>
      <c r="B3775" s="1" t="s">
        <v>12531</v>
      </c>
      <c r="C3775" s="1" t="s">
        <v>12532</v>
      </c>
      <c r="D3775" s="1" t="s">
        <v>1210</v>
      </c>
      <c r="E3775" s="1" t="s">
        <v>12533</v>
      </c>
      <c r="F3775" s="1" t="s">
        <v>12534</v>
      </c>
      <c r="G3775" s="1">
        <v>42.908000000000001</v>
      </c>
      <c r="H3775" s="1">
        <v>-106.464417</v>
      </c>
      <c r="I3775" s="1">
        <v>5347</v>
      </c>
      <c r="J3775" s="1">
        <v>-7</v>
      </c>
      <c r="K3775" s="1" t="s">
        <v>236</v>
      </c>
      <c r="L3775" s="1" t="s">
        <v>12531</v>
      </c>
    </row>
    <row r="3776" spans="1:12">
      <c r="A3776" s="1">
        <v>3873</v>
      </c>
      <c r="B3776" s="1" t="s">
        <v>12535</v>
      </c>
      <c r="C3776" s="1" t="s">
        <v>8234</v>
      </c>
      <c r="D3776" s="1" t="s">
        <v>1210</v>
      </c>
      <c r="E3776" s="1" t="s">
        <v>12536</v>
      </c>
      <c r="F3776" s="1" t="s">
        <v>12537</v>
      </c>
      <c r="G3776" s="1">
        <v>30.483250000000002</v>
      </c>
      <c r="H3776" s="1">
        <v>-86.525400000000005</v>
      </c>
      <c r="I3776" s="1">
        <v>87</v>
      </c>
      <c r="J3776" s="1">
        <v>-6</v>
      </c>
      <c r="K3776" s="1" t="s">
        <v>236</v>
      </c>
      <c r="L3776" s="1" t="s">
        <v>12535</v>
      </c>
    </row>
    <row r="3777" spans="1:12">
      <c r="A3777" s="1">
        <v>3874</v>
      </c>
      <c r="B3777" s="1" t="s">
        <v>12538</v>
      </c>
      <c r="C3777" s="1" t="s">
        <v>12539</v>
      </c>
      <c r="D3777" s="1" t="s">
        <v>1210</v>
      </c>
      <c r="E3777" s="1" t="s">
        <v>12540</v>
      </c>
      <c r="F3777" s="1" t="s">
        <v>12541</v>
      </c>
      <c r="G3777" s="1">
        <v>32.343947</v>
      </c>
      <c r="H3777" s="1">
        <v>-86.987803</v>
      </c>
      <c r="I3777" s="1">
        <v>166</v>
      </c>
      <c r="J3777" s="1">
        <v>-6</v>
      </c>
      <c r="K3777" s="1" t="s">
        <v>236</v>
      </c>
      <c r="L3777" s="1" t="s">
        <v>12538</v>
      </c>
    </row>
    <row r="3778" spans="1:12">
      <c r="A3778" s="1">
        <v>3875</v>
      </c>
      <c r="B3778" s="1" t="s">
        <v>12542</v>
      </c>
      <c r="C3778" s="1" t="s">
        <v>12076</v>
      </c>
      <c r="D3778" s="1" t="s">
        <v>1210</v>
      </c>
      <c r="E3778" s="1" t="s">
        <v>12543</v>
      </c>
      <c r="F3778" s="1" t="s">
        <v>12544</v>
      </c>
      <c r="G3778" s="1">
        <v>24.556111000000001</v>
      </c>
      <c r="H3778" s="1">
        <v>-81.759556000000003</v>
      </c>
      <c r="I3778" s="1">
        <v>3</v>
      </c>
      <c r="J3778" s="1">
        <v>-5</v>
      </c>
      <c r="K3778" s="1" t="s">
        <v>236</v>
      </c>
      <c r="L3778" s="1" t="s">
        <v>12542</v>
      </c>
    </row>
    <row r="3779" spans="1:12">
      <c r="A3779" s="1">
        <v>3876</v>
      </c>
      <c r="B3779" s="1" t="s">
        <v>12545</v>
      </c>
      <c r="C3779" s="1" t="s">
        <v>12546</v>
      </c>
      <c r="D3779" s="1" t="s">
        <v>1210</v>
      </c>
      <c r="E3779" s="1" t="s">
        <v>12547</v>
      </c>
      <c r="F3779" s="1" t="s">
        <v>12548</v>
      </c>
      <c r="G3779" s="1">
        <v>35.213999999999999</v>
      </c>
      <c r="H3779" s="1">
        <v>-80.943139000000002</v>
      </c>
      <c r="I3779" s="1">
        <v>748</v>
      </c>
      <c r="J3779" s="1">
        <v>-5</v>
      </c>
      <c r="K3779" s="1" t="s">
        <v>236</v>
      </c>
      <c r="L3779" s="1" t="s">
        <v>12545</v>
      </c>
    </row>
    <row r="3780" spans="1:12">
      <c r="A3780" s="1">
        <v>3877</v>
      </c>
      <c r="B3780" s="1" t="s">
        <v>12549</v>
      </c>
      <c r="C3780" s="1" t="s">
        <v>6033</v>
      </c>
      <c r="D3780" s="1" t="s">
        <v>1210</v>
      </c>
      <c r="E3780" s="1" t="s">
        <v>12550</v>
      </c>
      <c r="F3780" s="1" t="s">
        <v>12551</v>
      </c>
      <c r="G3780" s="1">
        <v>36.080055999999999</v>
      </c>
      <c r="H3780" s="1">
        <v>-115.15225</v>
      </c>
      <c r="I3780" s="1">
        <v>2141</v>
      </c>
      <c r="J3780" s="1">
        <v>-8</v>
      </c>
      <c r="K3780" s="1" t="s">
        <v>236</v>
      </c>
      <c r="L3780" s="1" t="s">
        <v>12549</v>
      </c>
    </row>
    <row r="3781" spans="1:12">
      <c r="A3781" s="1">
        <v>3878</v>
      </c>
      <c r="B3781" s="1" t="s">
        <v>12552</v>
      </c>
      <c r="C3781" s="1" t="s">
        <v>10836</v>
      </c>
      <c r="D3781" s="1" t="s">
        <v>1210</v>
      </c>
      <c r="E3781" s="1" t="s">
        <v>12553</v>
      </c>
      <c r="F3781" s="1" t="s">
        <v>12554</v>
      </c>
      <c r="G3781" s="1">
        <v>28.429393999999998</v>
      </c>
      <c r="H3781" s="1">
        <v>-81.308993999999998</v>
      </c>
      <c r="I3781" s="1">
        <v>96</v>
      </c>
      <c r="J3781" s="1">
        <v>-5</v>
      </c>
      <c r="K3781" s="1" t="s">
        <v>236</v>
      </c>
      <c r="L3781" s="1" t="s">
        <v>12552</v>
      </c>
    </row>
    <row r="3782" spans="1:12">
      <c r="A3782" s="1">
        <v>3879</v>
      </c>
      <c r="B3782" s="1" t="s">
        <v>12555</v>
      </c>
      <c r="C3782" s="1" t="s">
        <v>5059</v>
      </c>
      <c r="D3782" s="1" t="s">
        <v>1210</v>
      </c>
      <c r="E3782" s="1" t="s">
        <v>12556</v>
      </c>
      <c r="F3782" s="1" t="s">
        <v>12557</v>
      </c>
      <c r="G3782" s="1">
        <v>34.185361</v>
      </c>
      <c r="H3782" s="1">
        <v>-79.723889</v>
      </c>
      <c r="I3782" s="1">
        <v>146</v>
      </c>
      <c r="J3782" s="1">
        <v>-5</v>
      </c>
      <c r="K3782" s="1" t="s">
        <v>236</v>
      </c>
      <c r="L3782" s="1" t="s">
        <v>12555</v>
      </c>
    </row>
    <row r="3783" spans="1:12">
      <c r="A3783" s="1">
        <v>3880</v>
      </c>
      <c r="B3783" s="1" t="s">
        <v>12558</v>
      </c>
      <c r="C3783" s="1" t="s">
        <v>12559</v>
      </c>
      <c r="D3783" s="1" t="s">
        <v>1210</v>
      </c>
      <c r="E3783" s="1" t="s">
        <v>12560</v>
      </c>
      <c r="F3783" s="1" t="s">
        <v>12561</v>
      </c>
      <c r="G3783" s="1">
        <v>47.481999999999999</v>
      </c>
      <c r="H3783" s="1">
        <v>-111.370689</v>
      </c>
      <c r="I3783" s="1">
        <v>3677</v>
      </c>
      <c r="J3783" s="1">
        <v>-7</v>
      </c>
      <c r="K3783" s="1" t="s">
        <v>236</v>
      </c>
      <c r="L3783" s="1" t="s">
        <v>12558</v>
      </c>
    </row>
    <row r="3784" spans="1:12">
      <c r="A3784" s="1">
        <v>3881</v>
      </c>
      <c r="B3784" s="1" t="s">
        <v>12562</v>
      </c>
      <c r="C3784" s="1" t="s">
        <v>12563</v>
      </c>
      <c r="D3784" s="1" t="s">
        <v>1210</v>
      </c>
      <c r="E3784" s="1" t="s">
        <v>12564</v>
      </c>
      <c r="F3784" s="1" t="s">
        <v>12565</v>
      </c>
      <c r="G3784" s="1">
        <v>41.260736000000001</v>
      </c>
      <c r="H3784" s="1">
        <v>-80.679096999999999</v>
      </c>
      <c r="I3784" s="1">
        <v>1196</v>
      </c>
      <c r="J3784" s="1">
        <v>-5</v>
      </c>
      <c r="K3784" s="1" t="s">
        <v>236</v>
      </c>
      <c r="L3784" s="1" t="s">
        <v>12562</v>
      </c>
    </row>
    <row r="3785" spans="1:12">
      <c r="A3785" s="1">
        <v>3882</v>
      </c>
      <c r="B3785" s="1" t="s">
        <v>12566</v>
      </c>
      <c r="C3785" s="1" t="s">
        <v>10820</v>
      </c>
      <c r="D3785" s="1" t="s">
        <v>1210</v>
      </c>
      <c r="E3785" s="1" t="s">
        <v>12567</v>
      </c>
      <c r="F3785" s="1" t="s">
        <v>12568</v>
      </c>
      <c r="G3785" s="1">
        <v>64.837500000000006</v>
      </c>
      <c r="H3785" s="1">
        <v>-147.61444399999999</v>
      </c>
      <c r="I3785" s="1">
        <v>454</v>
      </c>
      <c r="J3785" s="1">
        <v>-9</v>
      </c>
      <c r="K3785" s="1" t="s">
        <v>236</v>
      </c>
      <c r="L3785" s="1" t="s">
        <v>12566</v>
      </c>
    </row>
    <row r="3786" spans="1:12">
      <c r="A3786" s="1">
        <v>3883</v>
      </c>
      <c r="B3786" s="1" t="s">
        <v>12569</v>
      </c>
      <c r="C3786" s="1" t="s">
        <v>12570</v>
      </c>
      <c r="D3786" s="1" t="s">
        <v>1210</v>
      </c>
      <c r="E3786" s="1" t="s">
        <v>12571</v>
      </c>
      <c r="F3786" s="1" t="s">
        <v>12572</v>
      </c>
      <c r="G3786" s="1">
        <v>45.194443999999997</v>
      </c>
      <c r="H3786" s="1">
        <v>-123.13594399999999</v>
      </c>
      <c r="I3786" s="1">
        <v>163</v>
      </c>
      <c r="J3786" s="1">
        <v>-8</v>
      </c>
      <c r="K3786" s="1" t="s">
        <v>236</v>
      </c>
      <c r="L3786" s="1" t="s">
        <v>12569</v>
      </c>
    </row>
    <row r="3787" spans="1:12">
      <c r="A3787" s="1">
        <v>3884</v>
      </c>
      <c r="B3787" s="1" t="s">
        <v>12573</v>
      </c>
      <c r="C3787" s="1" t="s">
        <v>4328</v>
      </c>
      <c r="D3787" s="1" t="s">
        <v>1210</v>
      </c>
      <c r="E3787" s="1" t="s">
        <v>12574</v>
      </c>
      <c r="F3787" s="1" t="s">
        <v>12575</v>
      </c>
      <c r="G3787" s="1">
        <v>32.640143999999999</v>
      </c>
      <c r="H3787" s="1">
        <v>-83.591849999999994</v>
      </c>
      <c r="I3787" s="1">
        <v>294</v>
      </c>
      <c r="J3787" s="1">
        <v>-5</v>
      </c>
      <c r="K3787" s="1" t="s">
        <v>236</v>
      </c>
      <c r="L3787" s="1" t="s">
        <v>12573</v>
      </c>
    </row>
    <row r="3788" spans="1:12">
      <c r="A3788" s="1">
        <v>3885</v>
      </c>
      <c r="B3788" s="1" t="s">
        <v>12576</v>
      </c>
      <c r="C3788" s="1" t="s">
        <v>10030</v>
      </c>
      <c r="D3788" s="1" t="s">
        <v>10031</v>
      </c>
      <c r="E3788" s="1" t="s">
        <v>12577</v>
      </c>
      <c r="F3788" s="1" t="s">
        <v>12578</v>
      </c>
      <c r="G3788" s="1">
        <v>13.681108</v>
      </c>
      <c r="H3788" s="1">
        <v>100.747283</v>
      </c>
      <c r="I3788" s="1">
        <v>5</v>
      </c>
      <c r="J3788" s="1">
        <v>7</v>
      </c>
      <c r="K3788" s="1" t="s">
        <v>161</v>
      </c>
      <c r="L3788" s="1" t="s">
        <v>12576</v>
      </c>
    </row>
    <row r="3789" spans="1:12">
      <c r="A3789" s="1">
        <v>3887</v>
      </c>
      <c r="B3789" s="1" t="s">
        <v>12579</v>
      </c>
      <c r="C3789" s="1" t="s">
        <v>12580</v>
      </c>
      <c r="D3789" s="1" t="s">
        <v>10040</v>
      </c>
      <c r="F3789" s="1" t="s">
        <v>12581</v>
      </c>
      <c r="G3789" s="1">
        <v>-2.5580440000000002</v>
      </c>
      <c r="H3789" s="1">
        <v>120.324383</v>
      </c>
      <c r="I3789" s="1">
        <v>164</v>
      </c>
      <c r="J3789" s="1">
        <v>8</v>
      </c>
      <c r="K3789" s="1" t="s">
        <v>201</v>
      </c>
      <c r="L3789" s="1" t="s">
        <v>12579</v>
      </c>
    </row>
    <row r="3790" spans="1:12">
      <c r="A3790" s="1">
        <v>3888</v>
      </c>
      <c r="B3790" s="1" t="s">
        <v>12582</v>
      </c>
      <c r="C3790" s="1" t="s">
        <v>12582</v>
      </c>
      <c r="D3790" s="1" t="s">
        <v>10040</v>
      </c>
      <c r="F3790" s="1" t="s">
        <v>12583</v>
      </c>
      <c r="G3790" s="1">
        <v>-2.5312030000000001</v>
      </c>
      <c r="H3790" s="1">
        <v>121.35763900000001</v>
      </c>
      <c r="I3790" s="1">
        <v>1388</v>
      </c>
      <c r="J3790" s="1">
        <v>8</v>
      </c>
      <c r="K3790" s="1" t="s">
        <v>201</v>
      </c>
      <c r="L3790" s="1" t="s">
        <v>12582</v>
      </c>
    </row>
    <row r="3791" spans="1:12">
      <c r="A3791" s="1">
        <v>3889</v>
      </c>
      <c r="B3791" s="1" t="s">
        <v>12584</v>
      </c>
      <c r="C3791" s="1" t="s">
        <v>3632</v>
      </c>
      <c r="D3791" s="1" t="s">
        <v>10040</v>
      </c>
      <c r="F3791" s="1" t="s">
        <v>12585</v>
      </c>
      <c r="G3791" s="1">
        <v>-3.0447359999999999</v>
      </c>
      <c r="H3791" s="1">
        <v>119.82153599999999</v>
      </c>
      <c r="I3791" s="1">
        <v>2884</v>
      </c>
      <c r="J3791" s="1">
        <v>8</v>
      </c>
      <c r="K3791" s="1" t="s">
        <v>201</v>
      </c>
      <c r="L3791" s="1" t="s">
        <v>12584</v>
      </c>
    </row>
    <row r="3792" spans="1:12">
      <c r="A3792" s="1">
        <v>3890</v>
      </c>
      <c r="B3792" s="1" t="s">
        <v>12586</v>
      </c>
      <c r="C3792" s="1" t="s">
        <v>12587</v>
      </c>
      <c r="D3792" s="1" t="s">
        <v>10040</v>
      </c>
      <c r="E3792" s="1" t="s">
        <v>12588</v>
      </c>
      <c r="F3792" s="1" t="s">
        <v>12589</v>
      </c>
      <c r="G3792" s="1">
        <v>-4.0816080000000001</v>
      </c>
      <c r="H3792" s="1">
        <v>122.41823100000001</v>
      </c>
      <c r="I3792" s="1">
        <v>538</v>
      </c>
      <c r="J3792" s="1">
        <v>8</v>
      </c>
      <c r="K3792" s="1" t="s">
        <v>201</v>
      </c>
      <c r="L3792" s="1" t="s">
        <v>12586</v>
      </c>
    </row>
    <row r="3793" spans="1:12">
      <c r="A3793" s="1">
        <v>3891</v>
      </c>
      <c r="B3793" s="1" t="s">
        <v>12590</v>
      </c>
      <c r="C3793" s="1" t="s">
        <v>12591</v>
      </c>
      <c r="D3793" s="1" t="s">
        <v>10040</v>
      </c>
      <c r="E3793" s="1" t="s">
        <v>12592</v>
      </c>
      <c r="F3793" s="1" t="s">
        <v>12593</v>
      </c>
      <c r="G3793" s="1">
        <v>5.8741310000000002</v>
      </c>
      <c r="H3793" s="1">
        <v>95.339671999999993</v>
      </c>
      <c r="I3793" s="1">
        <v>393</v>
      </c>
      <c r="J3793" s="1">
        <v>7</v>
      </c>
      <c r="K3793" s="1" t="s">
        <v>201</v>
      </c>
      <c r="L3793" s="1" t="s">
        <v>12590</v>
      </c>
    </row>
    <row r="3794" spans="1:12">
      <c r="A3794" s="1">
        <v>3892</v>
      </c>
      <c r="B3794" s="1" t="s">
        <v>12594</v>
      </c>
      <c r="C3794" s="1" t="s">
        <v>12595</v>
      </c>
      <c r="D3794" s="1" t="s">
        <v>10040</v>
      </c>
      <c r="F3794" s="1" t="s">
        <v>12596</v>
      </c>
      <c r="G3794" s="1">
        <v>-7.346603</v>
      </c>
      <c r="H3794" s="1">
        <v>108.246092</v>
      </c>
      <c r="I3794" s="1">
        <v>1148</v>
      </c>
      <c r="J3794" s="1">
        <v>7</v>
      </c>
      <c r="K3794" s="1" t="s">
        <v>201</v>
      </c>
      <c r="L3794" s="1" t="s">
        <v>12594</v>
      </c>
    </row>
    <row r="3795" spans="1:12">
      <c r="A3795" s="1">
        <v>3893</v>
      </c>
      <c r="B3795" s="1" t="s">
        <v>12597</v>
      </c>
      <c r="C3795" s="1" t="s">
        <v>12598</v>
      </c>
      <c r="D3795" s="1" t="s">
        <v>10040</v>
      </c>
      <c r="F3795" s="1" t="s">
        <v>12599</v>
      </c>
      <c r="G3795" s="1">
        <v>-7.615767</v>
      </c>
      <c r="H3795" s="1">
        <v>111.434117</v>
      </c>
      <c r="I3795" s="1">
        <v>361</v>
      </c>
      <c r="J3795" s="1">
        <v>7</v>
      </c>
      <c r="K3795" s="1" t="s">
        <v>201</v>
      </c>
      <c r="L3795" s="1" t="s">
        <v>12597</v>
      </c>
    </row>
    <row r="3796" spans="1:12">
      <c r="A3796" s="1">
        <v>3894</v>
      </c>
      <c r="B3796" s="1" t="s">
        <v>12600</v>
      </c>
      <c r="C3796" s="1" t="s">
        <v>12601</v>
      </c>
      <c r="D3796" s="1" t="s">
        <v>10040</v>
      </c>
      <c r="E3796" s="1" t="s">
        <v>12602</v>
      </c>
      <c r="F3796" s="1" t="s">
        <v>12603</v>
      </c>
      <c r="G3796" s="1">
        <v>-7.9265559999999997</v>
      </c>
      <c r="H3796" s="1">
        <v>112.71451399999999</v>
      </c>
      <c r="I3796" s="1">
        <v>1726</v>
      </c>
      <c r="J3796" s="1">
        <v>7</v>
      </c>
      <c r="K3796" s="1" t="s">
        <v>201</v>
      </c>
      <c r="L3796" s="1" t="s">
        <v>12600</v>
      </c>
    </row>
    <row r="3797" spans="1:12">
      <c r="A3797" s="1">
        <v>3895</v>
      </c>
      <c r="B3797" s="1" t="s">
        <v>12604</v>
      </c>
      <c r="C3797" s="1" t="s">
        <v>12605</v>
      </c>
      <c r="D3797" s="1" t="s">
        <v>10040</v>
      </c>
      <c r="F3797" s="1" t="s">
        <v>12606</v>
      </c>
      <c r="G3797" s="1">
        <v>-6.2931689999999998</v>
      </c>
      <c r="H3797" s="1">
        <v>106.5699</v>
      </c>
      <c r="I3797" s="1">
        <v>151</v>
      </c>
      <c r="J3797" s="1">
        <v>7</v>
      </c>
      <c r="K3797" s="1" t="s">
        <v>201</v>
      </c>
      <c r="L3797" s="1" t="s">
        <v>12604</v>
      </c>
    </row>
    <row r="3798" spans="1:12">
      <c r="A3798" s="1">
        <v>3896</v>
      </c>
      <c r="B3798" s="1" t="s">
        <v>12607</v>
      </c>
      <c r="C3798" s="1" t="s">
        <v>12608</v>
      </c>
      <c r="D3798" s="1" t="s">
        <v>10040</v>
      </c>
      <c r="E3798" s="1" t="s">
        <v>12609</v>
      </c>
      <c r="F3798" s="1" t="s">
        <v>12610</v>
      </c>
      <c r="G3798" s="1">
        <v>-6.9006249999999998</v>
      </c>
      <c r="H3798" s="1">
        <v>107.576294</v>
      </c>
      <c r="I3798" s="1">
        <v>2436</v>
      </c>
      <c r="J3798" s="1">
        <v>7</v>
      </c>
      <c r="K3798" s="1" t="s">
        <v>201</v>
      </c>
      <c r="L3798" s="1" t="s">
        <v>12607</v>
      </c>
    </row>
    <row r="3799" spans="1:12">
      <c r="A3799" s="1">
        <v>3897</v>
      </c>
      <c r="B3799" s="1" t="s">
        <v>12611</v>
      </c>
      <c r="C3799" s="1" t="s">
        <v>12612</v>
      </c>
      <c r="D3799" s="1" t="s">
        <v>10040</v>
      </c>
      <c r="E3799" s="1" t="s">
        <v>12613</v>
      </c>
      <c r="F3799" s="1" t="s">
        <v>12614</v>
      </c>
      <c r="G3799" s="1">
        <v>-6.7561439999999999</v>
      </c>
      <c r="H3799" s="1">
        <v>108.539672</v>
      </c>
      <c r="I3799" s="1">
        <v>89</v>
      </c>
      <c r="J3799" s="1">
        <v>7</v>
      </c>
      <c r="K3799" s="1" t="s">
        <v>201</v>
      </c>
      <c r="L3799" s="1" t="s">
        <v>12611</v>
      </c>
    </row>
    <row r="3800" spans="1:12">
      <c r="A3800" s="1">
        <v>3898</v>
      </c>
      <c r="B3800" s="1" t="s">
        <v>12615</v>
      </c>
      <c r="C3800" s="1" t="s">
        <v>12616</v>
      </c>
      <c r="D3800" s="1" t="s">
        <v>10040</v>
      </c>
      <c r="E3800" s="1" t="s">
        <v>12617</v>
      </c>
      <c r="F3800" s="1" t="s">
        <v>12618</v>
      </c>
      <c r="G3800" s="1">
        <v>-7.7881809999999998</v>
      </c>
      <c r="H3800" s="1">
        <v>110.431758</v>
      </c>
      <c r="I3800" s="1">
        <v>350</v>
      </c>
      <c r="J3800" s="1">
        <v>7</v>
      </c>
      <c r="K3800" s="1" t="s">
        <v>201</v>
      </c>
      <c r="L3800" s="1" t="s">
        <v>12615</v>
      </c>
    </row>
    <row r="3801" spans="1:12">
      <c r="A3801" s="1">
        <v>3899</v>
      </c>
      <c r="B3801" s="1" t="s">
        <v>12619</v>
      </c>
      <c r="C3801" s="1" t="s">
        <v>12620</v>
      </c>
      <c r="D3801" s="1" t="s">
        <v>10040</v>
      </c>
      <c r="E3801" s="1" t="s">
        <v>12621</v>
      </c>
      <c r="F3801" s="1" t="s">
        <v>12622</v>
      </c>
      <c r="G3801" s="1">
        <v>-7.6450560000000003</v>
      </c>
      <c r="H3801" s="1">
        <v>109.033911</v>
      </c>
      <c r="I3801" s="1">
        <v>69</v>
      </c>
      <c r="J3801" s="1">
        <v>7</v>
      </c>
      <c r="K3801" s="1" t="s">
        <v>201</v>
      </c>
      <c r="L3801" s="1" t="s">
        <v>12619</v>
      </c>
    </row>
    <row r="3802" spans="1:12">
      <c r="A3802" s="1">
        <v>3900</v>
      </c>
      <c r="B3802" s="1" t="s">
        <v>12623</v>
      </c>
      <c r="C3802" s="1" t="s">
        <v>10370</v>
      </c>
      <c r="D3802" s="1" t="s">
        <v>10040</v>
      </c>
      <c r="E3802" s="1" t="s">
        <v>12624</v>
      </c>
      <c r="F3802" s="1" t="s">
        <v>12625</v>
      </c>
      <c r="G3802" s="1">
        <v>-6.336964</v>
      </c>
      <c r="H3802" s="1">
        <v>106.764561</v>
      </c>
      <c r="I3802" s="1">
        <v>200</v>
      </c>
      <c r="J3802" s="1">
        <v>7</v>
      </c>
      <c r="K3802" s="1" t="s">
        <v>201</v>
      </c>
      <c r="L3802" s="1" t="s">
        <v>12623</v>
      </c>
    </row>
    <row r="3803" spans="1:12">
      <c r="A3803" s="1">
        <v>3901</v>
      </c>
      <c r="B3803" s="1" t="s">
        <v>12626</v>
      </c>
      <c r="C3803" s="1" t="s">
        <v>12627</v>
      </c>
      <c r="D3803" s="1" t="s">
        <v>10040</v>
      </c>
      <c r="E3803" s="1" t="s">
        <v>12628</v>
      </c>
      <c r="F3803" s="1" t="s">
        <v>12629</v>
      </c>
      <c r="G3803" s="1">
        <v>-6.9714470000000004</v>
      </c>
      <c r="H3803" s="1">
        <v>110.374122</v>
      </c>
      <c r="I3803" s="1">
        <v>13</v>
      </c>
      <c r="J3803" s="1">
        <v>7</v>
      </c>
      <c r="K3803" s="1" t="s">
        <v>201</v>
      </c>
      <c r="L3803" s="1" t="s">
        <v>12626</v>
      </c>
    </row>
    <row r="3804" spans="1:12">
      <c r="A3804" s="1">
        <v>3903</v>
      </c>
      <c r="B3804" s="1" t="s">
        <v>12630</v>
      </c>
      <c r="C3804" s="1" t="s">
        <v>12631</v>
      </c>
      <c r="D3804" s="1" t="s">
        <v>10040</v>
      </c>
      <c r="E3804" s="1" t="s">
        <v>12632</v>
      </c>
      <c r="F3804" s="1" t="s">
        <v>12633</v>
      </c>
      <c r="G3804" s="1">
        <v>1.1210279999999999</v>
      </c>
      <c r="H3804" s="1">
        <v>104.118753</v>
      </c>
      <c r="I3804" s="1">
        <v>126</v>
      </c>
      <c r="J3804" s="1">
        <v>7</v>
      </c>
      <c r="K3804" s="1" t="s">
        <v>201</v>
      </c>
      <c r="L3804" s="1" t="s">
        <v>12630</v>
      </c>
    </row>
    <row r="3805" spans="1:12">
      <c r="A3805" s="1">
        <v>3904</v>
      </c>
      <c r="B3805" s="1" t="s">
        <v>12634</v>
      </c>
      <c r="C3805" s="1" t="s">
        <v>12635</v>
      </c>
      <c r="D3805" s="1" t="s">
        <v>10040</v>
      </c>
      <c r="E3805" s="1" t="s">
        <v>12636</v>
      </c>
      <c r="F3805" s="1" t="s">
        <v>12637</v>
      </c>
      <c r="G3805" s="1">
        <v>-2.7457220000000002</v>
      </c>
      <c r="H3805" s="1">
        <v>107.75491700000001</v>
      </c>
      <c r="I3805" s="1">
        <v>164</v>
      </c>
      <c r="J3805" s="1">
        <v>7</v>
      </c>
      <c r="K3805" s="1" t="s">
        <v>201</v>
      </c>
      <c r="L3805" s="1" t="s">
        <v>12634</v>
      </c>
    </row>
    <row r="3806" spans="1:12">
      <c r="A3806" s="1">
        <v>3905</v>
      </c>
      <c r="B3806" s="1" t="s">
        <v>12638</v>
      </c>
      <c r="C3806" s="1" t="s">
        <v>12639</v>
      </c>
      <c r="D3806" s="1" t="s">
        <v>10040</v>
      </c>
      <c r="E3806" s="1" t="s">
        <v>12640</v>
      </c>
      <c r="F3806" s="1" t="s">
        <v>12641</v>
      </c>
      <c r="G3806" s="1">
        <v>-2.1621999999999999</v>
      </c>
      <c r="H3806" s="1">
        <v>106.139064</v>
      </c>
      <c r="I3806" s="1">
        <v>109</v>
      </c>
      <c r="J3806" s="1">
        <v>7</v>
      </c>
      <c r="K3806" s="1" t="s">
        <v>201</v>
      </c>
      <c r="L3806" s="1" t="s">
        <v>12638</v>
      </c>
    </row>
    <row r="3807" spans="1:12">
      <c r="A3807" s="1">
        <v>3906</v>
      </c>
      <c r="B3807" s="1" t="s">
        <v>12642</v>
      </c>
      <c r="C3807" s="1" t="s">
        <v>12643</v>
      </c>
      <c r="D3807" s="1" t="s">
        <v>10040</v>
      </c>
      <c r="E3807" s="1" t="s">
        <v>12644</v>
      </c>
      <c r="F3807" s="1" t="s">
        <v>12645</v>
      </c>
      <c r="G3807" s="1">
        <v>0.92268300000000003</v>
      </c>
      <c r="H3807" s="1">
        <v>104.53231100000001</v>
      </c>
      <c r="I3807" s="1">
        <v>52</v>
      </c>
      <c r="J3807" s="1">
        <v>7</v>
      </c>
      <c r="K3807" s="1" t="s">
        <v>201</v>
      </c>
      <c r="L3807" s="1" t="s">
        <v>12642</v>
      </c>
    </row>
    <row r="3808" spans="1:12">
      <c r="A3808" s="1">
        <v>3907</v>
      </c>
      <c r="B3808" s="1" t="s">
        <v>12646</v>
      </c>
      <c r="C3808" s="1" t="s">
        <v>12647</v>
      </c>
      <c r="D3808" s="1" t="s">
        <v>10040</v>
      </c>
      <c r="E3808" s="1" t="s">
        <v>12648</v>
      </c>
      <c r="F3808" s="1" t="s">
        <v>12649</v>
      </c>
      <c r="G3808" s="1">
        <v>-0.47918899999999998</v>
      </c>
      <c r="H3808" s="1">
        <v>104.579283</v>
      </c>
      <c r="I3808" s="1">
        <v>95</v>
      </c>
      <c r="J3808" s="1">
        <v>7</v>
      </c>
      <c r="K3808" s="1" t="s">
        <v>201</v>
      </c>
      <c r="L3808" s="1" t="s">
        <v>12646</v>
      </c>
    </row>
    <row r="3809" spans="1:12">
      <c r="A3809" s="1">
        <v>3908</v>
      </c>
      <c r="B3809" s="1" t="s">
        <v>12650</v>
      </c>
      <c r="C3809" s="1" t="s">
        <v>12651</v>
      </c>
      <c r="D3809" s="1" t="s">
        <v>10040</v>
      </c>
      <c r="E3809" s="1" t="s">
        <v>12652</v>
      </c>
      <c r="F3809" s="1" t="s">
        <v>12653</v>
      </c>
      <c r="G3809" s="1">
        <v>-3.4423560000000002</v>
      </c>
      <c r="H3809" s="1">
        <v>114.762553</v>
      </c>
      <c r="I3809" s="1">
        <v>66</v>
      </c>
      <c r="J3809" s="1">
        <v>8</v>
      </c>
      <c r="K3809" s="1" t="s">
        <v>201</v>
      </c>
      <c r="L3809" s="1" t="s">
        <v>12650</v>
      </c>
    </row>
    <row r="3810" spans="1:12">
      <c r="A3810" s="1">
        <v>3909</v>
      </c>
      <c r="B3810" s="1" t="s">
        <v>12654</v>
      </c>
      <c r="C3810" s="1" t="s">
        <v>12654</v>
      </c>
      <c r="D3810" s="1" t="s">
        <v>10040</v>
      </c>
      <c r="F3810" s="1" t="s">
        <v>12655</v>
      </c>
      <c r="G3810" s="1">
        <v>-3.4124080000000001</v>
      </c>
      <c r="H3810" s="1">
        <v>115.995136</v>
      </c>
      <c r="I3810" s="1">
        <v>3</v>
      </c>
      <c r="J3810" s="1">
        <v>8</v>
      </c>
      <c r="K3810" s="1" t="s">
        <v>201</v>
      </c>
      <c r="L3810" s="1" t="s">
        <v>12654</v>
      </c>
    </row>
    <row r="3811" spans="1:12">
      <c r="A3811" s="1">
        <v>3910</v>
      </c>
      <c r="B3811" s="1" t="s">
        <v>12656</v>
      </c>
      <c r="C3811" s="1" t="s">
        <v>12657</v>
      </c>
      <c r="D3811" s="1" t="s">
        <v>10040</v>
      </c>
      <c r="E3811" s="1" t="s">
        <v>12658</v>
      </c>
      <c r="F3811" s="1" t="s">
        <v>12659</v>
      </c>
      <c r="G3811" s="1">
        <v>-2.7051970000000001</v>
      </c>
      <c r="H3811" s="1">
        <v>111.673208</v>
      </c>
      <c r="I3811" s="1">
        <v>75</v>
      </c>
      <c r="J3811" s="1">
        <v>7</v>
      </c>
      <c r="K3811" s="1" t="s">
        <v>201</v>
      </c>
      <c r="L3811" s="1" t="s">
        <v>12656</v>
      </c>
    </row>
    <row r="3812" spans="1:12">
      <c r="A3812" s="1">
        <v>3911</v>
      </c>
      <c r="B3812" s="1" t="s">
        <v>12660</v>
      </c>
      <c r="C3812" s="1" t="s">
        <v>12661</v>
      </c>
      <c r="D3812" s="1" t="s">
        <v>10040</v>
      </c>
      <c r="E3812" s="1" t="s">
        <v>12662</v>
      </c>
      <c r="F3812" s="1" t="s">
        <v>12663</v>
      </c>
      <c r="G3812" s="1">
        <v>-2.2251280000000002</v>
      </c>
      <c r="H3812" s="1">
        <v>113.942661</v>
      </c>
      <c r="I3812" s="1">
        <v>82</v>
      </c>
      <c r="J3812" s="1">
        <v>7</v>
      </c>
      <c r="K3812" s="1" t="s">
        <v>201</v>
      </c>
      <c r="L3812" s="1" t="s">
        <v>12660</v>
      </c>
    </row>
    <row r="3813" spans="1:12">
      <c r="A3813" s="1">
        <v>6822</v>
      </c>
      <c r="B3813" s="1" t="s">
        <v>12664</v>
      </c>
      <c r="C3813" s="1" t="s">
        <v>12665</v>
      </c>
      <c r="D3813" s="1" t="s">
        <v>5363</v>
      </c>
      <c r="F3813" s="1" t="s">
        <v>1212</v>
      </c>
      <c r="G3813" s="1">
        <v>46.616599999999998</v>
      </c>
      <c r="H3813" s="1">
        <v>9.9832999999999998</v>
      </c>
      <c r="I3813" s="1">
        <v>5100</v>
      </c>
      <c r="J3813" s="1">
        <v>1</v>
      </c>
      <c r="K3813" s="1" t="s">
        <v>161</v>
      </c>
      <c r="L3813" s="1" t="s">
        <v>12664</v>
      </c>
    </row>
    <row r="3814" spans="1:12">
      <c r="A3814" s="1">
        <v>3913</v>
      </c>
      <c r="B3814" s="1" t="s">
        <v>12666</v>
      </c>
      <c r="C3814" s="1" t="s">
        <v>12667</v>
      </c>
      <c r="D3814" s="1" t="s">
        <v>10040</v>
      </c>
      <c r="E3814" s="1" t="s">
        <v>12668</v>
      </c>
      <c r="F3814" s="1" t="s">
        <v>12669</v>
      </c>
      <c r="G3814" s="1">
        <v>-8.6406469999999995</v>
      </c>
      <c r="H3814" s="1">
        <v>122.23688900000001</v>
      </c>
      <c r="I3814" s="1">
        <v>115</v>
      </c>
      <c r="J3814" s="1">
        <v>8</v>
      </c>
      <c r="K3814" s="1" t="s">
        <v>201</v>
      </c>
      <c r="L3814" s="1" t="s">
        <v>12666</v>
      </c>
    </row>
    <row r="3815" spans="1:12">
      <c r="A3815" s="1">
        <v>3914</v>
      </c>
      <c r="B3815" s="1" t="s">
        <v>12670</v>
      </c>
      <c r="C3815" s="1" t="s">
        <v>12671</v>
      </c>
      <c r="D3815" s="1" t="s">
        <v>10040</v>
      </c>
      <c r="E3815" s="1" t="s">
        <v>12672</v>
      </c>
      <c r="F3815" s="1" t="s">
        <v>12673</v>
      </c>
      <c r="G3815" s="1">
        <v>-8.8492940000000004</v>
      </c>
      <c r="H3815" s="1">
        <v>121.660644</v>
      </c>
      <c r="I3815" s="1">
        <v>49</v>
      </c>
      <c r="J3815" s="1">
        <v>8</v>
      </c>
      <c r="K3815" s="1" t="s">
        <v>201</v>
      </c>
      <c r="L3815" s="1" t="s">
        <v>12670</v>
      </c>
    </row>
    <row r="3816" spans="1:12">
      <c r="A3816" s="1">
        <v>3915</v>
      </c>
      <c r="B3816" s="1" t="s">
        <v>12674</v>
      </c>
      <c r="C3816" s="1" t="s">
        <v>12675</v>
      </c>
      <c r="D3816" s="1" t="s">
        <v>10040</v>
      </c>
      <c r="E3816" s="1" t="s">
        <v>12676</v>
      </c>
      <c r="F3816" s="1" t="s">
        <v>12677</v>
      </c>
      <c r="G3816" s="1">
        <v>-8.5970110000000002</v>
      </c>
      <c r="H3816" s="1">
        <v>120.47706100000001</v>
      </c>
      <c r="I3816" s="1">
        <v>3510</v>
      </c>
      <c r="J3816" s="1">
        <v>8</v>
      </c>
      <c r="K3816" s="1" t="s">
        <v>201</v>
      </c>
      <c r="L3816" s="1" t="s">
        <v>12674</v>
      </c>
    </row>
    <row r="3817" spans="1:12">
      <c r="A3817" s="1">
        <v>3916</v>
      </c>
      <c r="B3817" s="1" t="s">
        <v>12678</v>
      </c>
      <c r="C3817" s="1" t="s">
        <v>12679</v>
      </c>
      <c r="D3817" s="1" t="s">
        <v>10040</v>
      </c>
      <c r="E3817" s="1" t="s">
        <v>12680</v>
      </c>
      <c r="F3817" s="1" t="s">
        <v>12681</v>
      </c>
      <c r="G3817" s="1">
        <v>-10.171583</v>
      </c>
      <c r="H3817" s="1">
        <v>123.671136</v>
      </c>
      <c r="I3817" s="1">
        <v>335</v>
      </c>
      <c r="J3817" s="1">
        <v>8</v>
      </c>
      <c r="K3817" s="1" t="s">
        <v>201</v>
      </c>
      <c r="L3817" s="1" t="s">
        <v>12678</v>
      </c>
    </row>
    <row r="3818" spans="1:12">
      <c r="A3818" s="1">
        <v>3917</v>
      </c>
      <c r="B3818" s="1" t="s">
        <v>12682</v>
      </c>
      <c r="C3818" s="1" t="s">
        <v>12683</v>
      </c>
      <c r="D3818" s="1" t="s">
        <v>10040</v>
      </c>
      <c r="E3818" s="1" t="s">
        <v>12684</v>
      </c>
      <c r="F3818" s="1" t="s">
        <v>12685</v>
      </c>
      <c r="G3818" s="1">
        <v>-8.486656</v>
      </c>
      <c r="H3818" s="1">
        <v>119.88905</v>
      </c>
      <c r="I3818" s="1">
        <v>66</v>
      </c>
      <c r="J3818" s="1">
        <v>8</v>
      </c>
      <c r="K3818" s="1" t="s">
        <v>201</v>
      </c>
      <c r="L3818" s="1" t="s">
        <v>12682</v>
      </c>
    </row>
    <row r="3819" spans="1:12">
      <c r="A3819" s="1">
        <v>3919</v>
      </c>
      <c r="B3819" s="1" t="s">
        <v>12686</v>
      </c>
      <c r="C3819" s="1" t="s">
        <v>12687</v>
      </c>
      <c r="D3819" s="1" t="s">
        <v>10040</v>
      </c>
      <c r="E3819" s="1" t="s">
        <v>12688</v>
      </c>
      <c r="F3819" s="1" t="s">
        <v>12689</v>
      </c>
      <c r="G3819" s="1">
        <v>-1.2682720000000001</v>
      </c>
      <c r="H3819" s="1">
        <v>116.89447800000001</v>
      </c>
      <c r="I3819" s="1">
        <v>12</v>
      </c>
      <c r="J3819" s="1">
        <v>8</v>
      </c>
      <c r="K3819" s="1" t="s">
        <v>201</v>
      </c>
      <c r="L3819" s="1" t="s">
        <v>12686</v>
      </c>
    </row>
    <row r="3820" spans="1:12">
      <c r="A3820" s="1">
        <v>3920</v>
      </c>
      <c r="B3820" s="1" t="s">
        <v>12690</v>
      </c>
      <c r="C3820" s="1" t="s">
        <v>12691</v>
      </c>
      <c r="D3820" s="1" t="s">
        <v>10040</v>
      </c>
      <c r="E3820" s="1" t="s">
        <v>12692</v>
      </c>
      <c r="F3820" s="1" t="s">
        <v>12693</v>
      </c>
      <c r="G3820" s="1">
        <v>3.3266939999999998</v>
      </c>
      <c r="H3820" s="1">
        <v>117.565569</v>
      </c>
      <c r="I3820" s="1">
        <v>20</v>
      </c>
      <c r="J3820" s="1">
        <v>8</v>
      </c>
      <c r="K3820" s="1" t="s">
        <v>201</v>
      </c>
      <c r="L3820" s="1" t="s">
        <v>12690</v>
      </c>
    </row>
    <row r="3821" spans="1:12">
      <c r="A3821" s="1">
        <v>3921</v>
      </c>
      <c r="B3821" s="1" t="s">
        <v>12694</v>
      </c>
      <c r="C3821" s="1" t="s">
        <v>12695</v>
      </c>
      <c r="D3821" s="1" t="s">
        <v>10040</v>
      </c>
      <c r="E3821" s="1" t="s">
        <v>12696</v>
      </c>
      <c r="F3821" s="1" t="s">
        <v>12697</v>
      </c>
      <c r="G3821" s="1">
        <v>-0.48453099999999999</v>
      </c>
      <c r="H3821" s="1">
        <v>117.157111</v>
      </c>
      <c r="I3821" s="1">
        <v>33</v>
      </c>
      <c r="J3821" s="1">
        <v>8</v>
      </c>
      <c r="K3821" s="1" t="s">
        <v>201</v>
      </c>
      <c r="L3821" s="1" t="s">
        <v>12694</v>
      </c>
    </row>
    <row r="3822" spans="1:12">
      <c r="A3822" s="1">
        <v>3922</v>
      </c>
      <c r="B3822" s="1" t="s">
        <v>12698</v>
      </c>
      <c r="C3822" s="1" t="s">
        <v>12698</v>
      </c>
      <c r="D3822" s="1" t="s">
        <v>10040</v>
      </c>
      <c r="F3822" s="1" t="s">
        <v>12699</v>
      </c>
      <c r="G3822" s="1">
        <v>-9.3215000000000006E-2</v>
      </c>
      <c r="H3822" s="1">
        <v>117.43929199999999</v>
      </c>
      <c r="I3822" s="1">
        <v>121</v>
      </c>
      <c r="J3822" s="1">
        <v>8</v>
      </c>
      <c r="K3822" s="1" t="s">
        <v>201</v>
      </c>
      <c r="L3822" s="1" t="s">
        <v>12698</v>
      </c>
    </row>
    <row r="3823" spans="1:12">
      <c r="A3823" s="1">
        <v>3923</v>
      </c>
      <c r="B3823" s="1" t="s">
        <v>12700</v>
      </c>
      <c r="C3823" s="1" t="s">
        <v>12701</v>
      </c>
      <c r="D3823" s="1" t="s">
        <v>10040</v>
      </c>
      <c r="E3823" s="1" t="s">
        <v>12702</v>
      </c>
      <c r="F3823" s="1" t="s">
        <v>12703</v>
      </c>
      <c r="G3823" s="1">
        <v>-8.560708</v>
      </c>
      <c r="H3823" s="1">
        <v>116.094656</v>
      </c>
      <c r="I3823" s="1">
        <v>52</v>
      </c>
      <c r="J3823" s="1">
        <v>8</v>
      </c>
      <c r="K3823" s="1" t="s">
        <v>201</v>
      </c>
      <c r="L3823" s="1" t="s">
        <v>12700</v>
      </c>
    </row>
    <row r="3824" spans="1:12">
      <c r="A3824" s="1">
        <v>3924</v>
      </c>
      <c r="B3824" s="1" t="s">
        <v>12704</v>
      </c>
      <c r="C3824" s="1" t="s">
        <v>12705</v>
      </c>
      <c r="D3824" s="1" t="s">
        <v>10040</v>
      </c>
      <c r="E3824" s="1" t="s">
        <v>12706</v>
      </c>
      <c r="F3824" s="1" t="s">
        <v>12707</v>
      </c>
      <c r="G3824" s="1">
        <v>-8.5396470000000004</v>
      </c>
      <c r="H3824" s="1">
        <v>118.68732199999999</v>
      </c>
      <c r="I3824" s="1">
        <v>3</v>
      </c>
      <c r="J3824" s="1">
        <v>8</v>
      </c>
      <c r="K3824" s="1" t="s">
        <v>201</v>
      </c>
      <c r="L3824" s="1" t="s">
        <v>12704</v>
      </c>
    </row>
    <row r="3825" spans="1:12">
      <c r="A3825" s="1">
        <v>6799</v>
      </c>
      <c r="B3825" s="1" t="s">
        <v>12708</v>
      </c>
      <c r="C3825" s="1" t="s">
        <v>12709</v>
      </c>
      <c r="D3825" s="1" t="s">
        <v>5190</v>
      </c>
      <c r="F3825" s="1" t="s">
        <v>12710</v>
      </c>
      <c r="G3825" s="1">
        <v>48.446075</v>
      </c>
      <c r="H3825" s="1">
        <v>15.631243</v>
      </c>
      <c r="I3825" s="1">
        <v>1022</v>
      </c>
      <c r="J3825" s="1">
        <v>-1</v>
      </c>
      <c r="K3825" s="1" t="s">
        <v>184</v>
      </c>
      <c r="L3825" s="1" t="s">
        <v>12708</v>
      </c>
    </row>
    <row r="3826" spans="1:12">
      <c r="A3826" s="1">
        <v>3927</v>
      </c>
      <c r="B3826" s="1" t="s">
        <v>12711</v>
      </c>
      <c r="C3826" s="1" t="s">
        <v>12712</v>
      </c>
      <c r="D3826" s="1" t="s">
        <v>10040</v>
      </c>
      <c r="E3826" s="1" t="s">
        <v>12713</v>
      </c>
      <c r="F3826" s="1" t="s">
        <v>12714</v>
      </c>
      <c r="G3826" s="1">
        <v>-9.6692169999999997</v>
      </c>
      <c r="H3826" s="1">
        <v>120.30200600000001</v>
      </c>
      <c r="I3826" s="1">
        <v>33</v>
      </c>
      <c r="J3826" s="1">
        <v>8</v>
      </c>
      <c r="K3826" s="1" t="s">
        <v>201</v>
      </c>
      <c r="L3826" s="1" t="s">
        <v>12711</v>
      </c>
    </row>
    <row r="3827" spans="1:12">
      <c r="A3827" s="1">
        <v>3928</v>
      </c>
      <c r="B3827" s="1" t="s">
        <v>12715</v>
      </c>
      <c r="C3827" s="1" t="s">
        <v>12716</v>
      </c>
      <c r="D3827" s="1" t="s">
        <v>10040</v>
      </c>
      <c r="E3827" s="1" t="s">
        <v>12717</v>
      </c>
      <c r="F3827" s="1" t="s">
        <v>12718</v>
      </c>
      <c r="G3827" s="1">
        <v>-7.3798310000000003</v>
      </c>
      <c r="H3827" s="1">
        <v>112.786858</v>
      </c>
      <c r="I3827" s="1">
        <v>9</v>
      </c>
      <c r="J3827" s="1">
        <v>7</v>
      </c>
      <c r="K3827" s="1" t="s">
        <v>201</v>
      </c>
      <c r="L3827" s="1" t="s">
        <v>12715</v>
      </c>
    </row>
    <row r="3828" spans="1:12">
      <c r="A3828" s="1">
        <v>3929</v>
      </c>
      <c r="B3828" s="1" t="s">
        <v>12719</v>
      </c>
      <c r="C3828" s="1" t="s">
        <v>12720</v>
      </c>
      <c r="D3828" s="1" t="s">
        <v>10040</v>
      </c>
      <c r="E3828" s="1" t="s">
        <v>12721</v>
      </c>
      <c r="F3828" s="1" t="s">
        <v>12722</v>
      </c>
      <c r="G3828" s="1">
        <v>-7.516089</v>
      </c>
      <c r="H3828" s="1">
        <v>110.75689199999999</v>
      </c>
      <c r="I3828" s="1">
        <v>421</v>
      </c>
      <c r="J3828" s="1">
        <v>7</v>
      </c>
      <c r="K3828" s="1" t="s">
        <v>201</v>
      </c>
      <c r="L3828" s="1" t="s">
        <v>12719</v>
      </c>
    </row>
    <row r="3829" spans="1:12">
      <c r="A3829" s="1">
        <v>3931</v>
      </c>
      <c r="B3829" s="1" t="s">
        <v>12723</v>
      </c>
      <c r="C3829" s="1" t="s">
        <v>12724</v>
      </c>
      <c r="D3829" s="1" t="s">
        <v>10031</v>
      </c>
      <c r="E3829" s="1" t="s">
        <v>12725</v>
      </c>
      <c r="F3829" s="1" t="s">
        <v>12726</v>
      </c>
      <c r="G3829" s="1">
        <v>18.766846999999999</v>
      </c>
      <c r="H3829" s="1">
        <v>98.962643999999997</v>
      </c>
      <c r="I3829" s="1">
        <v>1036</v>
      </c>
      <c r="J3829" s="1">
        <v>7</v>
      </c>
      <c r="K3829" s="1" t="s">
        <v>161</v>
      </c>
      <c r="L3829" s="1" t="s">
        <v>12723</v>
      </c>
    </row>
    <row r="3830" spans="1:12">
      <c r="A3830" s="1">
        <v>3932</v>
      </c>
      <c r="B3830" s="1" t="s">
        <v>12727</v>
      </c>
      <c r="C3830" s="1" t="s">
        <v>12728</v>
      </c>
      <c r="D3830" s="1" t="s">
        <v>10031</v>
      </c>
      <c r="E3830" s="1" t="s">
        <v>12729</v>
      </c>
      <c r="F3830" s="1" t="s">
        <v>12730</v>
      </c>
      <c r="G3830" s="1">
        <v>19.952342000000002</v>
      </c>
      <c r="H3830" s="1">
        <v>99.882928000000007</v>
      </c>
      <c r="I3830" s="1">
        <v>1280</v>
      </c>
      <c r="J3830" s="1">
        <v>7</v>
      </c>
      <c r="K3830" s="1" t="s">
        <v>161</v>
      </c>
      <c r="L3830" s="1" t="s">
        <v>12727</v>
      </c>
    </row>
    <row r="3831" spans="1:12">
      <c r="A3831" s="1">
        <v>3933</v>
      </c>
      <c r="B3831" s="1" t="s">
        <v>10092</v>
      </c>
      <c r="C3831" s="1" t="s">
        <v>10092</v>
      </c>
      <c r="D3831" s="1" t="s">
        <v>10031</v>
      </c>
      <c r="E3831" s="1" t="s">
        <v>12731</v>
      </c>
      <c r="F3831" s="1" t="s">
        <v>12732</v>
      </c>
      <c r="G3831" s="1">
        <v>8.5396169999999998</v>
      </c>
      <c r="H3831" s="1">
        <v>99.944725000000005</v>
      </c>
      <c r="I3831" s="1">
        <v>13</v>
      </c>
      <c r="J3831" s="1">
        <v>7</v>
      </c>
      <c r="K3831" s="1" t="s">
        <v>161</v>
      </c>
      <c r="L3831" s="1" t="s">
        <v>10092</v>
      </c>
    </row>
    <row r="3832" spans="1:12">
      <c r="A3832" s="1">
        <v>3940</v>
      </c>
      <c r="B3832" s="1" t="s">
        <v>12733</v>
      </c>
      <c r="C3832" s="1" t="s">
        <v>12734</v>
      </c>
      <c r="D3832" s="1" t="s">
        <v>10040</v>
      </c>
      <c r="E3832" s="1" t="s">
        <v>12735</v>
      </c>
      <c r="F3832" s="1" t="s">
        <v>12736</v>
      </c>
      <c r="G3832" s="1">
        <v>-8.7481690000000008</v>
      </c>
      <c r="H3832" s="1">
        <v>115.16717199999999</v>
      </c>
      <c r="I3832" s="1">
        <v>14</v>
      </c>
      <c r="J3832" s="1">
        <v>8</v>
      </c>
      <c r="K3832" s="1" t="s">
        <v>201</v>
      </c>
      <c r="L3832" s="1" t="s">
        <v>12733</v>
      </c>
    </row>
    <row r="3833" spans="1:12">
      <c r="A3833" s="1">
        <v>3935</v>
      </c>
      <c r="B3833" s="1" t="s">
        <v>10119</v>
      </c>
      <c r="C3833" s="1" t="s">
        <v>10119</v>
      </c>
      <c r="D3833" s="1" t="s">
        <v>10031</v>
      </c>
      <c r="E3833" s="1" t="s">
        <v>12737</v>
      </c>
      <c r="F3833" s="1" t="s">
        <v>12738</v>
      </c>
      <c r="G3833" s="1">
        <v>14.949496999999999</v>
      </c>
      <c r="H3833" s="1">
        <v>102.312736</v>
      </c>
      <c r="I3833" s="1">
        <v>765</v>
      </c>
      <c r="J3833" s="1">
        <v>7</v>
      </c>
      <c r="K3833" s="1" t="s">
        <v>161</v>
      </c>
      <c r="L3833" s="1" t="s">
        <v>10119</v>
      </c>
    </row>
    <row r="3834" spans="1:12">
      <c r="A3834" s="1">
        <v>3936</v>
      </c>
      <c r="B3834" s="1" t="s">
        <v>12739</v>
      </c>
      <c r="C3834" s="1" t="s">
        <v>12739</v>
      </c>
      <c r="D3834" s="1" t="s">
        <v>10031</v>
      </c>
      <c r="E3834" s="1" t="s">
        <v>12740</v>
      </c>
      <c r="F3834" s="1" t="s">
        <v>12741</v>
      </c>
      <c r="G3834" s="1">
        <v>17.383794000000002</v>
      </c>
      <c r="H3834" s="1">
        <v>104.643022</v>
      </c>
      <c r="I3834" s="1">
        <v>587</v>
      </c>
      <c r="J3834" s="1">
        <v>7</v>
      </c>
      <c r="K3834" s="1" t="s">
        <v>161</v>
      </c>
      <c r="L3834" s="1" t="s">
        <v>12739</v>
      </c>
    </row>
    <row r="3835" spans="1:12">
      <c r="A3835" s="1">
        <v>3937</v>
      </c>
      <c r="B3835" s="1" t="s">
        <v>12742</v>
      </c>
      <c r="C3835" s="1" t="s">
        <v>12742</v>
      </c>
      <c r="D3835" s="1" t="s">
        <v>10031</v>
      </c>
      <c r="E3835" s="1" t="s">
        <v>12743</v>
      </c>
      <c r="F3835" s="1" t="s">
        <v>12744</v>
      </c>
      <c r="G3835" s="1">
        <v>15.251277999999999</v>
      </c>
      <c r="H3835" s="1">
        <v>104.870231</v>
      </c>
      <c r="I3835" s="1">
        <v>406</v>
      </c>
      <c r="J3835" s="1">
        <v>7</v>
      </c>
      <c r="K3835" s="1" t="s">
        <v>161</v>
      </c>
      <c r="L3835" s="1" t="s">
        <v>12742</v>
      </c>
    </row>
    <row r="3836" spans="1:12">
      <c r="A3836" s="1">
        <v>3938</v>
      </c>
      <c r="B3836" s="1" t="s">
        <v>12745</v>
      </c>
      <c r="C3836" s="1" t="s">
        <v>12745</v>
      </c>
      <c r="D3836" s="1" t="s">
        <v>10031</v>
      </c>
      <c r="E3836" s="1" t="s">
        <v>12746</v>
      </c>
      <c r="F3836" s="1" t="s">
        <v>12747</v>
      </c>
      <c r="G3836" s="1">
        <v>16.466628</v>
      </c>
      <c r="H3836" s="1">
        <v>102.783661</v>
      </c>
      <c r="I3836" s="1">
        <v>670</v>
      </c>
      <c r="J3836" s="1">
        <v>7</v>
      </c>
      <c r="K3836" s="1" t="s">
        <v>161</v>
      </c>
      <c r="L3836" s="1" t="s">
        <v>12745</v>
      </c>
    </row>
    <row r="3837" spans="1:12">
      <c r="A3837" s="1">
        <v>3939</v>
      </c>
      <c r="B3837" s="1" t="s">
        <v>12748</v>
      </c>
      <c r="C3837" s="1" t="s">
        <v>12748</v>
      </c>
      <c r="D3837" s="1" t="s">
        <v>10031</v>
      </c>
      <c r="E3837" s="1" t="s">
        <v>12749</v>
      </c>
      <c r="F3837" s="1" t="s">
        <v>12750</v>
      </c>
      <c r="G3837" s="1">
        <v>17.237991999999998</v>
      </c>
      <c r="H3837" s="1">
        <v>99.818183000000005</v>
      </c>
      <c r="I3837" s="1">
        <v>179</v>
      </c>
      <c r="J3837" s="1">
        <v>7</v>
      </c>
      <c r="K3837" s="1" t="s">
        <v>161</v>
      </c>
      <c r="L3837" s="1" t="s">
        <v>12748</v>
      </c>
    </row>
    <row r="3838" spans="1:12">
      <c r="A3838" s="1">
        <v>3941</v>
      </c>
      <c r="B3838" s="1" t="s">
        <v>12751</v>
      </c>
      <c r="C3838" s="1" t="s">
        <v>12752</v>
      </c>
      <c r="D3838" s="1" t="s">
        <v>3982</v>
      </c>
      <c r="E3838" s="1" t="s">
        <v>12753</v>
      </c>
      <c r="F3838" s="1" t="s">
        <v>12754</v>
      </c>
      <c r="G3838" s="1">
        <v>37.936357999999998</v>
      </c>
      <c r="H3838" s="1">
        <v>23.944467</v>
      </c>
      <c r="I3838" s="1">
        <v>308</v>
      </c>
      <c r="J3838" s="1">
        <v>2</v>
      </c>
      <c r="K3838" s="1" t="s">
        <v>184</v>
      </c>
      <c r="L3838" s="1" t="s">
        <v>12751</v>
      </c>
    </row>
    <row r="3839" spans="1:12">
      <c r="A3839" s="1">
        <v>3942</v>
      </c>
      <c r="B3839" s="1" t="s">
        <v>12755</v>
      </c>
      <c r="C3839" s="1" t="s">
        <v>12756</v>
      </c>
      <c r="D3839" s="1" t="s">
        <v>7273</v>
      </c>
      <c r="E3839" s="1" t="s">
        <v>12757</v>
      </c>
      <c r="F3839" s="1" t="s">
        <v>12758</v>
      </c>
      <c r="G3839" s="1">
        <v>34.858414000000003</v>
      </c>
      <c r="H3839" s="1">
        <v>136.805408</v>
      </c>
      <c r="I3839" s="1">
        <v>15</v>
      </c>
      <c r="J3839" s="1">
        <v>9</v>
      </c>
      <c r="K3839" s="1" t="s">
        <v>161</v>
      </c>
      <c r="L3839" s="1" t="s">
        <v>12755</v>
      </c>
    </row>
    <row r="3840" spans="1:12">
      <c r="A3840" s="1">
        <v>3943</v>
      </c>
      <c r="B3840" s="1" t="s">
        <v>12759</v>
      </c>
      <c r="C3840" s="1" t="s">
        <v>12759</v>
      </c>
      <c r="D3840" s="1" t="s">
        <v>7273</v>
      </c>
      <c r="E3840" s="1" t="s">
        <v>12760</v>
      </c>
      <c r="F3840" s="1" t="s">
        <v>12761</v>
      </c>
      <c r="G3840" s="1">
        <v>34.632778000000002</v>
      </c>
      <c r="H3840" s="1">
        <v>135.22388900000001</v>
      </c>
      <c r="I3840" s="1">
        <v>22</v>
      </c>
      <c r="J3840" s="1">
        <v>9</v>
      </c>
      <c r="K3840" s="1" t="s">
        <v>161</v>
      </c>
      <c r="L3840" s="1" t="s">
        <v>12759</v>
      </c>
    </row>
    <row r="3841" spans="1:12">
      <c r="A3841" s="1">
        <v>3944</v>
      </c>
      <c r="B3841" s="1" t="s">
        <v>12762</v>
      </c>
      <c r="C3841" s="1" t="s">
        <v>12763</v>
      </c>
      <c r="D3841" s="1" t="s">
        <v>1210</v>
      </c>
      <c r="E3841" s="1" t="s">
        <v>12764</v>
      </c>
      <c r="F3841" s="1" t="s">
        <v>12765</v>
      </c>
      <c r="G3841" s="1">
        <v>46.743861000000003</v>
      </c>
      <c r="H3841" s="1">
        <v>-117.109583</v>
      </c>
      <c r="I3841" s="1">
        <v>2556</v>
      </c>
      <c r="J3841" s="1">
        <v>-8</v>
      </c>
      <c r="K3841" s="1" t="s">
        <v>236</v>
      </c>
      <c r="L3841" s="1" t="s">
        <v>12762</v>
      </c>
    </row>
    <row r="3842" spans="1:12">
      <c r="A3842" s="1">
        <v>3945</v>
      </c>
      <c r="B3842" s="1" t="s">
        <v>12766</v>
      </c>
      <c r="C3842" s="1" t="s">
        <v>12767</v>
      </c>
      <c r="D3842" s="1" t="s">
        <v>1210</v>
      </c>
      <c r="E3842" s="1" t="s">
        <v>12768</v>
      </c>
      <c r="F3842" s="1" t="s">
        <v>12769</v>
      </c>
      <c r="G3842" s="1">
        <v>46.374499999999998</v>
      </c>
      <c r="H3842" s="1">
        <v>-117.015389</v>
      </c>
      <c r="I3842" s="1">
        <v>1442</v>
      </c>
      <c r="J3842" s="1">
        <v>-8</v>
      </c>
      <c r="K3842" s="1" t="s">
        <v>236</v>
      </c>
      <c r="L3842" s="1" t="s">
        <v>12766</v>
      </c>
    </row>
    <row r="3843" spans="1:12">
      <c r="A3843" s="1">
        <v>3946</v>
      </c>
      <c r="B3843" s="1" t="s">
        <v>12770</v>
      </c>
      <c r="C3843" s="1" t="s">
        <v>12771</v>
      </c>
      <c r="D3843" s="1" t="s">
        <v>1210</v>
      </c>
      <c r="E3843" s="1" t="s">
        <v>12772</v>
      </c>
      <c r="F3843" s="1" t="s">
        <v>12773</v>
      </c>
      <c r="G3843" s="1">
        <v>42.159889</v>
      </c>
      <c r="H3843" s="1">
        <v>-76.891610999999997</v>
      </c>
      <c r="I3843" s="1">
        <v>954</v>
      </c>
      <c r="J3843" s="1">
        <v>-5</v>
      </c>
      <c r="K3843" s="1" t="s">
        <v>236</v>
      </c>
      <c r="L3843" s="1" t="s">
        <v>12770</v>
      </c>
    </row>
    <row r="3844" spans="1:12">
      <c r="A3844" s="1">
        <v>3947</v>
      </c>
      <c r="B3844" s="1" t="s">
        <v>12774</v>
      </c>
      <c r="C3844" s="1" t="s">
        <v>12775</v>
      </c>
      <c r="D3844" s="1" t="s">
        <v>1210</v>
      </c>
      <c r="E3844" s="1" t="s">
        <v>12776</v>
      </c>
      <c r="F3844" s="1" t="s">
        <v>12777</v>
      </c>
      <c r="G3844" s="1">
        <v>42.491028</v>
      </c>
      <c r="H3844" s="1">
        <v>-76.458444</v>
      </c>
      <c r="I3844" s="1">
        <v>1099</v>
      </c>
      <c r="J3844" s="1">
        <v>-5</v>
      </c>
      <c r="K3844" s="1" t="s">
        <v>236</v>
      </c>
      <c r="L3844" s="1" t="s">
        <v>12774</v>
      </c>
    </row>
    <row r="3845" spans="1:12">
      <c r="A3845" s="1">
        <v>3948</v>
      </c>
      <c r="B3845" s="1" t="s">
        <v>12778</v>
      </c>
      <c r="C3845" s="1" t="s">
        <v>12779</v>
      </c>
      <c r="D3845" s="1" t="s">
        <v>1210</v>
      </c>
      <c r="E3845" s="1" t="s">
        <v>12780</v>
      </c>
      <c r="F3845" s="1" t="s">
        <v>12781</v>
      </c>
      <c r="G3845" s="1">
        <v>36.587000000000003</v>
      </c>
      <c r="H3845" s="1">
        <v>-121.842944</v>
      </c>
      <c r="I3845" s="1">
        <v>257</v>
      </c>
      <c r="J3845" s="1">
        <v>-8</v>
      </c>
      <c r="K3845" s="1" t="s">
        <v>236</v>
      </c>
      <c r="L3845" s="1" t="s">
        <v>12778</v>
      </c>
    </row>
    <row r="3846" spans="1:12">
      <c r="A3846" s="1">
        <v>3949</v>
      </c>
      <c r="B3846" s="1" t="s">
        <v>12782</v>
      </c>
      <c r="C3846" s="1" t="s">
        <v>9054</v>
      </c>
      <c r="D3846" s="1" t="s">
        <v>1210</v>
      </c>
      <c r="E3846" s="1" t="s">
        <v>12783</v>
      </c>
      <c r="F3846" s="1" t="s">
        <v>12784</v>
      </c>
      <c r="G3846" s="1">
        <v>34.426211000000002</v>
      </c>
      <c r="H3846" s="1">
        <v>-119.840372</v>
      </c>
      <c r="I3846" s="1">
        <v>10</v>
      </c>
      <c r="J3846" s="1">
        <v>-8</v>
      </c>
      <c r="K3846" s="1" t="s">
        <v>236</v>
      </c>
      <c r="L3846" s="1" t="s">
        <v>12782</v>
      </c>
    </row>
    <row r="3847" spans="1:12">
      <c r="A3847" s="1">
        <v>3950</v>
      </c>
      <c r="B3847" s="1" t="s">
        <v>12785</v>
      </c>
      <c r="C3847" s="1" t="s">
        <v>12786</v>
      </c>
      <c r="D3847" s="1" t="s">
        <v>1210</v>
      </c>
      <c r="E3847" s="1" t="s">
        <v>12787</v>
      </c>
      <c r="F3847" s="1" t="s">
        <v>12788</v>
      </c>
      <c r="G3847" s="1">
        <v>29.179917</v>
      </c>
      <c r="H3847" s="1">
        <v>-81.058055999999993</v>
      </c>
      <c r="I3847" s="1">
        <v>34</v>
      </c>
      <c r="J3847" s="1">
        <v>-5</v>
      </c>
      <c r="K3847" s="1" t="s">
        <v>236</v>
      </c>
      <c r="L3847" s="1" t="s">
        <v>12785</v>
      </c>
    </row>
    <row r="3848" spans="1:12">
      <c r="A3848" s="1">
        <v>8421</v>
      </c>
      <c r="B3848" s="1" t="s">
        <v>12789</v>
      </c>
      <c r="C3848" s="1" t="s">
        <v>12790</v>
      </c>
      <c r="D3848" s="1" t="s">
        <v>7209</v>
      </c>
      <c r="F3848" s="1" t="s">
        <v>1212</v>
      </c>
      <c r="G3848" s="1">
        <v>25.013092</v>
      </c>
      <c r="H3848" s="1">
        <v>121.215216</v>
      </c>
      <c r="I3848" s="1">
        <v>250</v>
      </c>
      <c r="J3848" s="1">
        <v>8</v>
      </c>
      <c r="K3848" s="1" t="s">
        <v>201</v>
      </c>
      <c r="L3848" s="1" t="s">
        <v>12789</v>
      </c>
    </row>
    <row r="3849" spans="1:12">
      <c r="A3849" s="1">
        <v>3952</v>
      </c>
      <c r="B3849" s="1" t="s">
        <v>12791</v>
      </c>
      <c r="C3849" s="1" t="s">
        <v>12792</v>
      </c>
      <c r="D3849" s="1" t="s">
        <v>12793</v>
      </c>
      <c r="E3849" s="1" t="s">
        <v>12794</v>
      </c>
      <c r="F3849" s="1" t="s">
        <v>12795</v>
      </c>
      <c r="G3849" s="1">
        <v>56.517499999999998</v>
      </c>
      <c r="H3849" s="1">
        <v>21.096944000000001</v>
      </c>
      <c r="I3849" s="1">
        <v>16</v>
      </c>
      <c r="J3849" s="1">
        <v>2</v>
      </c>
      <c r="K3849" s="1" t="s">
        <v>184</v>
      </c>
      <c r="L3849" s="1" t="s">
        <v>12791</v>
      </c>
    </row>
    <row r="3850" spans="1:12">
      <c r="A3850" s="1">
        <v>3953</v>
      </c>
      <c r="B3850" s="1" t="s">
        <v>12796</v>
      </c>
      <c r="C3850" s="1" t="s">
        <v>12797</v>
      </c>
      <c r="D3850" s="1" t="s">
        <v>12793</v>
      </c>
      <c r="E3850" s="1" t="s">
        <v>12798</v>
      </c>
      <c r="F3850" s="1" t="s">
        <v>12799</v>
      </c>
      <c r="G3850" s="1">
        <v>56.923611000000001</v>
      </c>
      <c r="H3850" s="1">
        <v>23.971111000000001</v>
      </c>
      <c r="I3850" s="1">
        <v>34</v>
      </c>
      <c r="J3850" s="1">
        <v>2</v>
      </c>
      <c r="K3850" s="1" t="s">
        <v>184</v>
      </c>
      <c r="L3850" s="1" t="s">
        <v>12796</v>
      </c>
    </row>
    <row r="3851" spans="1:12">
      <c r="A3851" s="1">
        <v>3954</v>
      </c>
      <c r="B3851" s="1" t="s">
        <v>12800</v>
      </c>
      <c r="C3851" s="1" t="s">
        <v>12801</v>
      </c>
      <c r="D3851" s="1" t="s">
        <v>12802</v>
      </c>
      <c r="E3851" s="1" t="s">
        <v>12803</v>
      </c>
      <c r="F3851" s="1" t="s">
        <v>12804</v>
      </c>
      <c r="G3851" s="1">
        <v>55.893886000000002</v>
      </c>
      <c r="H3851" s="1">
        <v>23.394974999999999</v>
      </c>
      <c r="I3851" s="1">
        <v>443</v>
      </c>
      <c r="J3851" s="1">
        <v>2</v>
      </c>
      <c r="K3851" s="1" t="s">
        <v>184</v>
      </c>
      <c r="L3851" s="1" t="s">
        <v>12800</v>
      </c>
    </row>
    <row r="3852" spans="1:12">
      <c r="A3852" s="1">
        <v>3955</v>
      </c>
      <c r="B3852" s="1" t="s">
        <v>12805</v>
      </c>
      <c r="C3852" s="1" t="s">
        <v>12805</v>
      </c>
      <c r="D3852" s="1" t="s">
        <v>12802</v>
      </c>
      <c r="E3852" s="1" t="s">
        <v>12806</v>
      </c>
      <c r="F3852" s="1" t="s">
        <v>12807</v>
      </c>
      <c r="G3852" s="1">
        <v>56.070556000000003</v>
      </c>
      <c r="H3852" s="1">
        <v>23.558056000000001</v>
      </c>
      <c r="I3852" s="1">
        <v>270</v>
      </c>
      <c r="J3852" s="1">
        <v>2</v>
      </c>
      <c r="K3852" s="1" t="s">
        <v>184</v>
      </c>
      <c r="L3852" s="1" t="s">
        <v>12805</v>
      </c>
    </row>
    <row r="3853" spans="1:12">
      <c r="A3853" s="1">
        <v>3956</v>
      </c>
      <c r="B3853" s="1" t="s">
        <v>12808</v>
      </c>
      <c r="C3853" s="1" t="s">
        <v>12809</v>
      </c>
      <c r="D3853" s="1" t="s">
        <v>12802</v>
      </c>
      <c r="E3853" s="1" t="s">
        <v>12810</v>
      </c>
      <c r="F3853" s="1" t="s">
        <v>12811</v>
      </c>
      <c r="G3853" s="1">
        <v>54.963918999999997</v>
      </c>
      <c r="H3853" s="1">
        <v>24.084778</v>
      </c>
      <c r="I3853" s="1">
        <v>256</v>
      </c>
      <c r="J3853" s="1">
        <v>2</v>
      </c>
      <c r="K3853" s="1" t="s">
        <v>184</v>
      </c>
      <c r="L3853" s="1" t="s">
        <v>12808</v>
      </c>
    </row>
    <row r="3854" spans="1:12">
      <c r="A3854" s="1">
        <v>3957</v>
      </c>
      <c r="B3854" s="1" t="s">
        <v>12812</v>
      </c>
      <c r="C3854" s="1" t="s">
        <v>12809</v>
      </c>
      <c r="D3854" s="1" t="s">
        <v>12802</v>
      </c>
      <c r="F3854" s="1" t="s">
        <v>12813</v>
      </c>
      <c r="G3854" s="1">
        <v>54.879792000000002</v>
      </c>
      <c r="H3854" s="1">
        <v>23.881511</v>
      </c>
      <c r="I3854" s="1">
        <v>246</v>
      </c>
      <c r="J3854" s="1">
        <v>2</v>
      </c>
      <c r="K3854" s="1" t="s">
        <v>184</v>
      </c>
      <c r="L3854" s="1" t="s">
        <v>12812</v>
      </c>
    </row>
    <row r="3855" spans="1:12">
      <c r="A3855" s="1">
        <v>3958</v>
      </c>
      <c r="B3855" s="1" t="s">
        <v>12814</v>
      </c>
      <c r="C3855" s="1" t="s">
        <v>12815</v>
      </c>
      <c r="D3855" s="1" t="s">
        <v>12802</v>
      </c>
      <c r="E3855" s="1" t="s">
        <v>12816</v>
      </c>
      <c r="F3855" s="1" t="s">
        <v>12817</v>
      </c>
      <c r="G3855" s="1">
        <v>55.973227999999999</v>
      </c>
      <c r="H3855" s="1">
        <v>21.093855999999999</v>
      </c>
      <c r="I3855" s="1">
        <v>33</v>
      </c>
      <c r="J3855" s="1">
        <v>2</v>
      </c>
      <c r="K3855" s="1" t="s">
        <v>184</v>
      </c>
      <c r="L3855" s="1" t="s">
        <v>12814</v>
      </c>
    </row>
    <row r="3856" spans="1:12">
      <c r="A3856" s="1">
        <v>3959</v>
      </c>
      <c r="B3856" s="1" t="s">
        <v>12818</v>
      </c>
      <c r="C3856" s="1" t="s">
        <v>12819</v>
      </c>
      <c r="D3856" s="1" t="s">
        <v>12802</v>
      </c>
      <c r="E3856" s="1" t="s">
        <v>12820</v>
      </c>
      <c r="F3856" s="1" t="s">
        <v>12821</v>
      </c>
      <c r="G3856" s="1">
        <v>54.634132999999999</v>
      </c>
      <c r="H3856" s="1">
        <v>25.285767</v>
      </c>
      <c r="I3856" s="1">
        <v>646</v>
      </c>
      <c r="J3856" s="1">
        <v>2</v>
      </c>
      <c r="K3856" s="1" t="s">
        <v>184</v>
      </c>
      <c r="L3856" s="1" t="s">
        <v>12818</v>
      </c>
    </row>
    <row r="3857" spans="1:12">
      <c r="A3857" s="1">
        <v>3960</v>
      </c>
      <c r="B3857" s="1" t="s">
        <v>12822</v>
      </c>
      <c r="C3857" s="1" t="s">
        <v>12823</v>
      </c>
      <c r="D3857" s="1" t="s">
        <v>12802</v>
      </c>
      <c r="E3857" s="1" t="s">
        <v>12824</v>
      </c>
      <c r="F3857" s="1" t="s">
        <v>12825</v>
      </c>
      <c r="G3857" s="1">
        <v>55.729444000000001</v>
      </c>
      <c r="H3857" s="1">
        <v>24.460833000000001</v>
      </c>
      <c r="I3857" s="1">
        <v>197</v>
      </c>
      <c r="J3857" s="1">
        <v>2</v>
      </c>
      <c r="K3857" s="1" t="s">
        <v>184</v>
      </c>
      <c r="L3857" s="1" t="s">
        <v>12822</v>
      </c>
    </row>
    <row r="3858" spans="1:12">
      <c r="A3858" s="1">
        <v>3962</v>
      </c>
      <c r="B3858" s="1" t="s">
        <v>12826</v>
      </c>
      <c r="C3858" s="1" t="s">
        <v>12827</v>
      </c>
      <c r="D3858" s="1" t="s">
        <v>8544</v>
      </c>
      <c r="F3858" s="1" t="s">
        <v>12828</v>
      </c>
      <c r="G3858" s="1">
        <v>40.122114000000003</v>
      </c>
      <c r="H3858" s="1">
        <v>44.464992000000002</v>
      </c>
      <c r="I3858" s="1">
        <v>2948</v>
      </c>
      <c r="J3858" s="1">
        <v>4</v>
      </c>
      <c r="K3858" s="1" t="s">
        <v>184</v>
      </c>
      <c r="L3858" s="1" t="s">
        <v>12826</v>
      </c>
    </row>
    <row r="3859" spans="1:12">
      <c r="A3859" s="1">
        <v>3963</v>
      </c>
      <c r="B3859" s="1" t="s">
        <v>12829</v>
      </c>
      <c r="C3859" s="1" t="s">
        <v>12829</v>
      </c>
      <c r="D3859" s="1" t="s">
        <v>8544</v>
      </c>
      <c r="F3859" s="1" t="s">
        <v>12830</v>
      </c>
      <c r="G3859" s="1">
        <v>41.048450000000003</v>
      </c>
      <c r="H3859" s="1">
        <v>44.337172000000002</v>
      </c>
      <c r="I3859" s="1">
        <v>4836</v>
      </c>
      <c r="J3859" s="1">
        <v>4</v>
      </c>
      <c r="K3859" s="1" t="s">
        <v>184</v>
      </c>
      <c r="L3859" s="1" t="s">
        <v>12829</v>
      </c>
    </row>
    <row r="3860" spans="1:12">
      <c r="A3860" s="1">
        <v>3964</v>
      </c>
      <c r="B3860" s="1" t="s">
        <v>12831</v>
      </c>
      <c r="C3860" s="1" t="s">
        <v>12827</v>
      </c>
      <c r="D3860" s="1" t="s">
        <v>8544</v>
      </c>
      <c r="E3860" s="1" t="s">
        <v>12832</v>
      </c>
      <c r="F3860" s="1" t="s">
        <v>12833</v>
      </c>
      <c r="G3860" s="1">
        <v>40.147275</v>
      </c>
      <c r="H3860" s="1">
        <v>44.395881000000003</v>
      </c>
      <c r="I3860" s="1">
        <v>2838</v>
      </c>
      <c r="J3860" s="1">
        <v>4</v>
      </c>
      <c r="K3860" s="1" t="s">
        <v>184</v>
      </c>
      <c r="L3860" s="1" t="s">
        <v>12831</v>
      </c>
    </row>
    <row r="3861" spans="1:12">
      <c r="A3861" s="1">
        <v>3965</v>
      </c>
      <c r="B3861" s="1" t="s">
        <v>12834</v>
      </c>
      <c r="C3861" s="1" t="s">
        <v>12834</v>
      </c>
      <c r="D3861" s="1" t="s">
        <v>8544</v>
      </c>
      <c r="E3861" s="1" t="s">
        <v>12835</v>
      </c>
      <c r="F3861" s="1" t="s">
        <v>12836</v>
      </c>
      <c r="G3861" s="1">
        <v>40.750368999999999</v>
      </c>
      <c r="H3861" s="1">
        <v>43.859341999999998</v>
      </c>
      <c r="I3861" s="1">
        <v>5000</v>
      </c>
      <c r="J3861" s="1">
        <v>4</v>
      </c>
      <c r="K3861" s="1" t="s">
        <v>184</v>
      </c>
      <c r="L3861" s="1" t="s">
        <v>12834</v>
      </c>
    </row>
    <row r="3862" spans="1:12">
      <c r="A3862" s="1">
        <v>3966</v>
      </c>
      <c r="B3862" s="1" t="s">
        <v>12837</v>
      </c>
      <c r="C3862" s="1" t="s">
        <v>12838</v>
      </c>
      <c r="D3862" s="1" t="s">
        <v>12839</v>
      </c>
      <c r="E3862" s="1" t="s">
        <v>12840</v>
      </c>
      <c r="F3862" s="1" t="s">
        <v>12841</v>
      </c>
      <c r="G3862" s="1">
        <v>13.071783</v>
      </c>
      <c r="H3862" s="1">
        <v>42.645006000000002</v>
      </c>
      <c r="I3862" s="1">
        <v>46</v>
      </c>
      <c r="J3862" s="1">
        <v>3</v>
      </c>
      <c r="K3862" s="1" t="s">
        <v>161</v>
      </c>
      <c r="L3862" s="1" t="s">
        <v>12837</v>
      </c>
    </row>
    <row r="3863" spans="1:12">
      <c r="A3863" s="1">
        <v>3967</v>
      </c>
      <c r="B3863" s="1" t="s">
        <v>12842</v>
      </c>
      <c r="C3863" s="1" t="s">
        <v>12843</v>
      </c>
      <c r="D3863" s="1" t="s">
        <v>12839</v>
      </c>
      <c r="E3863" s="1" t="s">
        <v>12844</v>
      </c>
      <c r="F3863" s="1" t="s">
        <v>12845</v>
      </c>
      <c r="G3863" s="1">
        <v>15.291853</v>
      </c>
      <c r="H3863" s="1">
        <v>38.910666999999997</v>
      </c>
      <c r="I3863" s="1">
        <v>7661</v>
      </c>
      <c r="J3863" s="1">
        <v>3</v>
      </c>
      <c r="K3863" s="1" t="s">
        <v>161</v>
      </c>
      <c r="L3863" s="1" t="s">
        <v>12842</v>
      </c>
    </row>
    <row r="3864" spans="1:12">
      <c r="A3864" s="1">
        <v>3968</v>
      </c>
      <c r="B3864" s="1" t="s">
        <v>12846</v>
      </c>
      <c r="C3864" s="1" t="s">
        <v>12847</v>
      </c>
      <c r="D3864" s="1" t="s">
        <v>12839</v>
      </c>
      <c r="E3864" s="1" t="s">
        <v>12848</v>
      </c>
      <c r="F3864" s="1" t="s">
        <v>12849</v>
      </c>
      <c r="G3864" s="1">
        <v>15.669988999999999</v>
      </c>
      <c r="H3864" s="1">
        <v>39.370103</v>
      </c>
      <c r="I3864" s="1">
        <v>194</v>
      </c>
      <c r="J3864" s="1">
        <v>3</v>
      </c>
      <c r="K3864" s="1" t="s">
        <v>161</v>
      </c>
      <c r="L3864" s="1" t="s">
        <v>12846</v>
      </c>
    </row>
    <row r="3865" spans="1:12">
      <c r="A3865" s="1">
        <v>3969</v>
      </c>
      <c r="B3865" s="1" t="s">
        <v>12850</v>
      </c>
      <c r="C3865" s="1" t="s">
        <v>12851</v>
      </c>
      <c r="D3865" s="1" t="s">
        <v>12852</v>
      </c>
      <c r="E3865" s="1" t="s">
        <v>12853</v>
      </c>
      <c r="F3865" s="1" t="s">
        <v>12854</v>
      </c>
      <c r="G3865" s="1">
        <v>31.246389000000001</v>
      </c>
      <c r="H3865" s="1">
        <v>34.276111</v>
      </c>
      <c r="I3865" s="1">
        <v>320</v>
      </c>
      <c r="J3865" s="1">
        <v>2</v>
      </c>
      <c r="K3865" s="1" t="s">
        <v>161</v>
      </c>
      <c r="L3865" s="1" t="s">
        <v>12850</v>
      </c>
    </row>
    <row r="3866" spans="1:12">
      <c r="A3866" s="1">
        <v>3974</v>
      </c>
      <c r="B3866" s="1" t="s">
        <v>12855</v>
      </c>
      <c r="C3866" s="1" t="s">
        <v>12856</v>
      </c>
      <c r="D3866" s="1" t="s">
        <v>12857</v>
      </c>
      <c r="E3866" s="1" t="s">
        <v>12858</v>
      </c>
      <c r="F3866" s="1" t="s">
        <v>12859</v>
      </c>
      <c r="G3866" s="1">
        <v>14.662639</v>
      </c>
      <c r="H3866" s="1">
        <v>49.375028</v>
      </c>
      <c r="I3866" s="1">
        <v>54</v>
      </c>
      <c r="J3866" s="1">
        <v>3</v>
      </c>
      <c r="K3866" s="1" t="s">
        <v>161</v>
      </c>
      <c r="L3866" s="1" t="s">
        <v>12855</v>
      </c>
    </row>
    <row r="3867" spans="1:12">
      <c r="A3867" s="1">
        <v>3971</v>
      </c>
      <c r="B3867" s="1" t="s">
        <v>12860</v>
      </c>
      <c r="C3867" s="1" t="s">
        <v>12860</v>
      </c>
      <c r="D3867" s="1" t="s">
        <v>12861</v>
      </c>
      <c r="E3867" s="1" t="s">
        <v>12862</v>
      </c>
      <c r="F3867" s="1" t="s">
        <v>12863</v>
      </c>
      <c r="G3867" s="1">
        <v>41.610278000000001</v>
      </c>
      <c r="H3867" s="1">
        <v>41.599694</v>
      </c>
      <c r="I3867" s="1">
        <v>105</v>
      </c>
      <c r="J3867" s="1">
        <v>2</v>
      </c>
      <c r="K3867" s="1" t="s">
        <v>201</v>
      </c>
      <c r="L3867" s="1" t="s">
        <v>12860</v>
      </c>
    </row>
    <row r="3868" spans="1:12">
      <c r="A3868" s="1">
        <v>3972</v>
      </c>
      <c r="B3868" s="1" t="s">
        <v>12864</v>
      </c>
      <c r="C3868" s="1" t="s">
        <v>12865</v>
      </c>
      <c r="D3868" s="1" t="s">
        <v>12861</v>
      </c>
      <c r="E3868" s="1" t="s">
        <v>12866</v>
      </c>
      <c r="F3868" s="1" t="s">
        <v>12867</v>
      </c>
      <c r="G3868" s="1">
        <v>42.176653000000002</v>
      </c>
      <c r="H3868" s="1">
        <v>42.482582999999998</v>
      </c>
      <c r="I3868" s="1">
        <v>223</v>
      </c>
      <c r="J3868" s="1">
        <v>4</v>
      </c>
      <c r="K3868" s="1" t="s">
        <v>201</v>
      </c>
      <c r="L3868" s="1" t="s">
        <v>12864</v>
      </c>
    </row>
    <row r="3869" spans="1:12">
      <c r="A3869" s="1">
        <v>3973</v>
      </c>
      <c r="B3869" s="1" t="s">
        <v>12868</v>
      </c>
      <c r="C3869" s="1" t="s">
        <v>12868</v>
      </c>
      <c r="D3869" s="1" t="s">
        <v>12861</v>
      </c>
      <c r="E3869" s="1" t="s">
        <v>12869</v>
      </c>
      <c r="F3869" s="1" t="s">
        <v>12870</v>
      </c>
      <c r="G3869" s="1">
        <v>41.669167000000002</v>
      </c>
      <c r="H3869" s="1">
        <v>44.954721999999997</v>
      </c>
      <c r="I3869" s="1">
        <v>1624</v>
      </c>
      <c r="J3869" s="1">
        <v>4</v>
      </c>
      <c r="K3869" s="1" t="s">
        <v>201</v>
      </c>
      <c r="L3869" s="1" t="s">
        <v>12868</v>
      </c>
    </row>
    <row r="3870" spans="1:12">
      <c r="A3870" s="1">
        <v>3975</v>
      </c>
      <c r="B3870" s="1" t="s">
        <v>12871</v>
      </c>
      <c r="C3870" s="1" t="s">
        <v>12872</v>
      </c>
      <c r="D3870" s="1" t="s">
        <v>12857</v>
      </c>
      <c r="E3870" s="1" t="s">
        <v>12873</v>
      </c>
      <c r="F3870" s="1" t="s">
        <v>12874</v>
      </c>
      <c r="G3870" s="1">
        <v>13.685964</v>
      </c>
      <c r="H3870" s="1">
        <v>44.139055999999997</v>
      </c>
      <c r="I3870" s="1">
        <v>4838</v>
      </c>
      <c r="J3870" s="1">
        <v>3</v>
      </c>
      <c r="K3870" s="1" t="s">
        <v>161</v>
      </c>
      <c r="L3870" s="1" t="s">
        <v>12871</v>
      </c>
    </row>
    <row r="3871" spans="1:12">
      <c r="A3871" s="1">
        <v>3976</v>
      </c>
      <c r="B3871" s="1" t="s">
        <v>12875</v>
      </c>
      <c r="C3871" s="1" t="s">
        <v>12876</v>
      </c>
      <c r="D3871" s="1" t="s">
        <v>12857</v>
      </c>
      <c r="E3871" s="1" t="s">
        <v>12877</v>
      </c>
      <c r="F3871" s="1" t="s">
        <v>12878</v>
      </c>
      <c r="G3871" s="1">
        <v>14.753</v>
      </c>
      <c r="H3871" s="1">
        <v>42.976336000000003</v>
      </c>
      <c r="I3871" s="1">
        <v>41</v>
      </c>
      <c r="J3871" s="1">
        <v>3</v>
      </c>
      <c r="K3871" s="1" t="s">
        <v>161</v>
      </c>
      <c r="L3871" s="1" t="s">
        <v>12875</v>
      </c>
    </row>
    <row r="3872" spans="1:12">
      <c r="A3872" s="1">
        <v>3977</v>
      </c>
      <c r="B3872" s="1" t="s">
        <v>12879</v>
      </c>
      <c r="C3872" s="1" t="s">
        <v>12880</v>
      </c>
      <c r="D3872" s="1" t="s">
        <v>12857</v>
      </c>
      <c r="E3872" s="1" t="s">
        <v>12881</v>
      </c>
      <c r="F3872" s="1" t="s">
        <v>12882</v>
      </c>
      <c r="G3872" s="1">
        <v>12.829542</v>
      </c>
      <c r="H3872" s="1">
        <v>45.028792000000003</v>
      </c>
      <c r="I3872" s="1">
        <v>7</v>
      </c>
      <c r="J3872" s="1">
        <v>3</v>
      </c>
      <c r="K3872" s="1" t="s">
        <v>161</v>
      </c>
      <c r="L3872" s="1" t="s">
        <v>12879</v>
      </c>
    </row>
    <row r="3873" spans="1:12">
      <c r="A3873" s="1">
        <v>3978</v>
      </c>
      <c r="B3873" s="1" t="s">
        <v>12883</v>
      </c>
      <c r="C3873" s="1" t="s">
        <v>12883</v>
      </c>
      <c r="D3873" s="1" t="s">
        <v>12857</v>
      </c>
      <c r="E3873" s="1" t="s">
        <v>12884</v>
      </c>
      <c r="F3873" s="1" t="s">
        <v>12885</v>
      </c>
      <c r="G3873" s="1">
        <v>14.551322000000001</v>
      </c>
      <c r="H3873" s="1">
        <v>46.826183</v>
      </c>
      <c r="I3873" s="1">
        <v>3735</v>
      </c>
      <c r="J3873" s="1">
        <v>3</v>
      </c>
      <c r="K3873" s="1" t="s">
        <v>161</v>
      </c>
      <c r="L3873" s="1" t="s">
        <v>12883</v>
      </c>
    </row>
    <row r="3874" spans="1:12">
      <c r="A3874" s="1">
        <v>3979</v>
      </c>
      <c r="B3874" s="1" t="s">
        <v>12886</v>
      </c>
      <c r="C3874" s="1" t="s">
        <v>12886</v>
      </c>
      <c r="D3874" s="1" t="s">
        <v>12857</v>
      </c>
      <c r="E3874" s="1" t="s">
        <v>12887</v>
      </c>
      <c r="F3874" s="1" t="s">
        <v>12888</v>
      </c>
      <c r="G3874" s="1">
        <v>16.191666999999999</v>
      </c>
      <c r="H3874" s="1">
        <v>52.174999999999997</v>
      </c>
      <c r="I3874" s="1">
        <v>134</v>
      </c>
      <c r="J3874" s="1">
        <v>3</v>
      </c>
      <c r="K3874" s="1" t="s">
        <v>161</v>
      </c>
      <c r="L3874" s="1" t="s">
        <v>12886</v>
      </c>
    </row>
    <row r="3875" spans="1:12">
      <c r="A3875" s="1">
        <v>3980</v>
      </c>
      <c r="B3875" s="1" t="s">
        <v>12889</v>
      </c>
      <c r="C3875" s="1" t="s">
        <v>12890</v>
      </c>
      <c r="D3875" s="1" t="s">
        <v>12857</v>
      </c>
      <c r="E3875" s="1" t="s">
        <v>12891</v>
      </c>
      <c r="F3875" s="1" t="s">
        <v>12892</v>
      </c>
      <c r="G3875" s="1">
        <v>15.476258</v>
      </c>
      <c r="H3875" s="1">
        <v>44.219738999999997</v>
      </c>
      <c r="I3875" s="1">
        <v>7216</v>
      </c>
      <c r="J3875" s="1">
        <v>3</v>
      </c>
      <c r="K3875" s="1" t="s">
        <v>161</v>
      </c>
      <c r="L3875" s="1" t="s">
        <v>12889</v>
      </c>
    </row>
    <row r="3876" spans="1:12">
      <c r="A3876" s="1">
        <v>3986</v>
      </c>
      <c r="B3876" s="1" t="s">
        <v>12893</v>
      </c>
      <c r="C3876" s="1" t="s">
        <v>12894</v>
      </c>
      <c r="D3876" s="1" t="s">
        <v>1196</v>
      </c>
      <c r="E3876" s="1" t="s">
        <v>12895</v>
      </c>
      <c r="F3876" s="1" t="s">
        <v>12896</v>
      </c>
      <c r="G3876" s="1">
        <v>47.988757999999997</v>
      </c>
      <c r="H3876" s="1">
        <v>10.2395</v>
      </c>
      <c r="I3876" s="1">
        <v>2077</v>
      </c>
      <c r="J3876" s="1">
        <v>1</v>
      </c>
      <c r="K3876" s="1" t="s">
        <v>184</v>
      </c>
      <c r="L3876" s="1" t="s">
        <v>12893</v>
      </c>
    </row>
    <row r="3877" spans="1:12">
      <c r="A3877" s="1">
        <v>3982</v>
      </c>
      <c r="B3877" s="1" t="s">
        <v>12897</v>
      </c>
      <c r="C3877" s="1" t="s">
        <v>12897</v>
      </c>
      <c r="D3877" s="1" t="s">
        <v>12857</v>
      </c>
      <c r="E3877" s="1" t="s">
        <v>12898</v>
      </c>
      <c r="F3877" s="1" t="s">
        <v>12899</v>
      </c>
      <c r="G3877" s="1">
        <v>14.781972</v>
      </c>
      <c r="H3877" s="1">
        <v>45.720083000000002</v>
      </c>
      <c r="I3877" s="1">
        <v>3800</v>
      </c>
      <c r="J3877" s="1">
        <v>3</v>
      </c>
      <c r="K3877" s="1" t="s">
        <v>161</v>
      </c>
      <c r="L3877" s="1" t="s">
        <v>12897</v>
      </c>
    </row>
    <row r="3878" spans="1:12">
      <c r="A3878" s="1">
        <v>6863</v>
      </c>
      <c r="B3878" s="1" t="s">
        <v>12900</v>
      </c>
      <c r="C3878" s="1" t="s">
        <v>12901</v>
      </c>
      <c r="D3878" s="1" t="s">
        <v>233</v>
      </c>
      <c r="F3878" s="1" t="s">
        <v>1212</v>
      </c>
      <c r="G3878" s="1">
        <v>50.273499999999999</v>
      </c>
      <c r="H3878" s="1">
        <v>-116.14</v>
      </c>
      <c r="I3878" s="1">
        <v>358</v>
      </c>
      <c r="J3878" s="1">
        <v>-8</v>
      </c>
      <c r="K3878" s="1" t="s">
        <v>236</v>
      </c>
      <c r="L3878" s="1" t="s">
        <v>12900</v>
      </c>
    </row>
    <row r="3879" spans="1:12">
      <c r="A3879" s="1">
        <v>3984</v>
      </c>
      <c r="B3879" s="1" t="s">
        <v>12902</v>
      </c>
      <c r="C3879" s="1" t="s">
        <v>12903</v>
      </c>
      <c r="D3879" s="1" t="s">
        <v>12857</v>
      </c>
      <c r="E3879" s="1" t="s">
        <v>12904</v>
      </c>
      <c r="F3879" s="1" t="s">
        <v>12905</v>
      </c>
      <c r="G3879" s="1">
        <v>12.630672000000001</v>
      </c>
      <c r="H3879" s="1">
        <v>53.905777999999998</v>
      </c>
      <c r="I3879" s="1">
        <v>146</v>
      </c>
      <c r="J3879" s="1">
        <v>3</v>
      </c>
      <c r="K3879" s="1" t="s">
        <v>161</v>
      </c>
      <c r="L3879" s="1" t="s">
        <v>12902</v>
      </c>
    </row>
    <row r="3880" spans="1:12">
      <c r="A3880" s="1">
        <v>3985</v>
      </c>
      <c r="B3880" s="1" t="s">
        <v>12906</v>
      </c>
      <c r="C3880" s="1" t="s">
        <v>12906</v>
      </c>
      <c r="D3880" s="1" t="s">
        <v>12857</v>
      </c>
      <c r="F3880" s="1" t="s">
        <v>12907</v>
      </c>
      <c r="G3880" s="1">
        <v>18.719311000000001</v>
      </c>
      <c r="H3880" s="1">
        <v>50.836911000000001</v>
      </c>
      <c r="I3880" s="1">
        <v>908</v>
      </c>
      <c r="J3880" s="1">
        <v>3</v>
      </c>
      <c r="K3880" s="1" t="s">
        <v>161</v>
      </c>
      <c r="L3880" s="1" t="s">
        <v>12906</v>
      </c>
    </row>
    <row r="3881" spans="1:12">
      <c r="A3881" s="1">
        <v>3987</v>
      </c>
      <c r="B3881" s="1" t="s">
        <v>12908</v>
      </c>
      <c r="C3881" s="1" t="s">
        <v>12909</v>
      </c>
      <c r="D3881" s="1" t="s">
        <v>5408</v>
      </c>
      <c r="E3881" s="1" t="s">
        <v>12910</v>
      </c>
      <c r="F3881" s="1" t="s">
        <v>12911</v>
      </c>
      <c r="G3881" s="1">
        <v>38.771867</v>
      </c>
      <c r="H3881" s="1">
        <v>34.534550000000003</v>
      </c>
      <c r="I3881" s="1">
        <v>3100</v>
      </c>
      <c r="J3881" s="1">
        <v>2</v>
      </c>
      <c r="K3881" s="1" t="s">
        <v>184</v>
      </c>
      <c r="L3881" s="1" t="s">
        <v>12908</v>
      </c>
    </row>
    <row r="3882" spans="1:12">
      <c r="A3882" s="1">
        <v>3988</v>
      </c>
      <c r="B3882" s="1" t="s">
        <v>12912</v>
      </c>
      <c r="C3882" s="1" t="s">
        <v>6029</v>
      </c>
      <c r="D3882" s="1" t="s">
        <v>6871</v>
      </c>
      <c r="E3882" s="1" t="s">
        <v>12913</v>
      </c>
      <c r="F3882" s="1" t="s">
        <v>12914</v>
      </c>
      <c r="G3882" s="1">
        <v>-34.822221999999996</v>
      </c>
      <c r="H3882" s="1">
        <v>-58.535832999999997</v>
      </c>
      <c r="I3882" s="1">
        <v>67</v>
      </c>
      <c r="J3882" s="1">
        <v>-3</v>
      </c>
      <c r="K3882" s="1" t="s">
        <v>201</v>
      </c>
      <c r="L3882" s="1" t="s">
        <v>12912</v>
      </c>
    </row>
    <row r="3883" spans="1:12">
      <c r="A3883" s="1">
        <v>3989</v>
      </c>
      <c r="B3883" s="1" t="s">
        <v>12915</v>
      </c>
      <c r="C3883" s="1" t="s">
        <v>12916</v>
      </c>
      <c r="D3883" s="1" t="s">
        <v>7110</v>
      </c>
      <c r="E3883" s="1" t="s">
        <v>12917</v>
      </c>
      <c r="F3883" s="1" t="s">
        <v>12918</v>
      </c>
      <c r="G3883" s="1">
        <v>36.237611000000001</v>
      </c>
      <c r="H3883" s="1">
        <v>43.963158</v>
      </c>
      <c r="I3883" s="1">
        <v>1341</v>
      </c>
      <c r="J3883" s="1">
        <v>3</v>
      </c>
      <c r="K3883" s="1" t="s">
        <v>161</v>
      </c>
      <c r="L3883" s="1" t="s">
        <v>12915</v>
      </c>
    </row>
    <row r="3884" spans="1:12">
      <c r="A3884" s="1">
        <v>3990</v>
      </c>
      <c r="B3884" s="1" t="s">
        <v>12919</v>
      </c>
      <c r="C3884" s="1" t="s">
        <v>12919</v>
      </c>
      <c r="D3884" s="1" t="s">
        <v>6330</v>
      </c>
      <c r="E3884" s="1" t="s">
        <v>12920</v>
      </c>
      <c r="F3884" s="1" t="s">
        <v>12921</v>
      </c>
      <c r="G3884" s="1">
        <v>-23.567499999999999</v>
      </c>
      <c r="H3884" s="1">
        <v>148.17916700000001</v>
      </c>
      <c r="I3884" s="1">
        <v>624</v>
      </c>
      <c r="J3884" s="1">
        <v>10</v>
      </c>
      <c r="K3884" s="1" t="s">
        <v>6333</v>
      </c>
      <c r="L3884" s="1" t="s">
        <v>12919</v>
      </c>
    </row>
    <row r="3885" spans="1:12">
      <c r="A3885" s="1">
        <v>3991</v>
      </c>
      <c r="B3885" s="1" t="s">
        <v>12922</v>
      </c>
      <c r="C3885" s="1" t="s">
        <v>12752</v>
      </c>
      <c r="D3885" s="1" t="s">
        <v>3982</v>
      </c>
      <c r="F3885" s="1" t="s">
        <v>12923</v>
      </c>
      <c r="G3885" s="1">
        <v>37.535400000000003</v>
      </c>
      <c r="H3885" s="1">
        <v>23.4346</v>
      </c>
      <c r="I3885" s="1">
        <v>68</v>
      </c>
      <c r="J3885" s="1">
        <v>2</v>
      </c>
      <c r="K3885" s="1" t="s">
        <v>184</v>
      </c>
      <c r="L3885" s="1" t="s">
        <v>12922</v>
      </c>
    </row>
    <row r="3886" spans="1:12">
      <c r="A3886" s="1">
        <v>3992</v>
      </c>
      <c r="B3886" s="1" t="s">
        <v>12924</v>
      </c>
      <c r="C3886" s="1" t="s">
        <v>7436</v>
      </c>
      <c r="D3886" s="1" t="s">
        <v>7273</v>
      </c>
      <c r="E3886" s="1" t="s">
        <v>12925</v>
      </c>
      <c r="F3886" s="1" t="s">
        <v>12926</v>
      </c>
      <c r="G3886" s="1">
        <v>34.434722200000003</v>
      </c>
      <c r="H3886" s="1">
        <v>135.244167</v>
      </c>
      <c r="I3886" s="1">
        <v>49</v>
      </c>
      <c r="J3886" s="1">
        <v>9</v>
      </c>
      <c r="K3886" s="1" t="s">
        <v>161</v>
      </c>
      <c r="L3886" s="1" t="s">
        <v>12924</v>
      </c>
    </row>
    <row r="3887" spans="1:12">
      <c r="A3887" s="1">
        <v>3993</v>
      </c>
      <c r="B3887" s="1" t="s">
        <v>12927</v>
      </c>
      <c r="C3887" s="1" t="s">
        <v>11897</v>
      </c>
      <c r="D3887" s="1" t="s">
        <v>1210</v>
      </c>
      <c r="E3887" s="1" t="s">
        <v>12928</v>
      </c>
      <c r="F3887" s="1" t="s">
        <v>12929</v>
      </c>
      <c r="G3887" s="1">
        <v>40.701214</v>
      </c>
      <c r="H3887" s="1">
        <v>-74.009028000000001</v>
      </c>
      <c r="I3887" s="1">
        <v>7</v>
      </c>
      <c r="J3887" s="1">
        <v>-5</v>
      </c>
      <c r="K3887" s="1" t="s">
        <v>236</v>
      </c>
      <c r="L3887" s="1" t="s">
        <v>12927</v>
      </c>
    </row>
    <row r="3888" spans="1:12">
      <c r="A3888" s="1">
        <v>3994</v>
      </c>
      <c r="B3888" s="1" t="s">
        <v>12930</v>
      </c>
      <c r="C3888" s="1" t="s">
        <v>12930</v>
      </c>
      <c r="D3888" s="1" t="s">
        <v>7618</v>
      </c>
      <c r="E3888" s="1" t="s">
        <v>12931</v>
      </c>
      <c r="F3888" s="1" t="s">
        <v>12932</v>
      </c>
      <c r="G3888" s="1">
        <v>9.6640805600000004</v>
      </c>
      <c r="H3888" s="1">
        <v>123.853247</v>
      </c>
      <c r="I3888" s="1">
        <v>38</v>
      </c>
      <c r="J3888" s="1">
        <v>8</v>
      </c>
      <c r="K3888" s="1" t="s">
        <v>201</v>
      </c>
      <c r="L3888" s="1" t="s">
        <v>12930</v>
      </c>
    </row>
    <row r="3889" spans="1:12">
      <c r="A3889" s="1">
        <v>3995</v>
      </c>
      <c r="B3889" s="1" t="s">
        <v>12933</v>
      </c>
      <c r="C3889" s="1" t="s">
        <v>12933</v>
      </c>
      <c r="D3889" s="1" t="s">
        <v>181</v>
      </c>
      <c r="E3889" s="1" t="s">
        <v>12934</v>
      </c>
      <c r="F3889" s="1" t="s">
        <v>12935</v>
      </c>
      <c r="G3889" s="1">
        <v>69.234440000000006</v>
      </c>
      <c r="H3889" s="1">
        <v>-51.051110000000001</v>
      </c>
      <c r="I3889" s="1">
        <v>2</v>
      </c>
      <c r="J3889" s="1">
        <v>-3</v>
      </c>
      <c r="K3889" s="1" t="s">
        <v>184</v>
      </c>
      <c r="L3889" s="1" t="s">
        <v>12933</v>
      </c>
    </row>
    <row r="3890" spans="1:12">
      <c r="A3890" s="1">
        <v>3996</v>
      </c>
      <c r="B3890" s="1" t="s">
        <v>12936</v>
      </c>
      <c r="C3890" s="1" t="s">
        <v>12936</v>
      </c>
      <c r="D3890" s="1" t="s">
        <v>181</v>
      </c>
      <c r="E3890" s="1" t="s">
        <v>12937</v>
      </c>
      <c r="F3890" s="1" t="s">
        <v>12938</v>
      </c>
      <c r="G3890" s="1">
        <v>68.833336000000003</v>
      </c>
      <c r="H3890" s="1">
        <v>-51</v>
      </c>
      <c r="I3890" s="1">
        <v>2</v>
      </c>
      <c r="J3890" s="1">
        <v>-3</v>
      </c>
      <c r="K3890" s="1" t="s">
        <v>184</v>
      </c>
      <c r="L3890" s="1" t="s">
        <v>12936</v>
      </c>
    </row>
    <row r="3891" spans="1:12">
      <c r="A3891" s="1">
        <v>3997</v>
      </c>
      <c r="B3891" s="1" t="s">
        <v>12939</v>
      </c>
      <c r="C3891" s="1" t="s">
        <v>12939</v>
      </c>
      <c r="D3891" s="1" t="s">
        <v>181</v>
      </c>
      <c r="E3891" s="1" t="s">
        <v>12940</v>
      </c>
      <c r="F3891" s="1" t="s">
        <v>12941</v>
      </c>
      <c r="G3891" s="1">
        <v>68.7</v>
      </c>
      <c r="H3891" s="1">
        <v>-52.75</v>
      </c>
      <c r="I3891" s="1">
        <v>2</v>
      </c>
      <c r="J3891" s="1">
        <v>-3</v>
      </c>
      <c r="K3891" s="1" t="s">
        <v>184</v>
      </c>
      <c r="L3891" s="1" t="s">
        <v>12939</v>
      </c>
    </row>
    <row r="3892" spans="1:12">
      <c r="A3892" s="1">
        <v>3998</v>
      </c>
      <c r="B3892" s="1" t="s">
        <v>12942</v>
      </c>
      <c r="C3892" s="1" t="s">
        <v>12943</v>
      </c>
      <c r="D3892" s="1" t="s">
        <v>3402</v>
      </c>
      <c r="E3892" s="1" t="s">
        <v>12944</v>
      </c>
      <c r="F3892" s="1" t="s">
        <v>12945</v>
      </c>
      <c r="G3892" s="1">
        <v>39.553609999999999</v>
      </c>
      <c r="H3892" s="1">
        <v>2.7277779999999998</v>
      </c>
      <c r="I3892" s="1">
        <v>24</v>
      </c>
      <c r="J3892" s="1">
        <v>1</v>
      </c>
      <c r="K3892" s="1" t="s">
        <v>184</v>
      </c>
      <c r="L3892" s="1" t="s">
        <v>12942</v>
      </c>
    </row>
    <row r="3893" spans="1:12">
      <c r="A3893" s="1">
        <v>3999</v>
      </c>
      <c r="B3893" s="1" t="s">
        <v>12946</v>
      </c>
      <c r="C3893" s="1" t="s">
        <v>12947</v>
      </c>
      <c r="D3893" s="1" t="s">
        <v>6330</v>
      </c>
      <c r="E3893" s="1" t="s">
        <v>12948</v>
      </c>
      <c r="F3893" s="1" t="s">
        <v>12949</v>
      </c>
      <c r="G3893" s="1">
        <v>-12.408333300000001</v>
      </c>
      <c r="H3893" s="1">
        <v>130.87266</v>
      </c>
      <c r="I3893" s="1">
        <v>103</v>
      </c>
      <c r="J3893" s="1">
        <v>9.5</v>
      </c>
      <c r="K3893" s="1" t="s">
        <v>201</v>
      </c>
      <c r="L3893" s="1" t="s">
        <v>12946</v>
      </c>
    </row>
    <row r="3894" spans="1:12">
      <c r="A3894" s="1">
        <v>4000</v>
      </c>
      <c r="B3894" s="1" t="s">
        <v>12950</v>
      </c>
      <c r="C3894" s="1" t="s">
        <v>12950</v>
      </c>
      <c r="D3894" s="1" t="s">
        <v>10031</v>
      </c>
      <c r="E3894" s="1" t="s">
        <v>12951</v>
      </c>
      <c r="F3894" s="1" t="s">
        <v>12952</v>
      </c>
      <c r="G3894" s="1">
        <v>9.1325000000000003</v>
      </c>
      <c r="H3894" s="1">
        <v>99.135555999999994</v>
      </c>
      <c r="I3894" s="1">
        <v>286</v>
      </c>
      <c r="J3894" s="1">
        <v>7</v>
      </c>
      <c r="K3894" s="1" t="s">
        <v>161</v>
      </c>
      <c r="L3894" s="1" t="s">
        <v>12950</v>
      </c>
    </row>
    <row r="3895" spans="1:12">
      <c r="A3895" s="1">
        <v>4001</v>
      </c>
      <c r="B3895" s="1" t="s">
        <v>12953</v>
      </c>
      <c r="C3895" s="1" t="s">
        <v>12954</v>
      </c>
      <c r="D3895" s="1" t="s">
        <v>10160</v>
      </c>
      <c r="E3895" s="1" t="s">
        <v>12955</v>
      </c>
      <c r="F3895" s="1" t="s">
        <v>12956</v>
      </c>
      <c r="G3895" s="1">
        <v>21.173833265999999</v>
      </c>
      <c r="H3895" s="1">
        <v>94.924666599999995</v>
      </c>
      <c r="I3895" s="1">
        <v>290</v>
      </c>
      <c r="J3895" s="1">
        <v>6.5</v>
      </c>
      <c r="K3895" s="1" t="s">
        <v>161</v>
      </c>
      <c r="L3895" s="1" t="s">
        <v>12953</v>
      </c>
    </row>
    <row r="3896" spans="1:12">
      <c r="A3896" s="1">
        <v>4002</v>
      </c>
      <c r="B3896" s="1" t="s">
        <v>12957</v>
      </c>
      <c r="C3896" s="1" t="s">
        <v>7685</v>
      </c>
      <c r="D3896" s="1" t="s">
        <v>7618</v>
      </c>
      <c r="E3896" s="1" t="s">
        <v>12958</v>
      </c>
      <c r="F3896" s="1" t="s">
        <v>12959</v>
      </c>
      <c r="G3896" s="1">
        <v>11.921499900000001</v>
      </c>
      <c r="H3896" s="1">
        <v>121.953</v>
      </c>
      <c r="I3896" s="1">
        <v>20</v>
      </c>
      <c r="J3896" s="1">
        <v>8</v>
      </c>
      <c r="K3896" s="1" t="s">
        <v>201</v>
      </c>
      <c r="L3896" s="1" t="s">
        <v>12957</v>
      </c>
    </row>
    <row r="3897" spans="1:12">
      <c r="A3897" s="1">
        <v>4003</v>
      </c>
      <c r="B3897" s="1" t="s">
        <v>12960</v>
      </c>
      <c r="C3897" s="1" t="s">
        <v>12961</v>
      </c>
      <c r="D3897" s="1" t="s">
        <v>6205</v>
      </c>
      <c r="E3897" s="1" t="s">
        <v>12962</v>
      </c>
      <c r="F3897" s="1" t="s">
        <v>1212</v>
      </c>
      <c r="G3897" s="1">
        <v>25.766999999999999</v>
      </c>
      <c r="H3897" s="1">
        <v>-79.25</v>
      </c>
      <c r="I3897" s="1">
        <v>0</v>
      </c>
      <c r="J3897" s="1">
        <v>-5</v>
      </c>
      <c r="K3897" s="1" t="s">
        <v>161</v>
      </c>
      <c r="L3897" s="1" t="s">
        <v>12960</v>
      </c>
    </row>
    <row r="3898" spans="1:12">
      <c r="A3898" s="1">
        <v>4004</v>
      </c>
      <c r="B3898" s="1" t="s">
        <v>12963</v>
      </c>
      <c r="C3898" s="1" t="s">
        <v>12963</v>
      </c>
      <c r="D3898" s="1" t="s">
        <v>1210</v>
      </c>
      <c r="E3898" s="1" t="s">
        <v>12964</v>
      </c>
      <c r="F3898" s="1" t="s">
        <v>12965</v>
      </c>
      <c r="G3898" s="1">
        <v>62.320500000000003</v>
      </c>
      <c r="H3898" s="1">
        <v>-150.093694</v>
      </c>
      <c r="I3898" s="1">
        <v>358</v>
      </c>
      <c r="J3898" s="1">
        <v>-9</v>
      </c>
      <c r="K3898" s="1" t="s">
        <v>236</v>
      </c>
      <c r="L3898" s="1" t="s">
        <v>12963</v>
      </c>
    </row>
    <row r="3899" spans="1:12">
      <c r="A3899" s="1">
        <v>4005</v>
      </c>
      <c r="B3899" s="1" t="s">
        <v>12966</v>
      </c>
      <c r="C3899" s="1" t="s">
        <v>12967</v>
      </c>
      <c r="D3899" s="1" t="s">
        <v>5185</v>
      </c>
      <c r="E3899" s="1" t="s">
        <v>12968</v>
      </c>
      <c r="F3899" s="1" t="s">
        <v>12969</v>
      </c>
      <c r="G3899" s="1">
        <v>36.027222000000002</v>
      </c>
      <c r="H3899" s="1">
        <v>14.272778000000001</v>
      </c>
      <c r="I3899" s="1">
        <v>300</v>
      </c>
      <c r="J3899" s="1">
        <v>1</v>
      </c>
      <c r="K3899" s="1" t="s">
        <v>184</v>
      </c>
      <c r="L3899" s="1" t="s">
        <v>12966</v>
      </c>
    </row>
    <row r="3900" spans="1:12">
      <c r="A3900" s="1">
        <v>4006</v>
      </c>
      <c r="B3900" s="1" t="s">
        <v>12970</v>
      </c>
      <c r="C3900" s="1" t="s">
        <v>12971</v>
      </c>
      <c r="D3900" s="1" t="s">
        <v>1210</v>
      </c>
      <c r="E3900" s="1" t="s">
        <v>12972</v>
      </c>
      <c r="F3900" s="1" t="s">
        <v>12973</v>
      </c>
      <c r="G3900" s="1">
        <v>41.263750000000002</v>
      </c>
      <c r="H3900" s="1">
        <v>-72.886806000000007</v>
      </c>
      <c r="I3900" s="1">
        <v>14</v>
      </c>
      <c r="J3900" s="1">
        <v>-5</v>
      </c>
      <c r="K3900" s="1" t="s">
        <v>236</v>
      </c>
      <c r="L3900" s="1" t="s">
        <v>12970</v>
      </c>
    </row>
    <row r="3901" spans="1:12">
      <c r="A3901" s="1">
        <v>4007</v>
      </c>
      <c r="B3901" s="1" t="s">
        <v>12974</v>
      </c>
      <c r="C3901" s="1" t="s">
        <v>12975</v>
      </c>
      <c r="D3901" s="1" t="s">
        <v>1210</v>
      </c>
      <c r="E3901" s="1" t="s">
        <v>12976</v>
      </c>
      <c r="F3901" s="1" t="s">
        <v>12977</v>
      </c>
      <c r="G3901" s="1">
        <v>35.436194</v>
      </c>
      <c r="H3901" s="1">
        <v>-82.541805999999994</v>
      </c>
      <c r="I3901" s="1">
        <v>2165</v>
      </c>
      <c r="J3901" s="1">
        <v>-5</v>
      </c>
      <c r="K3901" s="1" t="s">
        <v>236</v>
      </c>
      <c r="L3901" s="1" t="s">
        <v>12974</v>
      </c>
    </row>
    <row r="3902" spans="1:12">
      <c r="A3902" s="1">
        <v>4008</v>
      </c>
      <c r="B3902" s="1" t="s">
        <v>12978</v>
      </c>
      <c r="C3902" s="1" t="s">
        <v>12979</v>
      </c>
      <c r="D3902" s="1" t="s">
        <v>1210</v>
      </c>
      <c r="E3902" s="1" t="s">
        <v>12980</v>
      </c>
      <c r="F3902" s="1" t="s">
        <v>12981</v>
      </c>
      <c r="G3902" s="1">
        <v>36.097749999999998</v>
      </c>
      <c r="H3902" s="1">
        <v>-79.937306000000007</v>
      </c>
      <c r="I3902" s="1">
        <v>925</v>
      </c>
      <c r="J3902" s="1">
        <v>-5</v>
      </c>
      <c r="K3902" s="1" t="s">
        <v>236</v>
      </c>
      <c r="L3902" s="1" t="s">
        <v>12978</v>
      </c>
    </row>
    <row r="3903" spans="1:12">
      <c r="A3903" s="1">
        <v>4009</v>
      </c>
      <c r="B3903" s="1" t="s">
        <v>12982</v>
      </c>
      <c r="C3903" s="1" t="s">
        <v>12982</v>
      </c>
      <c r="D3903" s="1" t="s">
        <v>1210</v>
      </c>
      <c r="E3903" s="1" t="s">
        <v>12983</v>
      </c>
      <c r="F3903" s="1" t="s">
        <v>12984</v>
      </c>
      <c r="G3903" s="1">
        <v>43.582014000000001</v>
      </c>
      <c r="H3903" s="1">
        <v>-96.741913999999994</v>
      </c>
      <c r="I3903" s="1">
        <v>1429</v>
      </c>
      <c r="J3903" s="1">
        <v>-6</v>
      </c>
      <c r="K3903" s="1" t="s">
        <v>236</v>
      </c>
      <c r="L3903" s="1" t="s">
        <v>12982</v>
      </c>
    </row>
    <row r="3904" spans="1:12">
      <c r="A3904" s="1">
        <v>4010</v>
      </c>
      <c r="B3904" s="1" t="s">
        <v>12985</v>
      </c>
      <c r="C3904" s="1" t="s">
        <v>12986</v>
      </c>
      <c r="D3904" s="1" t="s">
        <v>6330</v>
      </c>
      <c r="E3904" s="1" t="s">
        <v>12987</v>
      </c>
      <c r="F3904" s="1" t="s">
        <v>12988</v>
      </c>
      <c r="G3904" s="1">
        <v>-25.186111</v>
      </c>
      <c r="H3904" s="1">
        <v>130.97555600000001</v>
      </c>
      <c r="I3904" s="1">
        <v>1626</v>
      </c>
      <c r="J3904" s="1">
        <v>9.5</v>
      </c>
      <c r="K3904" s="1" t="s">
        <v>201</v>
      </c>
      <c r="L3904" s="1" t="s">
        <v>12985</v>
      </c>
    </row>
    <row r="3905" spans="1:12">
      <c r="A3905" s="1">
        <v>4011</v>
      </c>
      <c r="B3905" s="1" t="s">
        <v>12989</v>
      </c>
      <c r="C3905" s="1" t="s">
        <v>12990</v>
      </c>
      <c r="D3905" s="1" t="s">
        <v>1210</v>
      </c>
      <c r="E3905" s="1" t="s">
        <v>12991</v>
      </c>
      <c r="F3905" s="1" t="s">
        <v>12992</v>
      </c>
      <c r="G3905" s="1">
        <v>42.932555999999998</v>
      </c>
      <c r="H3905" s="1">
        <v>-71.435666999999995</v>
      </c>
      <c r="I3905" s="1">
        <v>266</v>
      </c>
      <c r="J3905" s="1">
        <v>-5</v>
      </c>
      <c r="K3905" s="1" t="s">
        <v>236</v>
      </c>
      <c r="L3905" s="1" t="s">
        <v>12989</v>
      </c>
    </row>
    <row r="3906" spans="1:12">
      <c r="A3906" s="1">
        <v>4012</v>
      </c>
      <c r="B3906" s="1" t="s">
        <v>12993</v>
      </c>
      <c r="C3906" s="1" t="s">
        <v>5052</v>
      </c>
      <c r="D3906" s="1" t="s">
        <v>1210</v>
      </c>
      <c r="E3906" s="1" t="s">
        <v>12994</v>
      </c>
      <c r="F3906" s="1" t="s">
        <v>12995</v>
      </c>
      <c r="G3906" s="1">
        <v>26.152619000000001</v>
      </c>
      <c r="H3906" s="1">
        <v>-81.775294000000002</v>
      </c>
      <c r="I3906" s="1">
        <v>8</v>
      </c>
      <c r="J3906" s="1">
        <v>-5</v>
      </c>
      <c r="K3906" s="1" t="s">
        <v>236</v>
      </c>
      <c r="L3906" s="1" t="s">
        <v>12993</v>
      </c>
    </row>
    <row r="3907" spans="1:12">
      <c r="A3907" s="1">
        <v>4013</v>
      </c>
      <c r="B3907" s="1" t="s">
        <v>12996</v>
      </c>
      <c r="C3907" s="1" t="s">
        <v>12996</v>
      </c>
      <c r="D3907" s="1" t="s">
        <v>10324</v>
      </c>
      <c r="E3907" s="1" t="s">
        <v>12997</v>
      </c>
      <c r="F3907" s="1" t="s">
        <v>12998</v>
      </c>
      <c r="G3907" s="1">
        <v>5.7652799999999997</v>
      </c>
      <c r="H3907" s="1">
        <v>103.00700000000001</v>
      </c>
      <c r="I3907" s="1">
        <v>10</v>
      </c>
      <c r="J3907" s="1">
        <v>8</v>
      </c>
      <c r="K3907" s="1" t="s">
        <v>201</v>
      </c>
      <c r="L3907" s="1" t="s">
        <v>12996</v>
      </c>
    </row>
    <row r="3908" spans="1:12">
      <c r="A3908" s="1">
        <v>4014</v>
      </c>
      <c r="B3908" s="1" t="s">
        <v>12999</v>
      </c>
      <c r="C3908" s="1" t="s">
        <v>11538</v>
      </c>
      <c r="D3908" s="1" t="s">
        <v>1210</v>
      </c>
      <c r="E3908" s="1" t="s">
        <v>13000</v>
      </c>
      <c r="F3908" s="1" t="s">
        <v>13001</v>
      </c>
      <c r="G3908" s="1">
        <v>38.1740858</v>
      </c>
      <c r="H3908" s="1">
        <v>-85.736498900000001</v>
      </c>
      <c r="I3908" s="1">
        <v>501</v>
      </c>
      <c r="J3908" s="1">
        <v>-5</v>
      </c>
      <c r="K3908" s="1" t="s">
        <v>236</v>
      </c>
      <c r="L3908" s="1" t="s">
        <v>12999</v>
      </c>
    </row>
    <row r="3909" spans="1:12">
      <c r="A3909" s="1">
        <v>4015</v>
      </c>
      <c r="B3909" s="1" t="s">
        <v>13002</v>
      </c>
      <c r="C3909" s="1" t="s">
        <v>13003</v>
      </c>
      <c r="D3909" s="1" t="s">
        <v>1210</v>
      </c>
      <c r="E3909" s="1" t="s">
        <v>13004</v>
      </c>
      <c r="F3909" s="1" t="s">
        <v>13005</v>
      </c>
      <c r="G3909" s="1">
        <v>38.138638999999998</v>
      </c>
      <c r="H3909" s="1">
        <v>-78.452860999999999</v>
      </c>
      <c r="I3909" s="1">
        <v>639</v>
      </c>
      <c r="J3909" s="1">
        <v>-5</v>
      </c>
      <c r="K3909" s="1" t="s">
        <v>236</v>
      </c>
      <c r="L3909" s="1" t="s">
        <v>13002</v>
      </c>
    </row>
    <row r="3910" spans="1:12">
      <c r="A3910" s="1">
        <v>4016</v>
      </c>
      <c r="B3910" s="1" t="s">
        <v>13006</v>
      </c>
      <c r="C3910" s="1" t="s">
        <v>13007</v>
      </c>
      <c r="D3910" s="1" t="s">
        <v>1210</v>
      </c>
      <c r="E3910" s="1" t="s">
        <v>13008</v>
      </c>
      <c r="F3910" s="1" t="s">
        <v>13009</v>
      </c>
      <c r="G3910" s="1">
        <v>37.325471999999998</v>
      </c>
      <c r="H3910" s="1">
        <v>-79.975416999999993</v>
      </c>
      <c r="I3910" s="1">
        <v>1175</v>
      </c>
      <c r="J3910" s="1">
        <v>-5</v>
      </c>
      <c r="K3910" s="1" t="s">
        <v>236</v>
      </c>
      <c r="L3910" s="1" t="s">
        <v>13006</v>
      </c>
    </row>
    <row r="3911" spans="1:12">
      <c r="A3911" s="1">
        <v>4017</v>
      </c>
      <c r="B3911" s="1" t="s">
        <v>13010</v>
      </c>
      <c r="C3911" s="1" t="s">
        <v>13011</v>
      </c>
      <c r="D3911" s="1" t="s">
        <v>1210</v>
      </c>
      <c r="E3911" s="1" t="s">
        <v>13012</v>
      </c>
      <c r="F3911" s="1" t="s">
        <v>13013</v>
      </c>
      <c r="G3911" s="1">
        <v>38.036499999999997</v>
      </c>
      <c r="H3911" s="1">
        <v>-84.605889000000005</v>
      </c>
      <c r="I3911" s="1">
        <v>979</v>
      </c>
      <c r="J3911" s="1">
        <v>-5</v>
      </c>
      <c r="K3911" s="1" t="s">
        <v>236</v>
      </c>
      <c r="L3911" s="1" t="s">
        <v>13010</v>
      </c>
    </row>
    <row r="3912" spans="1:12">
      <c r="A3912" s="1">
        <v>4018</v>
      </c>
      <c r="B3912" s="1" t="s">
        <v>13014</v>
      </c>
      <c r="C3912" s="1" t="s">
        <v>13015</v>
      </c>
      <c r="D3912" s="1" t="s">
        <v>1210</v>
      </c>
      <c r="E3912" s="1" t="s">
        <v>13016</v>
      </c>
      <c r="F3912" s="1" t="s">
        <v>13017</v>
      </c>
      <c r="G3912" s="1">
        <v>38.036997</v>
      </c>
      <c r="H3912" s="1">
        <v>-87.532364000000001</v>
      </c>
      <c r="I3912" s="1">
        <v>418</v>
      </c>
      <c r="J3912" s="1">
        <v>-6</v>
      </c>
      <c r="K3912" s="1" t="s">
        <v>236</v>
      </c>
      <c r="L3912" s="1" t="s">
        <v>13014</v>
      </c>
    </row>
    <row r="3913" spans="1:12">
      <c r="A3913" s="1">
        <v>4019</v>
      </c>
      <c r="B3913" s="1" t="s">
        <v>13018</v>
      </c>
      <c r="C3913" s="1" t="s">
        <v>13019</v>
      </c>
      <c r="D3913" s="1" t="s">
        <v>1210</v>
      </c>
      <c r="E3913" s="1" t="s">
        <v>13020</v>
      </c>
      <c r="F3913" s="1" t="s">
        <v>13021</v>
      </c>
      <c r="G3913" s="1">
        <v>35.040222200000002</v>
      </c>
      <c r="H3913" s="1">
        <v>-106.60919440000001</v>
      </c>
      <c r="I3913" s="1">
        <v>5355</v>
      </c>
      <c r="J3913" s="1">
        <v>-7</v>
      </c>
      <c r="K3913" s="1" t="s">
        <v>236</v>
      </c>
      <c r="L3913" s="1" t="s">
        <v>13018</v>
      </c>
    </row>
    <row r="3914" spans="1:12">
      <c r="A3914" s="1">
        <v>4020</v>
      </c>
      <c r="B3914" s="1" t="s">
        <v>13022</v>
      </c>
      <c r="C3914" s="1" t="s">
        <v>13023</v>
      </c>
      <c r="D3914" s="1" t="s">
        <v>1210</v>
      </c>
      <c r="E3914" s="1" t="s">
        <v>13024</v>
      </c>
      <c r="F3914" s="1" t="s">
        <v>13025</v>
      </c>
      <c r="G3914" s="1">
        <v>45.777642999999998</v>
      </c>
      <c r="H3914" s="1">
        <v>-111.160151</v>
      </c>
      <c r="I3914" s="1">
        <v>4500</v>
      </c>
      <c r="J3914" s="1">
        <v>-7</v>
      </c>
      <c r="K3914" s="1" t="s">
        <v>236</v>
      </c>
      <c r="L3914" s="1" t="s">
        <v>13022</v>
      </c>
    </row>
    <row r="3915" spans="1:12">
      <c r="A3915" s="1">
        <v>4021</v>
      </c>
      <c r="B3915" s="1" t="s">
        <v>13026</v>
      </c>
      <c r="C3915" s="1" t="s">
        <v>13027</v>
      </c>
      <c r="D3915" s="1" t="s">
        <v>1210</v>
      </c>
      <c r="E3915" s="1" t="s">
        <v>13028</v>
      </c>
      <c r="F3915" s="1" t="s">
        <v>13029</v>
      </c>
      <c r="G3915" s="1">
        <v>45.80921</v>
      </c>
      <c r="H3915" s="1">
        <v>-108.537654</v>
      </c>
      <c r="I3915" s="1">
        <v>3652</v>
      </c>
      <c r="J3915" s="1">
        <v>-7</v>
      </c>
      <c r="K3915" s="1" t="s">
        <v>236</v>
      </c>
      <c r="L3915" s="1" t="s">
        <v>13026</v>
      </c>
    </row>
    <row r="3916" spans="1:12">
      <c r="A3916" s="1">
        <v>4022</v>
      </c>
      <c r="B3916" s="1" t="s">
        <v>13030</v>
      </c>
      <c r="C3916" s="1" t="s">
        <v>13031</v>
      </c>
      <c r="D3916" s="1" t="s">
        <v>1210</v>
      </c>
      <c r="E3916" s="1" t="s">
        <v>13032</v>
      </c>
      <c r="F3916" s="1" t="s">
        <v>13033</v>
      </c>
      <c r="G3916" s="1">
        <v>45.954805999999998</v>
      </c>
      <c r="H3916" s="1">
        <v>-112.497472</v>
      </c>
      <c r="I3916" s="1">
        <v>5550</v>
      </c>
      <c r="J3916" s="1">
        <v>-7</v>
      </c>
      <c r="K3916" s="1" t="s">
        <v>236</v>
      </c>
      <c r="L3916" s="1" t="s">
        <v>13030</v>
      </c>
    </row>
    <row r="3917" spans="1:12">
      <c r="A3917" s="1">
        <v>4023</v>
      </c>
      <c r="B3917" s="1" t="s">
        <v>13034</v>
      </c>
      <c r="C3917" s="1" t="s">
        <v>13035</v>
      </c>
      <c r="D3917" s="1" t="s">
        <v>1210</v>
      </c>
      <c r="E3917" s="1" t="s">
        <v>13036</v>
      </c>
      <c r="F3917" s="1" t="s">
        <v>13037</v>
      </c>
      <c r="G3917" s="1">
        <v>44.741444999999999</v>
      </c>
      <c r="H3917" s="1">
        <v>-85.582234999999997</v>
      </c>
      <c r="I3917" s="1">
        <v>624</v>
      </c>
      <c r="J3917" s="1">
        <v>-5</v>
      </c>
      <c r="K3917" s="1" t="s">
        <v>236</v>
      </c>
      <c r="L3917" s="1" t="s">
        <v>13034</v>
      </c>
    </row>
    <row r="3918" spans="1:12">
      <c r="A3918" s="1">
        <v>4024</v>
      </c>
      <c r="B3918" s="1" t="s">
        <v>13038</v>
      </c>
      <c r="C3918" s="1" t="s">
        <v>5238</v>
      </c>
      <c r="D3918" s="1" t="s">
        <v>5648</v>
      </c>
      <c r="E3918" s="1" t="s">
        <v>13039</v>
      </c>
      <c r="F3918" s="1" t="s">
        <v>13040</v>
      </c>
      <c r="G3918" s="1">
        <v>16.913819</v>
      </c>
      <c r="H3918" s="1">
        <v>-89.866382999999999</v>
      </c>
      <c r="I3918" s="1">
        <v>427</v>
      </c>
      <c r="J3918" s="1">
        <v>-6</v>
      </c>
      <c r="K3918" s="1" t="s">
        <v>161</v>
      </c>
      <c r="L3918" s="1" t="s">
        <v>13038</v>
      </c>
    </row>
    <row r="3919" spans="1:12">
      <c r="A3919" s="1">
        <v>4025</v>
      </c>
      <c r="B3919" s="1" t="s">
        <v>13041</v>
      </c>
      <c r="C3919" s="1" t="s">
        <v>13042</v>
      </c>
      <c r="D3919" s="1" t="s">
        <v>1210</v>
      </c>
      <c r="E3919" s="1" t="s">
        <v>13043</v>
      </c>
      <c r="F3919" s="1" t="s">
        <v>13044</v>
      </c>
      <c r="G3919" s="1">
        <v>44.449768900000002</v>
      </c>
      <c r="H3919" s="1">
        <v>-68.361565299999995</v>
      </c>
      <c r="I3919" s="1">
        <v>83</v>
      </c>
      <c r="J3919" s="1">
        <v>-5</v>
      </c>
      <c r="K3919" s="1" t="s">
        <v>236</v>
      </c>
      <c r="L3919" s="1" t="s">
        <v>13041</v>
      </c>
    </row>
    <row r="3920" spans="1:12">
      <c r="A3920" s="1">
        <v>4026</v>
      </c>
      <c r="B3920" s="1" t="s">
        <v>13045</v>
      </c>
      <c r="C3920" s="1" t="s">
        <v>13046</v>
      </c>
      <c r="D3920" s="1" t="s">
        <v>1210</v>
      </c>
      <c r="E3920" s="1" t="s">
        <v>13047</v>
      </c>
      <c r="F3920" s="1" t="s">
        <v>13048</v>
      </c>
      <c r="G3920" s="1">
        <v>44.0601111</v>
      </c>
      <c r="H3920" s="1">
        <v>-69.099230300000002</v>
      </c>
      <c r="I3920" s="1">
        <v>56</v>
      </c>
      <c r="J3920" s="1">
        <v>-5</v>
      </c>
      <c r="K3920" s="1" t="s">
        <v>236</v>
      </c>
      <c r="L3920" s="1" t="s">
        <v>13045</v>
      </c>
    </row>
    <row r="3921" spans="1:12">
      <c r="A3921" s="1">
        <v>4027</v>
      </c>
      <c r="B3921" s="1" t="s">
        <v>13049</v>
      </c>
      <c r="C3921" s="1" t="s">
        <v>13050</v>
      </c>
      <c r="D3921" s="1" t="s">
        <v>1210</v>
      </c>
      <c r="E3921" s="1" t="s">
        <v>13051</v>
      </c>
      <c r="F3921" s="1" t="s">
        <v>13052</v>
      </c>
      <c r="G3921" s="1">
        <v>43.607333333</v>
      </c>
      <c r="H3921" s="1">
        <v>-110.73775000000001</v>
      </c>
      <c r="I3921" s="1">
        <v>6451</v>
      </c>
      <c r="J3921" s="1">
        <v>-7</v>
      </c>
      <c r="K3921" s="1" t="s">
        <v>236</v>
      </c>
      <c r="L3921" s="1" t="s">
        <v>13049</v>
      </c>
    </row>
    <row r="3922" spans="1:12">
      <c r="A3922" s="1">
        <v>4028</v>
      </c>
      <c r="B3922" s="1" t="s">
        <v>13053</v>
      </c>
      <c r="C3922" s="1" t="s">
        <v>13054</v>
      </c>
      <c r="D3922" s="1" t="s">
        <v>1210</v>
      </c>
      <c r="E3922" s="1" t="s">
        <v>13055</v>
      </c>
      <c r="F3922" s="1" t="s">
        <v>13056</v>
      </c>
      <c r="G3922" s="1">
        <v>42.1953611</v>
      </c>
      <c r="H3922" s="1">
        <v>-89.097222200000004</v>
      </c>
      <c r="I3922" s="1">
        <v>742</v>
      </c>
      <c r="J3922" s="1">
        <v>-6</v>
      </c>
      <c r="K3922" s="1" t="s">
        <v>236</v>
      </c>
      <c r="L3922" s="1" t="s">
        <v>13053</v>
      </c>
    </row>
    <row r="3923" spans="1:12">
      <c r="A3923" s="1">
        <v>4029</v>
      </c>
      <c r="B3923" s="1" t="s">
        <v>13057</v>
      </c>
      <c r="C3923" s="1" t="s">
        <v>9505</v>
      </c>
      <c r="D3923" s="1" t="s">
        <v>9291</v>
      </c>
      <c r="E3923" s="1" t="s">
        <v>13058</v>
      </c>
      <c r="F3923" s="1" t="s">
        <v>13059</v>
      </c>
      <c r="G3923" s="1">
        <v>55.408611000000001</v>
      </c>
      <c r="H3923" s="1">
        <v>37.906111000000003</v>
      </c>
      <c r="I3923" s="1">
        <v>588</v>
      </c>
      <c r="J3923" s="1">
        <v>4</v>
      </c>
      <c r="K3923" s="1" t="s">
        <v>201</v>
      </c>
      <c r="L3923" s="1" t="s">
        <v>13057</v>
      </c>
    </row>
    <row r="3924" spans="1:12">
      <c r="A3924" s="1">
        <v>4030</v>
      </c>
      <c r="B3924" s="1" t="s">
        <v>13060</v>
      </c>
      <c r="C3924" s="1" t="s">
        <v>13061</v>
      </c>
      <c r="D3924" s="1" t="s">
        <v>10648</v>
      </c>
      <c r="E3924" s="1" t="s">
        <v>13062</v>
      </c>
      <c r="F3924" s="1" t="s">
        <v>13063</v>
      </c>
      <c r="G3924" s="1">
        <v>18.302897000000002</v>
      </c>
      <c r="H3924" s="1">
        <v>109.412272</v>
      </c>
      <c r="I3924" s="1">
        <v>92</v>
      </c>
      <c r="J3924" s="1">
        <v>8</v>
      </c>
      <c r="K3924" s="1" t="s">
        <v>161</v>
      </c>
      <c r="L3924" s="1" t="s">
        <v>13060</v>
      </c>
    </row>
    <row r="3925" spans="1:12">
      <c r="A3925" s="1">
        <v>4031</v>
      </c>
      <c r="B3925" s="1" t="s">
        <v>13064</v>
      </c>
      <c r="C3925" s="1" t="s">
        <v>13065</v>
      </c>
      <c r="D3925" s="1" t="s">
        <v>6460</v>
      </c>
      <c r="E3925" s="1" t="s">
        <v>13066</v>
      </c>
      <c r="F3925" s="1" t="s">
        <v>13067</v>
      </c>
      <c r="G3925" s="1">
        <v>-44.67333</v>
      </c>
      <c r="H3925" s="1">
        <v>167.92332999999999</v>
      </c>
      <c r="I3925" s="1">
        <v>10</v>
      </c>
      <c r="J3925" s="1">
        <v>12</v>
      </c>
      <c r="K3925" s="1" t="s">
        <v>6463</v>
      </c>
      <c r="L3925" s="1" t="s">
        <v>13064</v>
      </c>
    </row>
    <row r="3926" spans="1:12">
      <c r="A3926" s="1">
        <v>4032</v>
      </c>
      <c r="B3926" s="1" t="s">
        <v>13068</v>
      </c>
      <c r="C3926" s="1" t="s">
        <v>11897</v>
      </c>
      <c r="D3926" s="1" t="s">
        <v>1210</v>
      </c>
      <c r="E3926" s="1" t="s">
        <v>13069</v>
      </c>
      <c r="F3926" s="1" t="s">
        <v>13070</v>
      </c>
      <c r="G3926" s="1">
        <v>40.7425</v>
      </c>
      <c r="H3926" s="1">
        <v>-73.971943999999993</v>
      </c>
      <c r="I3926" s="1">
        <v>10</v>
      </c>
      <c r="J3926" s="1">
        <v>-5</v>
      </c>
      <c r="K3926" s="1" t="s">
        <v>236</v>
      </c>
      <c r="L3926" s="1" t="s">
        <v>13068</v>
      </c>
    </row>
    <row r="3927" spans="1:12">
      <c r="A3927" s="1">
        <v>4033</v>
      </c>
      <c r="B3927" s="1" t="s">
        <v>13071</v>
      </c>
      <c r="C3927" s="1" t="s">
        <v>13072</v>
      </c>
      <c r="D3927" s="1" t="s">
        <v>10648</v>
      </c>
      <c r="E3927" s="1" t="s">
        <v>13073</v>
      </c>
      <c r="F3927" s="1" t="s">
        <v>13074</v>
      </c>
      <c r="G3927" s="1">
        <v>26.883333</v>
      </c>
      <c r="H3927" s="1">
        <v>100.23333</v>
      </c>
      <c r="I3927" s="1">
        <v>7923</v>
      </c>
      <c r="J3927" s="1">
        <v>8</v>
      </c>
      <c r="K3927" s="1" t="s">
        <v>161</v>
      </c>
      <c r="L3927" s="1" t="s">
        <v>13071</v>
      </c>
    </row>
    <row r="3928" spans="1:12">
      <c r="A3928" s="1">
        <v>4034</v>
      </c>
      <c r="B3928" s="1" t="s">
        <v>13075</v>
      </c>
      <c r="C3928" s="1" t="s">
        <v>13076</v>
      </c>
      <c r="D3928" s="1" t="s">
        <v>1210</v>
      </c>
      <c r="E3928" s="1" t="s">
        <v>13077</v>
      </c>
      <c r="F3928" s="1" t="s">
        <v>13078</v>
      </c>
      <c r="G3928" s="1">
        <v>34.895555999999999</v>
      </c>
      <c r="H3928" s="1">
        <v>-82.218889000000004</v>
      </c>
      <c r="I3928" s="1">
        <v>964</v>
      </c>
      <c r="J3928" s="1">
        <v>-5</v>
      </c>
      <c r="K3928" s="1" t="s">
        <v>236</v>
      </c>
      <c r="L3928" s="1" t="s">
        <v>13075</v>
      </c>
    </row>
    <row r="3929" spans="1:12">
      <c r="A3929" s="1">
        <v>4035</v>
      </c>
      <c r="B3929" s="1" t="s">
        <v>13079</v>
      </c>
      <c r="C3929" s="1" t="s">
        <v>1277</v>
      </c>
      <c r="D3929" s="1" t="s">
        <v>1196</v>
      </c>
      <c r="E3929" s="1" t="s">
        <v>13080</v>
      </c>
      <c r="F3929" s="1" t="s">
        <v>1212</v>
      </c>
      <c r="G3929" s="1">
        <v>50.942500000000003</v>
      </c>
      <c r="H3929" s="1">
        <v>6.958056</v>
      </c>
      <c r="I3929" s="1">
        <v>100</v>
      </c>
      <c r="J3929" s="1">
        <v>1</v>
      </c>
      <c r="K3929" s="1" t="s">
        <v>184</v>
      </c>
      <c r="L3929" s="1" t="s">
        <v>13079</v>
      </c>
    </row>
    <row r="3930" spans="1:12">
      <c r="A3930" s="1">
        <v>4036</v>
      </c>
      <c r="B3930" s="1" t="s">
        <v>13081</v>
      </c>
      <c r="C3930" s="1" t="s">
        <v>1299</v>
      </c>
      <c r="D3930" s="1" t="s">
        <v>1196</v>
      </c>
      <c r="E3930" s="1" t="s">
        <v>13082</v>
      </c>
      <c r="F3930" s="1" t="s">
        <v>1212</v>
      </c>
      <c r="G3930" s="1">
        <v>48.783611000000001</v>
      </c>
      <c r="H3930" s="1">
        <v>9.1816669999999991</v>
      </c>
      <c r="I3930" s="1">
        <v>200</v>
      </c>
      <c r="J3930" s="1">
        <v>1</v>
      </c>
      <c r="K3930" s="1" t="s">
        <v>184</v>
      </c>
      <c r="L3930" s="1" t="s">
        <v>13081</v>
      </c>
    </row>
    <row r="3931" spans="1:12">
      <c r="A3931" s="1">
        <v>4037</v>
      </c>
      <c r="B3931" s="1" t="s">
        <v>13083</v>
      </c>
      <c r="C3931" s="1" t="s">
        <v>13084</v>
      </c>
      <c r="D3931" s="1" t="s">
        <v>1210</v>
      </c>
      <c r="E3931" s="1" t="s">
        <v>13085</v>
      </c>
      <c r="F3931" s="1" t="s">
        <v>13086</v>
      </c>
      <c r="G3931" s="1">
        <v>40.477111000000001</v>
      </c>
      <c r="H3931" s="1">
        <v>-88.915916999999993</v>
      </c>
      <c r="I3931" s="1">
        <v>871</v>
      </c>
      <c r="J3931" s="1">
        <v>-6</v>
      </c>
      <c r="K3931" s="1" t="s">
        <v>236</v>
      </c>
      <c r="L3931" s="1" t="s">
        <v>13083</v>
      </c>
    </row>
    <row r="3932" spans="1:12">
      <c r="A3932" s="1">
        <v>4038</v>
      </c>
      <c r="B3932" s="1" t="s">
        <v>13087</v>
      </c>
      <c r="C3932" s="1" t="s">
        <v>13088</v>
      </c>
      <c r="D3932" s="1" t="s">
        <v>1210</v>
      </c>
      <c r="E3932" s="1" t="s">
        <v>13089</v>
      </c>
      <c r="F3932" s="1" t="s">
        <v>13090</v>
      </c>
      <c r="G3932" s="1">
        <v>30.407278000000002</v>
      </c>
      <c r="H3932" s="1">
        <v>-89.070110999999997</v>
      </c>
      <c r="I3932" s="1">
        <v>28</v>
      </c>
      <c r="J3932" s="1">
        <v>-6</v>
      </c>
      <c r="K3932" s="1" t="s">
        <v>236</v>
      </c>
      <c r="L3932" s="1" t="s">
        <v>13087</v>
      </c>
    </row>
    <row r="3933" spans="1:12">
      <c r="A3933" s="1">
        <v>4039</v>
      </c>
      <c r="B3933" s="1" t="s">
        <v>13091</v>
      </c>
      <c r="C3933" s="1" t="s">
        <v>13091</v>
      </c>
      <c r="D3933" s="1" t="s">
        <v>1210</v>
      </c>
      <c r="E3933" s="1" t="s">
        <v>13092</v>
      </c>
      <c r="F3933" s="1" t="s">
        <v>13093</v>
      </c>
      <c r="G3933" s="1">
        <v>42.234875000000002</v>
      </c>
      <c r="H3933" s="1">
        <v>-85.552058000000002</v>
      </c>
      <c r="I3933" s="1">
        <v>874</v>
      </c>
      <c r="J3933" s="1">
        <v>-5</v>
      </c>
      <c r="K3933" s="1" t="s">
        <v>236</v>
      </c>
      <c r="L3933" s="1" t="s">
        <v>13091</v>
      </c>
    </row>
    <row r="3934" spans="1:12">
      <c r="A3934" s="1">
        <v>4040</v>
      </c>
      <c r="B3934" s="1" t="s">
        <v>13094</v>
      </c>
      <c r="C3934" s="1" t="s">
        <v>13094</v>
      </c>
      <c r="D3934" s="1" t="s">
        <v>1210</v>
      </c>
      <c r="E3934" s="1" t="s">
        <v>13095</v>
      </c>
      <c r="F3934" s="1" t="s">
        <v>13096</v>
      </c>
      <c r="G3934" s="1">
        <v>41.586806000000003</v>
      </c>
      <c r="H3934" s="1">
        <v>-83.807833000000002</v>
      </c>
      <c r="I3934" s="1">
        <v>684</v>
      </c>
      <c r="J3934" s="1">
        <v>-5</v>
      </c>
      <c r="K3934" s="1" t="s">
        <v>236</v>
      </c>
      <c r="L3934" s="1" t="s">
        <v>13094</v>
      </c>
    </row>
    <row r="3935" spans="1:12">
      <c r="A3935" s="1">
        <v>4041</v>
      </c>
      <c r="B3935" s="1" t="s">
        <v>13097</v>
      </c>
      <c r="C3935" s="1" t="s">
        <v>13097</v>
      </c>
      <c r="D3935" s="1" t="s">
        <v>1210</v>
      </c>
      <c r="E3935" s="1" t="s">
        <v>13098</v>
      </c>
      <c r="F3935" s="1" t="s">
        <v>13099</v>
      </c>
      <c r="G3935" s="1">
        <v>40.978471999999996</v>
      </c>
      <c r="H3935" s="1">
        <v>-85.195138999999998</v>
      </c>
      <c r="I3935" s="1">
        <v>815</v>
      </c>
      <c r="J3935" s="1">
        <v>-5</v>
      </c>
      <c r="K3935" s="1" t="s">
        <v>236</v>
      </c>
      <c r="L3935" s="1" t="s">
        <v>13097</v>
      </c>
    </row>
    <row r="3936" spans="1:12">
      <c r="A3936" s="1">
        <v>4042</v>
      </c>
      <c r="B3936" s="1" t="s">
        <v>13100</v>
      </c>
      <c r="C3936" s="1" t="s">
        <v>13100</v>
      </c>
      <c r="D3936" s="1" t="s">
        <v>1210</v>
      </c>
      <c r="E3936" s="1" t="s">
        <v>13101</v>
      </c>
      <c r="F3936" s="1" t="s">
        <v>13102</v>
      </c>
      <c r="G3936" s="1">
        <v>39.834564</v>
      </c>
      <c r="H3936" s="1">
        <v>-88.865689000000003</v>
      </c>
      <c r="I3936" s="1">
        <v>682</v>
      </c>
      <c r="J3936" s="1">
        <v>-6</v>
      </c>
      <c r="K3936" s="1" t="s">
        <v>236</v>
      </c>
      <c r="L3936" s="1" t="s">
        <v>13100</v>
      </c>
    </row>
    <row r="3937" spans="1:12">
      <c r="A3937" s="1">
        <v>4043</v>
      </c>
      <c r="B3937" s="1" t="s">
        <v>13103</v>
      </c>
      <c r="C3937" s="1" t="s">
        <v>13103</v>
      </c>
      <c r="D3937" s="1" t="s">
        <v>1210</v>
      </c>
      <c r="E3937" s="1" t="s">
        <v>13104</v>
      </c>
      <c r="F3937" s="1" t="s">
        <v>13105</v>
      </c>
      <c r="G3937" s="1">
        <v>41.884694000000003</v>
      </c>
      <c r="H3937" s="1">
        <v>-91.710806000000005</v>
      </c>
      <c r="I3937" s="1">
        <v>869</v>
      </c>
      <c r="J3937" s="1">
        <v>-6</v>
      </c>
      <c r="K3937" s="1" t="s">
        <v>236</v>
      </c>
      <c r="L3937" s="1" t="s">
        <v>13103</v>
      </c>
    </row>
    <row r="3938" spans="1:12">
      <c r="A3938" s="1">
        <v>4044</v>
      </c>
      <c r="B3938" s="1" t="s">
        <v>13106</v>
      </c>
      <c r="C3938" s="1" t="s">
        <v>13107</v>
      </c>
      <c r="D3938" s="1" t="s">
        <v>1210</v>
      </c>
      <c r="E3938" s="1" t="s">
        <v>13108</v>
      </c>
      <c r="F3938" s="1" t="s">
        <v>13109</v>
      </c>
      <c r="G3938" s="1">
        <v>43.878985999999998</v>
      </c>
      <c r="H3938" s="1">
        <v>-91.256710999999996</v>
      </c>
      <c r="I3938" s="1">
        <v>654</v>
      </c>
      <c r="J3938" s="1">
        <v>-6</v>
      </c>
      <c r="K3938" s="1" t="s">
        <v>236</v>
      </c>
      <c r="L3938" s="1" t="s">
        <v>13106</v>
      </c>
    </row>
    <row r="3939" spans="1:12">
      <c r="A3939" s="1">
        <v>4045</v>
      </c>
      <c r="B3939" s="1" t="s">
        <v>13110</v>
      </c>
      <c r="C3939" s="1" t="s">
        <v>13111</v>
      </c>
      <c r="D3939" s="1" t="s">
        <v>1210</v>
      </c>
      <c r="E3939" s="1" t="s">
        <v>13112</v>
      </c>
      <c r="F3939" s="1" t="s">
        <v>13113</v>
      </c>
      <c r="G3939" s="1">
        <v>44.772725999999999</v>
      </c>
      <c r="H3939" s="1">
        <v>-89.646635000000003</v>
      </c>
      <c r="I3939" s="1">
        <v>840</v>
      </c>
      <c r="J3939" s="1">
        <v>-6</v>
      </c>
      <c r="K3939" s="1" t="s">
        <v>236</v>
      </c>
      <c r="L3939" s="1" t="s">
        <v>13110</v>
      </c>
    </row>
    <row r="3940" spans="1:12">
      <c r="A3940" s="1">
        <v>4046</v>
      </c>
      <c r="B3940" s="1" t="s">
        <v>13114</v>
      </c>
      <c r="C3940" s="1" t="s">
        <v>13115</v>
      </c>
      <c r="D3940" s="1" t="s">
        <v>1210</v>
      </c>
      <c r="E3940" s="1" t="s">
        <v>13116</v>
      </c>
      <c r="F3940" s="1" t="s">
        <v>13117</v>
      </c>
      <c r="G3940" s="1">
        <v>40.664203000000001</v>
      </c>
      <c r="H3940" s="1">
        <v>-89.693258</v>
      </c>
      <c r="I3940" s="1">
        <v>660</v>
      </c>
      <c r="J3940" s="1">
        <v>-6</v>
      </c>
      <c r="K3940" s="1" t="s">
        <v>236</v>
      </c>
      <c r="L3940" s="1" t="s">
        <v>13114</v>
      </c>
    </row>
    <row r="3941" spans="1:12">
      <c r="A3941" s="1">
        <v>4047</v>
      </c>
      <c r="B3941" s="1" t="s">
        <v>13118</v>
      </c>
      <c r="C3941" s="1" t="s">
        <v>13118</v>
      </c>
      <c r="D3941" s="1" t="s">
        <v>1210</v>
      </c>
      <c r="E3941" s="1" t="s">
        <v>13119</v>
      </c>
      <c r="F3941" s="1" t="s">
        <v>13120</v>
      </c>
      <c r="G3941" s="1">
        <v>44.257525999999999</v>
      </c>
      <c r="H3941" s="1">
        <v>-88.507576</v>
      </c>
      <c r="I3941" s="1">
        <v>680</v>
      </c>
      <c r="J3941" s="1">
        <v>-6</v>
      </c>
      <c r="K3941" s="1" t="s">
        <v>236</v>
      </c>
      <c r="L3941" s="1" t="s">
        <v>13118</v>
      </c>
    </row>
    <row r="3942" spans="1:12">
      <c r="A3942" s="1">
        <v>4048</v>
      </c>
      <c r="B3942" s="1" t="s">
        <v>11617</v>
      </c>
      <c r="C3942" s="1" t="s">
        <v>11617</v>
      </c>
      <c r="D3942" s="1" t="s">
        <v>1210</v>
      </c>
      <c r="E3942" s="1" t="s">
        <v>13121</v>
      </c>
      <c r="F3942" s="1" t="s">
        <v>13122</v>
      </c>
      <c r="G3942" s="1">
        <v>43.908282999999997</v>
      </c>
      <c r="H3942" s="1">
        <v>-92.500013999999993</v>
      </c>
      <c r="I3942" s="1">
        <v>1317</v>
      </c>
      <c r="J3942" s="1">
        <v>-6</v>
      </c>
      <c r="K3942" s="1" t="s">
        <v>236</v>
      </c>
      <c r="L3942" s="1" t="s">
        <v>11617</v>
      </c>
    </row>
    <row r="3943" spans="1:12">
      <c r="A3943" s="1">
        <v>4049</v>
      </c>
      <c r="B3943" s="1" t="s">
        <v>13123</v>
      </c>
      <c r="C3943" s="1" t="s">
        <v>13123</v>
      </c>
      <c r="D3943" s="1" t="s">
        <v>1210</v>
      </c>
      <c r="E3943" s="1" t="s">
        <v>13124</v>
      </c>
      <c r="F3943" s="1" t="s">
        <v>13125</v>
      </c>
      <c r="G3943" s="1">
        <v>40.039250000000003</v>
      </c>
      <c r="H3943" s="1">
        <v>-88.278056000000007</v>
      </c>
      <c r="I3943" s="1">
        <v>754</v>
      </c>
      <c r="J3943" s="1">
        <v>-6</v>
      </c>
      <c r="K3943" s="1" t="s">
        <v>236</v>
      </c>
      <c r="L3943" s="1" t="s">
        <v>13123</v>
      </c>
    </row>
    <row r="3944" spans="1:12">
      <c r="A3944" s="1">
        <v>4050</v>
      </c>
      <c r="B3944" s="1" t="s">
        <v>13126</v>
      </c>
      <c r="C3944" s="1" t="s">
        <v>13127</v>
      </c>
      <c r="D3944" s="1" t="s">
        <v>1210</v>
      </c>
      <c r="E3944" s="1" t="s">
        <v>13128</v>
      </c>
      <c r="F3944" s="1" t="s">
        <v>13129</v>
      </c>
      <c r="G3944" s="1">
        <v>39.140971999999998</v>
      </c>
      <c r="H3944" s="1">
        <v>-96.670833000000002</v>
      </c>
      <c r="I3944" s="1">
        <v>1057</v>
      </c>
      <c r="J3944" s="1">
        <v>-6</v>
      </c>
      <c r="K3944" s="1" t="s">
        <v>236</v>
      </c>
      <c r="L3944" s="1" t="s">
        <v>13126</v>
      </c>
    </row>
    <row r="3945" spans="1:12">
      <c r="A3945" s="1">
        <v>4051</v>
      </c>
      <c r="B3945" s="1" t="s">
        <v>13130</v>
      </c>
      <c r="C3945" s="1" t="s">
        <v>13131</v>
      </c>
      <c r="D3945" s="1" t="s">
        <v>6330</v>
      </c>
      <c r="E3945" s="1" t="s">
        <v>13132</v>
      </c>
      <c r="F3945" s="1" t="s">
        <v>13133</v>
      </c>
      <c r="G3945" s="1">
        <v>-35.713889000000002</v>
      </c>
      <c r="H3945" s="1">
        <v>137.521389</v>
      </c>
      <c r="I3945" s="1">
        <v>24</v>
      </c>
      <c r="J3945" s="1">
        <v>9.5</v>
      </c>
      <c r="K3945" s="1" t="s">
        <v>6333</v>
      </c>
      <c r="L3945" s="1" t="s">
        <v>13130</v>
      </c>
    </row>
    <row r="3946" spans="1:12">
      <c r="A3946" s="1">
        <v>4052</v>
      </c>
      <c r="B3946" s="1" t="s">
        <v>13134</v>
      </c>
      <c r="C3946" s="1" t="s">
        <v>13135</v>
      </c>
      <c r="D3946" s="1" t="s">
        <v>6330</v>
      </c>
      <c r="E3946" s="1" t="s">
        <v>13136</v>
      </c>
      <c r="F3946" s="1" t="s">
        <v>13137</v>
      </c>
      <c r="G3946" s="1">
        <v>-25.318888999999999</v>
      </c>
      <c r="H3946" s="1">
        <v>152.880278</v>
      </c>
      <c r="I3946" s="1">
        <v>60</v>
      </c>
      <c r="J3946" s="1">
        <v>10</v>
      </c>
      <c r="K3946" s="1" t="s">
        <v>6333</v>
      </c>
      <c r="L3946" s="1" t="s">
        <v>13134</v>
      </c>
    </row>
    <row r="3947" spans="1:12">
      <c r="A3947" s="1">
        <v>4053</v>
      </c>
      <c r="B3947" s="1" t="s">
        <v>13138</v>
      </c>
      <c r="C3947" s="1" t="s">
        <v>13139</v>
      </c>
      <c r="D3947" s="1" t="s">
        <v>5363</v>
      </c>
      <c r="E3947" s="1" t="s">
        <v>13140</v>
      </c>
      <c r="F3947" s="1" t="s">
        <v>1212</v>
      </c>
      <c r="G3947" s="1">
        <v>47.59</v>
      </c>
      <c r="H3947" s="1">
        <v>7.5291670000000002</v>
      </c>
      <c r="I3947" s="1">
        <v>885</v>
      </c>
      <c r="J3947" s="1">
        <v>1</v>
      </c>
      <c r="K3947" s="1" t="s">
        <v>184</v>
      </c>
      <c r="L3947" s="1" t="s">
        <v>13138</v>
      </c>
    </row>
    <row r="3948" spans="1:12">
      <c r="A3948" s="1">
        <v>4054</v>
      </c>
      <c r="B3948" s="1" t="s">
        <v>13141</v>
      </c>
      <c r="C3948" s="1" t="s">
        <v>13141</v>
      </c>
      <c r="D3948" s="1" t="s">
        <v>10648</v>
      </c>
      <c r="E3948" s="1" t="s">
        <v>13142</v>
      </c>
      <c r="F3948" s="1" t="s">
        <v>13143</v>
      </c>
      <c r="G3948" s="1">
        <v>25.649443999999999</v>
      </c>
      <c r="H3948" s="1">
        <v>100.319444</v>
      </c>
      <c r="I3948" s="1">
        <v>6978</v>
      </c>
      <c r="J3948" s="1">
        <v>8</v>
      </c>
      <c r="K3948" s="1" t="s">
        <v>161</v>
      </c>
      <c r="L3948" s="1" t="s">
        <v>13141</v>
      </c>
    </row>
    <row r="3949" spans="1:12">
      <c r="A3949" s="1">
        <v>4055</v>
      </c>
      <c r="B3949" s="1" t="s">
        <v>13144</v>
      </c>
      <c r="C3949" s="1" t="s">
        <v>13144</v>
      </c>
      <c r="D3949" s="1" t="s">
        <v>10648</v>
      </c>
      <c r="E3949" s="1" t="s">
        <v>13145</v>
      </c>
      <c r="F3949" s="1" t="s">
        <v>1212</v>
      </c>
      <c r="G3949" s="1">
        <v>21.973914000000001</v>
      </c>
      <c r="H3949" s="1">
        <v>100.75961100000001</v>
      </c>
      <c r="I3949" s="1">
        <v>1815</v>
      </c>
      <c r="J3949" s="1">
        <v>8</v>
      </c>
      <c r="K3949" s="1" t="s">
        <v>161</v>
      </c>
      <c r="L3949" s="1" t="s">
        <v>13144</v>
      </c>
    </row>
    <row r="3950" spans="1:12">
      <c r="A3950" s="1">
        <v>4056</v>
      </c>
      <c r="B3950" s="1" t="s">
        <v>13146</v>
      </c>
      <c r="C3950" s="1" t="s">
        <v>13146</v>
      </c>
      <c r="D3950" s="1" t="s">
        <v>10324</v>
      </c>
      <c r="E3950" s="1" t="s">
        <v>13147</v>
      </c>
      <c r="F3950" s="1" t="s">
        <v>1212</v>
      </c>
      <c r="G3950" s="1">
        <v>4.0483330000000004</v>
      </c>
      <c r="H3950" s="1">
        <v>114.80500000000001</v>
      </c>
      <c r="I3950" s="1">
        <v>80</v>
      </c>
      <c r="J3950" s="1">
        <v>8</v>
      </c>
      <c r="K3950" s="1" t="s">
        <v>201</v>
      </c>
      <c r="L3950" s="1" t="s">
        <v>13146</v>
      </c>
    </row>
    <row r="3951" spans="1:12">
      <c r="A3951" s="1">
        <v>4057</v>
      </c>
      <c r="B3951" s="1" t="s">
        <v>13148</v>
      </c>
      <c r="C3951" s="1" t="s">
        <v>13149</v>
      </c>
      <c r="D3951" s="1" t="s">
        <v>3660</v>
      </c>
      <c r="E3951" s="1" t="s">
        <v>13150</v>
      </c>
      <c r="F3951" s="1" t="s">
        <v>13151</v>
      </c>
      <c r="G3951" s="1">
        <v>27.977222000000001</v>
      </c>
      <c r="H3951" s="1">
        <v>34.394722000000002</v>
      </c>
      <c r="I3951" s="1">
        <v>143</v>
      </c>
      <c r="J3951" s="1">
        <v>2</v>
      </c>
      <c r="K3951" s="1" t="s">
        <v>201</v>
      </c>
      <c r="L3951" s="1" t="s">
        <v>13148</v>
      </c>
    </row>
    <row r="3952" spans="1:12">
      <c r="A3952" s="1">
        <v>4058</v>
      </c>
      <c r="B3952" s="1" t="s">
        <v>13152</v>
      </c>
      <c r="C3952" s="1" t="s">
        <v>13152</v>
      </c>
      <c r="D3952" s="1" t="s">
        <v>1210</v>
      </c>
      <c r="E3952" s="1" t="s">
        <v>13153</v>
      </c>
      <c r="F3952" s="1" t="s">
        <v>13154</v>
      </c>
      <c r="G3952" s="1">
        <v>41.377873999999998</v>
      </c>
      <c r="H3952" s="1">
        <v>-79.860361999999995</v>
      </c>
      <c r="I3952" s="1">
        <v>1540</v>
      </c>
      <c r="J3952" s="1">
        <v>-5</v>
      </c>
      <c r="K3952" s="1" t="s">
        <v>236</v>
      </c>
      <c r="L3952" s="1" t="s">
        <v>13152</v>
      </c>
    </row>
    <row r="3953" spans="1:12">
      <c r="A3953" s="1">
        <v>4059</v>
      </c>
      <c r="B3953" s="1" t="s">
        <v>13155</v>
      </c>
      <c r="C3953" s="1" t="s">
        <v>3732</v>
      </c>
      <c r="D3953" s="1" t="s">
        <v>3705</v>
      </c>
      <c r="E3953" s="1" t="s">
        <v>13156</v>
      </c>
      <c r="F3953" s="1" t="s">
        <v>13157</v>
      </c>
      <c r="G3953" s="1">
        <v>-1.319167</v>
      </c>
      <c r="H3953" s="1">
        <v>36.927500000000002</v>
      </c>
      <c r="I3953" s="1">
        <v>5327</v>
      </c>
      <c r="J3953" s="1">
        <v>3</v>
      </c>
      <c r="K3953" s="1" t="s">
        <v>201</v>
      </c>
      <c r="L3953" s="1" t="s">
        <v>13155</v>
      </c>
    </row>
    <row r="3954" spans="1:12">
      <c r="A3954" s="1">
        <v>4060</v>
      </c>
      <c r="B3954" s="1" t="s">
        <v>13158</v>
      </c>
      <c r="C3954" s="1" t="s">
        <v>13158</v>
      </c>
      <c r="D3954" s="1" t="s">
        <v>3819</v>
      </c>
      <c r="E3954" s="1" t="s">
        <v>13159</v>
      </c>
      <c r="F3954" s="1" t="s">
        <v>13160</v>
      </c>
      <c r="G3954" s="1">
        <v>-2.458056</v>
      </c>
      <c r="H3954" s="1">
        <v>34.822499999999998</v>
      </c>
      <c r="I3954" s="1">
        <v>5080</v>
      </c>
      <c r="J3954" s="1">
        <v>3</v>
      </c>
      <c r="K3954" s="1" t="s">
        <v>161</v>
      </c>
      <c r="L3954" s="1" t="s">
        <v>13158</v>
      </c>
    </row>
    <row r="3955" spans="1:12">
      <c r="A3955" s="1">
        <v>4061</v>
      </c>
      <c r="B3955" s="1" t="s">
        <v>13161</v>
      </c>
      <c r="C3955" s="1" t="s">
        <v>13161</v>
      </c>
      <c r="D3955" s="1" t="s">
        <v>6871</v>
      </c>
      <c r="E3955" s="1" t="s">
        <v>13162</v>
      </c>
      <c r="F3955" s="1" t="s">
        <v>13163</v>
      </c>
      <c r="G3955" s="1">
        <v>-50.280321999999998</v>
      </c>
      <c r="H3955" s="1">
        <v>-72.053102999999993</v>
      </c>
      <c r="I3955" s="1">
        <v>669</v>
      </c>
      <c r="J3955" s="1">
        <v>-3</v>
      </c>
      <c r="K3955" s="1" t="s">
        <v>201</v>
      </c>
      <c r="L3955" s="1" t="s">
        <v>13161</v>
      </c>
    </row>
    <row r="3956" spans="1:12">
      <c r="A3956" s="1">
        <v>4062</v>
      </c>
      <c r="B3956" s="1" t="s">
        <v>13164</v>
      </c>
      <c r="C3956" s="1" t="s">
        <v>13164</v>
      </c>
      <c r="D3956" s="1" t="s">
        <v>6330</v>
      </c>
      <c r="E3956" s="1" t="s">
        <v>13165</v>
      </c>
      <c r="F3956" s="1" t="s">
        <v>13166</v>
      </c>
      <c r="G3956" s="1">
        <v>-30.528055999999999</v>
      </c>
      <c r="H3956" s="1">
        <v>151.617222</v>
      </c>
      <c r="I3956" s="1">
        <v>3556</v>
      </c>
      <c r="J3956" s="1">
        <v>10</v>
      </c>
      <c r="K3956" s="1" t="s">
        <v>6333</v>
      </c>
      <c r="L3956" s="1" t="s">
        <v>13164</v>
      </c>
    </row>
    <row r="3957" spans="1:12">
      <c r="A3957" s="1">
        <v>4063</v>
      </c>
      <c r="B3957" s="1" t="s">
        <v>13167</v>
      </c>
      <c r="C3957" s="1" t="s">
        <v>13168</v>
      </c>
      <c r="D3957" s="1" t="s">
        <v>1210</v>
      </c>
      <c r="E3957" s="1" t="s">
        <v>13169</v>
      </c>
      <c r="F3957" s="1" t="s">
        <v>13170</v>
      </c>
      <c r="G3957" s="1">
        <v>39.122413000000002</v>
      </c>
      <c r="H3957" s="1">
        <v>-108.526735</v>
      </c>
      <c r="I3957" s="1">
        <v>4858</v>
      </c>
      <c r="J3957" s="1">
        <v>-7</v>
      </c>
      <c r="K3957" s="1" t="s">
        <v>236</v>
      </c>
      <c r="L3957" s="1" t="s">
        <v>13167</v>
      </c>
    </row>
    <row r="3958" spans="1:12">
      <c r="A3958" s="1">
        <v>4064</v>
      </c>
      <c r="B3958" s="1" t="s">
        <v>13171</v>
      </c>
      <c r="C3958" s="1" t="s">
        <v>13172</v>
      </c>
      <c r="D3958" s="1" t="s">
        <v>1210</v>
      </c>
      <c r="E3958" s="1" t="s">
        <v>13173</v>
      </c>
      <c r="F3958" s="1" t="s">
        <v>13174</v>
      </c>
      <c r="G3958" s="1">
        <v>37.090583000000002</v>
      </c>
      <c r="H3958" s="1">
        <v>-113.593056</v>
      </c>
      <c r="I3958" s="1">
        <v>2941</v>
      </c>
      <c r="J3958" s="1">
        <v>-7</v>
      </c>
      <c r="K3958" s="1" t="s">
        <v>236</v>
      </c>
      <c r="L3958" s="1" t="s">
        <v>13171</v>
      </c>
    </row>
    <row r="3959" spans="1:12">
      <c r="A3959" s="1">
        <v>4065</v>
      </c>
      <c r="B3959" s="1" t="s">
        <v>13175</v>
      </c>
      <c r="C3959" s="1" t="s">
        <v>11349</v>
      </c>
      <c r="D3959" s="1" t="s">
        <v>1210</v>
      </c>
      <c r="E3959" s="1" t="s">
        <v>13176</v>
      </c>
      <c r="F3959" s="1" t="s">
        <v>13177</v>
      </c>
      <c r="G3959" s="1">
        <v>30.063745999999998</v>
      </c>
      <c r="H3959" s="1">
        <v>-95.554276000000002</v>
      </c>
      <c r="I3959" s="1">
        <v>152</v>
      </c>
      <c r="J3959" s="1">
        <v>-6</v>
      </c>
      <c r="K3959" s="1" t="s">
        <v>236</v>
      </c>
      <c r="L3959" s="1" t="s">
        <v>13175</v>
      </c>
    </row>
    <row r="3960" spans="1:12">
      <c r="A3960" s="1">
        <v>4066</v>
      </c>
      <c r="B3960" s="1" t="s">
        <v>13178</v>
      </c>
      <c r="C3960" s="1" t="s">
        <v>13179</v>
      </c>
      <c r="D3960" s="1" t="s">
        <v>1210</v>
      </c>
      <c r="E3960" s="1" t="s">
        <v>13180</v>
      </c>
      <c r="F3960" s="1" t="s">
        <v>13181</v>
      </c>
      <c r="G3960" s="1">
        <v>28.429977000000001</v>
      </c>
      <c r="H3960" s="1">
        <v>-96.442858999999999</v>
      </c>
      <c r="I3960" s="1">
        <v>10</v>
      </c>
      <c r="J3960" s="1">
        <v>-6</v>
      </c>
      <c r="K3960" s="1" t="s">
        <v>236</v>
      </c>
      <c r="L3960" s="1" t="s">
        <v>13178</v>
      </c>
    </row>
    <row r="3961" spans="1:12">
      <c r="A3961" s="1">
        <v>4067</v>
      </c>
      <c r="B3961" s="1" t="s">
        <v>13182</v>
      </c>
      <c r="C3961" s="1" t="s">
        <v>13183</v>
      </c>
      <c r="D3961" s="1" t="s">
        <v>1210</v>
      </c>
      <c r="E3961" s="1" t="s">
        <v>13184</v>
      </c>
      <c r="F3961" s="1" t="s">
        <v>13185</v>
      </c>
      <c r="G3961" s="1">
        <v>27.395444000000001</v>
      </c>
      <c r="H3961" s="1">
        <v>-82.554389</v>
      </c>
      <c r="I3961" s="1">
        <v>30</v>
      </c>
      <c r="J3961" s="1">
        <v>-5</v>
      </c>
      <c r="K3961" s="1" t="s">
        <v>236</v>
      </c>
      <c r="L3961" s="1" t="s">
        <v>13182</v>
      </c>
    </row>
    <row r="3962" spans="1:12">
      <c r="A3962" s="1">
        <v>4071</v>
      </c>
      <c r="B3962" s="1" t="s">
        <v>13186</v>
      </c>
      <c r="C3962" s="1" t="s">
        <v>13186</v>
      </c>
      <c r="D3962" s="1" t="s">
        <v>1210</v>
      </c>
      <c r="E3962" s="1" t="s">
        <v>13187</v>
      </c>
      <c r="F3962" s="1" t="s">
        <v>13188</v>
      </c>
      <c r="G3962" s="1">
        <v>34.209811000000002</v>
      </c>
      <c r="H3962" s="1">
        <v>-118.48997199999999</v>
      </c>
      <c r="I3962" s="1">
        <v>802</v>
      </c>
      <c r="J3962" s="1">
        <v>-8</v>
      </c>
      <c r="K3962" s="1" t="s">
        <v>236</v>
      </c>
      <c r="L3962" s="1" t="s">
        <v>13186</v>
      </c>
    </row>
    <row r="3963" spans="1:12">
      <c r="A3963" s="1">
        <v>4069</v>
      </c>
      <c r="B3963" s="1" t="s">
        <v>13189</v>
      </c>
      <c r="C3963" s="1" t="s">
        <v>13190</v>
      </c>
      <c r="D3963" s="1" t="s">
        <v>13190</v>
      </c>
      <c r="E3963" s="1" t="s">
        <v>13191</v>
      </c>
      <c r="F3963" s="1" t="s">
        <v>13192</v>
      </c>
      <c r="G3963" s="1">
        <v>32.364041999999998</v>
      </c>
      <c r="H3963" s="1">
        <v>-64.678702999999999</v>
      </c>
      <c r="I3963" s="1">
        <v>12</v>
      </c>
      <c r="J3963" s="1">
        <v>-4</v>
      </c>
      <c r="K3963" s="1" t="s">
        <v>161</v>
      </c>
      <c r="L3963" s="1" t="s">
        <v>13189</v>
      </c>
    </row>
    <row r="3964" spans="1:12">
      <c r="A3964" s="1">
        <v>4070</v>
      </c>
      <c r="B3964" s="1" t="s">
        <v>13193</v>
      </c>
      <c r="C3964" s="1" t="s">
        <v>13194</v>
      </c>
      <c r="D3964" s="1" t="s">
        <v>1210</v>
      </c>
      <c r="E3964" s="1" t="s">
        <v>13195</v>
      </c>
      <c r="F3964" s="1" t="s">
        <v>1212</v>
      </c>
      <c r="G3964" s="1">
        <v>28.622551999999999</v>
      </c>
      <c r="H3964" s="1">
        <v>-80.835409999999996</v>
      </c>
      <c r="I3964" s="1">
        <v>30</v>
      </c>
      <c r="J3964" s="1">
        <v>-5</v>
      </c>
      <c r="K3964" s="1" t="s">
        <v>236</v>
      </c>
      <c r="L3964" s="1" t="s">
        <v>13193</v>
      </c>
    </row>
    <row r="3965" spans="1:12">
      <c r="A3965" s="1">
        <v>4072</v>
      </c>
      <c r="B3965" s="1" t="s">
        <v>13196</v>
      </c>
      <c r="C3965" s="1" t="s">
        <v>13197</v>
      </c>
      <c r="D3965" s="1" t="s">
        <v>1210</v>
      </c>
      <c r="E3965" s="1" t="s">
        <v>13198</v>
      </c>
      <c r="F3965" s="1" t="s">
        <v>13199</v>
      </c>
      <c r="G3965" s="1">
        <v>41.448528000000003</v>
      </c>
      <c r="H3965" s="1">
        <v>-90.507538999999994</v>
      </c>
      <c r="I3965" s="1">
        <v>590</v>
      </c>
      <c r="J3965" s="1">
        <v>-6</v>
      </c>
      <c r="K3965" s="1" t="s">
        <v>236</v>
      </c>
      <c r="L3965" s="1" t="s">
        <v>13196</v>
      </c>
    </row>
    <row r="3966" spans="1:12">
      <c r="A3966" s="1">
        <v>4073</v>
      </c>
      <c r="B3966" s="1" t="s">
        <v>13200</v>
      </c>
      <c r="C3966" s="1" t="s">
        <v>6026</v>
      </c>
      <c r="D3966" s="1" t="s">
        <v>1210</v>
      </c>
      <c r="E3966" s="1" t="s">
        <v>13201</v>
      </c>
      <c r="F3966" s="1" t="s">
        <v>13202</v>
      </c>
      <c r="G3966" s="1">
        <v>30.212083</v>
      </c>
      <c r="H3966" s="1">
        <v>-85.682805999999999</v>
      </c>
      <c r="I3966" s="1">
        <v>20</v>
      </c>
      <c r="J3966" s="1">
        <v>-6</v>
      </c>
      <c r="K3966" s="1" t="s">
        <v>236</v>
      </c>
      <c r="L3966" s="1" t="s">
        <v>13200</v>
      </c>
    </row>
    <row r="3967" spans="1:12">
      <c r="A3967" s="1">
        <v>4074</v>
      </c>
      <c r="B3967" s="1" t="s">
        <v>13203</v>
      </c>
      <c r="C3967" s="1" t="s">
        <v>13204</v>
      </c>
      <c r="D3967" s="1" t="s">
        <v>13205</v>
      </c>
      <c r="E3967" s="1" t="s">
        <v>13206</v>
      </c>
      <c r="F3967" s="1" t="s">
        <v>13207</v>
      </c>
      <c r="G3967" s="1">
        <v>-9.4280000000000008</v>
      </c>
      <c r="H3967" s="1">
        <v>160.054789</v>
      </c>
      <c r="I3967" s="1">
        <v>28</v>
      </c>
      <c r="J3967" s="1">
        <v>11</v>
      </c>
      <c r="K3967" s="1" t="s">
        <v>161</v>
      </c>
      <c r="L3967" s="1" t="s">
        <v>13203</v>
      </c>
    </row>
    <row r="3968" spans="1:12">
      <c r="A3968" s="1">
        <v>4075</v>
      </c>
      <c r="B3968" s="1" t="s">
        <v>13208</v>
      </c>
      <c r="C3968" s="1" t="s">
        <v>13209</v>
      </c>
      <c r="D3968" s="1" t="s">
        <v>6349</v>
      </c>
      <c r="E3968" s="1" t="s">
        <v>13210</v>
      </c>
      <c r="F3968" s="1" t="s">
        <v>13211</v>
      </c>
      <c r="G3968" s="1">
        <v>-17.556667000000001</v>
      </c>
      <c r="H3968" s="1">
        <v>-149.611389</v>
      </c>
      <c r="I3968" s="1">
        <v>7</v>
      </c>
      <c r="J3968" s="1">
        <v>-10</v>
      </c>
      <c r="K3968" s="1" t="s">
        <v>161</v>
      </c>
      <c r="L3968" s="1" t="s">
        <v>13208</v>
      </c>
    </row>
    <row r="3969" spans="1:12">
      <c r="A3969" s="1">
        <v>4076</v>
      </c>
      <c r="B3969" s="1" t="s">
        <v>13212</v>
      </c>
      <c r="C3969" s="1" t="s">
        <v>13213</v>
      </c>
      <c r="D3969" s="1" t="s">
        <v>13213</v>
      </c>
      <c r="E3969" s="1" t="s">
        <v>13214</v>
      </c>
      <c r="F3969" s="1" t="s">
        <v>13215</v>
      </c>
      <c r="G3969" s="1">
        <v>-0.547458</v>
      </c>
      <c r="H3969" s="1">
        <v>166.91909999999999</v>
      </c>
      <c r="I3969" s="1">
        <v>22</v>
      </c>
      <c r="J3969" s="1">
        <v>12</v>
      </c>
      <c r="K3969" s="1" t="s">
        <v>161</v>
      </c>
      <c r="L3969" s="1" t="s">
        <v>13212</v>
      </c>
    </row>
    <row r="3970" spans="1:12">
      <c r="A3970" s="1">
        <v>4077</v>
      </c>
      <c r="B3970" s="1" t="s">
        <v>13216</v>
      </c>
      <c r="C3970" s="1" t="s">
        <v>13217</v>
      </c>
      <c r="D3970" s="1" t="s">
        <v>13218</v>
      </c>
      <c r="E3970" s="1" t="s">
        <v>13219</v>
      </c>
      <c r="F3970" s="1" t="s">
        <v>13220</v>
      </c>
      <c r="G3970" s="1">
        <v>-8.5250000000000004</v>
      </c>
      <c r="H3970" s="1">
        <v>179.19638900000001</v>
      </c>
      <c r="I3970" s="1">
        <v>9</v>
      </c>
      <c r="J3970" s="1">
        <v>12</v>
      </c>
      <c r="K3970" s="1" t="s">
        <v>161</v>
      </c>
      <c r="L3970" s="1" t="s">
        <v>13216</v>
      </c>
    </row>
    <row r="3971" spans="1:12">
      <c r="A3971" s="1">
        <v>4078</v>
      </c>
      <c r="B3971" s="1" t="s">
        <v>13221</v>
      </c>
      <c r="C3971" s="1" t="s">
        <v>13222</v>
      </c>
      <c r="D3971" s="1" t="s">
        <v>9291</v>
      </c>
      <c r="E3971" s="1" t="s">
        <v>13223</v>
      </c>
      <c r="F3971" s="1" t="s">
        <v>13224</v>
      </c>
      <c r="G3971" s="1">
        <v>55.012622</v>
      </c>
      <c r="H3971" s="1">
        <v>82.650655999999998</v>
      </c>
      <c r="I3971" s="1">
        <v>365</v>
      </c>
      <c r="J3971" s="1">
        <v>7</v>
      </c>
      <c r="K3971" s="1" t="s">
        <v>201</v>
      </c>
      <c r="L3971" s="1" t="s">
        <v>13221</v>
      </c>
    </row>
    <row r="3972" spans="1:12">
      <c r="A3972" s="1">
        <v>4079</v>
      </c>
      <c r="B3972" s="1" t="s">
        <v>10836</v>
      </c>
      <c r="C3972" s="1" t="s">
        <v>10836</v>
      </c>
      <c r="D3972" s="1" t="s">
        <v>1210</v>
      </c>
      <c r="E3972" s="1" t="s">
        <v>13225</v>
      </c>
      <c r="F3972" s="1" t="s">
        <v>1212</v>
      </c>
      <c r="G3972" s="1">
        <v>28.398</v>
      </c>
      <c r="H3972" s="1">
        <v>-81.569999999999993</v>
      </c>
      <c r="I3972" s="1">
        <v>340</v>
      </c>
      <c r="J3972" s="1">
        <v>-5</v>
      </c>
      <c r="K3972" s="1" t="s">
        <v>236</v>
      </c>
      <c r="L3972" s="1" t="s">
        <v>10836</v>
      </c>
    </row>
    <row r="3973" spans="1:12">
      <c r="A3973" s="1">
        <v>4080</v>
      </c>
      <c r="B3973" s="1" t="s">
        <v>13226</v>
      </c>
      <c r="C3973" s="1" t="s">
        <v>13227</v>
      </c>
      <c r="D3973" s="1" t="s">
        <v>2044</v>
      </c>
      <c r="F3973" s="1" t="s">
        <v>13228</v>
      </c>
      <c r="G3973" s="1">
        <v>55.89</v>
      </c>
      <c r="H3973" s="1">
        <v>10.62</v>
      </c>
      <c r="I3973" s="1">
        <v>1</v>
      </c>
      <c r="J3973" s="1">
        <v>1</v>
      </c>
      <c r="K3973" s="1" t="s">
        <v>184</v>
      </c>
      <c r="L3973" s="1" t="s">
        <v>13226</v>
      </c>
    </row>
    <row r="3974" spans="1:12">
      <c r="A3974" s="1">
        <v>4081</v>
      </c>
      <c r="B3974" s="1" t="s">
        <v>13229</v>
      </c>
      <c r="C3974" s="1" t="s">
        <v>13230</v>
      </c>
      <c r="D3974" s="1" t="s">
        <v>9903</v>
      </c>
      <c r="E3974" s="1" t="s">
        <v>13231</v>
      </c>
      <c r="F3974" s="1" t="s">
        <v>13232</v>
      </c>
      <c r="G3974" s="1">
        <v>19.449997</v>
      </c>
      <c r="H3974" s="1">
        <v>103.158333</v>
      </c>
      <c r="I3974" s="1">
        <v>3445</v>
      </c>
      <c r="J3974" s="1">
        <v>7</v>
      </c>
      <c r="K3974" s="1" t="s">
        <v>161</v>
      </c>
      <c r="L3974" s="1" t="s">
        <v>13229</v>
      </c>
    </row>
    <row r="3975" spans="1:12">
      <c r="A3975" s="1">
        <v>4082</v>
      </c>
      <c r="B3975" s="1" t="s">
        <v>13233</v>
      </c>
      <c r="C3975" s="1" t="s">
        <v>10149</v>
      </c>
      <c r="D3975" s="1" t="s">
        <v>10134</v>
      </c>
      <c r="E3975" s="1" t="s">
        <v>13234</v>
      </c>
      <c r="F3975" s="1" t="s">
        <v>1212</v>
      </c>
      <c r="G3975" s="1">
        <v>16.401499000000001</v>
      </c>
      <c r="H3975" s="1">
        <v>107.702614</v>
      </c>
      <c r="I3975" s="1">
        <v>48</v>
      </c>
      <c r="J3975" s="1">
        <v>7</v>
      </c>
      <c r="K3975" s="1" t="s">
        <v>161</v>
      </c>
      <c r="L3975" s="1" t="s">
        <v>13233</v>
      </c>
    </row>
    <row r="3976" spans="1:12">
      <c r="A3976" s="1">
        <v>4083</v>
      </c>
      <c r="B3976" s="1" t="s">
        <v>13235</v>
      </c>
      <c r="C3976" s="1" t="s">
        <v>13236</v>
      </c>
      <c r="D3976" s="1" t="s">
        <v>1210</v>
      </c>
      <c r="E3976" s="1" t="s">
        <v>13237</v>
      </c>
      <c r="F3976" s="1" t="s">
        <v>13238</v>
      </c>
      <c r="G3976" s="1">
        <v>46.775841999999997</v>
      </c>
      <c r="H3976" s="1">
        <v>-100.757931</v>
      </c>
      <c r="I3976" s="1">
        <v>1661</v>
      </c>
      <c r="J3976" s="1">
        <v>-6</v>
      </c>
      <c r="K3976" s="1" t="s">
        <v>236</v>
      </c>
      <c r="L3976" s="1" t="s">
        <v>13235</v>
      </c>
    </row>
    <row r="3977" spans="1:12">
      <c r="A3977" s="1">
        <v>4084</v>
      </c>
      <c r="B3977" s="1" t="s">
        <v>13239</v>
      </c>
      <c r="C3977" s="1" t="s">
        <v>13239</v>
      </c>
      <c r="D3977" s="1" t="s">
        <v>1210</v>
      </c>
      <c r="E3977" s="1" t="s">
        <v>13240</v>
      </c>
      <c r="F3977" s="1" t="s">
        <v>13241</v>
      </c>
      <c r="G3977" s="1">
        <v>37.953758999999998</v>
      </c>
      <c r="H3977" s="1">
        <v>-107.90848</v>
      </c>
      <c r="I3977" s="1">
        <v>9078</v>
      </c>
      <c r="J3977" s="1">
        <v>-7</v>
      </c>
      <c r="K3977" s="1" t="s">
        <v>236</v>
      </c>
      <c r="L3977" s="1" t="s">
        <v>13239</v>
      </c>
    </row>
    <row r="3978" spans="1:12">
      <c r="A3978" s="1">
        <v>4085</v>
      </c>
      <c r="B3978" s="1" t="s">
        <v>13242</v>
      </c>
      <c r="C3978" s="1" t="s">
        <v>13242</v>
      </c>
      <c r="D3978" s="1" t="s">
        <v>10648</v>
      </c>
      <c r="E3978" s="1" t="s">
        <v>13243</v>
      </c>
      <c r="F3978" s="1" t="s">
        <v>13244</v>
      </c>
      <c r="G3978" s="1">
        <v>38.481943999999999</v>
      </c>
      <c r="H3978" s="1">
        <v>106.00916700000001</v>
      </c>
      <c r="I3978" s="1">
        <v>3600</v>
      </c>
      <c r="J3978" s="1">
        <v>8</v>
      </c>
      <c r="K3978" s="1" t="s">
        <v>161</v>
      </c>
      <c r="L3978" s="1" t="s">
        <v>13242</v>
      </c>
    </row>
    <row r="3979" spans="1:12">
      <c r="A3979" s="1">
        <v>4086</v>
      </c>
      <c r="B3979" s="1" t="s">
        <v>13245</v>
      </c>
      <c r="C3979" s="1" t="s">
        <v>13245</v>
      </c>
      <c r="D3979" s="1" t="s">
        <v>10031</v>
      </c>
      <c r="E3979" s="1" t="s">
        <v>13246</v>
      </c>
      <c r="F3979" s="1" t="s">
        <v>13247</v>
      </c>
      <c r="G3979" s="1">
        <v>19.301666999999998</v>
      </c>
      <c r="H3979" s="1">
        <v>97.974999999999994</v>
      </c>
      <c r="I3979" s="1">
        <v>929</v>
      </c>
      <c r="J3979" s="1">
        <v>7</v>
      </c>
      <c r="K3979" s="1" t="s">
        <v>161</v>
      </c>
      <c r="L3979" s="1" t="s">
        <v>13245</v>
      </c>
    </row>
    <row r="3980" spans="1:12">
      <c r="A3980" s="1">
        <v>4087</v>
      </c>
      <c r="B3980" s="1" t="s">
        <v>13248</v>
      </c>
      <c r="C3980" s="1" t="s">
        <v>11628</v>
      </c>
      <c r="D3980" s="1" t="s">
        <v>1210</v>
      </c>
      <c r="E3980" s="1" t="s">
        <v>13249</v>
      </c>
      <c r="F3980" s="1" t="s">
        <v>13250</v>
      </c>
      <c r="G3980" s="1">
        <v>44.045278000000003</v>
      </c>
      <c r="H3980" s="1">
        <v>-103.057222</v>
      </c>
      <c r="I3980" s="1">
        <v>3204</v>
      </c>
      <c r="J3980" s="1">
        <v>-7</v>
      </c>
      <c r="K3980" s="1" t="s">
        <v>236</v>
      </c>
      <c r="L3980" s="1" t="s">
        <v>13248</v>
      </c>
    </row>
    <row r="3981" spans="1:12">
      <c r="A3981" s="1">
        <v>4088</v>
      </c>
      <c r="B3981" s="1" t="s">
        <v>13251</v>
      </c>
      <c r="C3981" s="1" t="s">
        <v>11527</v>
      </c>
      <c r="D3981" s="1" t="s">
        <v>1210</v>
      </c>
      <c r="E3981" s="1" t="s">
        <v>13252</v>
      </c>
      <c r="F3981" s="1" t="s">
        <v>13253</v>
      </c>
      <c r="G3981" s="1">
        <v>33.074199999999998</v>
      </c>
      <c r="H3981" s="1">
        <v>-117.1648</v>
      </c>
      <c r="I3981" s="1">
        <v>328</v>
      </c>
      <c r="J3981" s="1">
        <v>-8</v>
      </c>
      <c r="K3981" s="1" t="s">
        <v>236</v>
      </c>
      <c r="L3981" s="1" t="s">
        <v>13251</v>
      </c>
    </row>
    <row r="3982" spans="1:12">
      <c r="A3982" s="1">
        <v>4089</v>
      </c>
      <c r="B3982" s="1" t="s">
        <v>13254</v>
      </c>
      <c r="C3982" s="1" t="s">
        <v>13255</v>
      </c>
      <c r="D3982" s="1" t="s">
        <v>1210</v>
      </c>
      <c r="E3982" s="1" t="s">
        <v>13256</v>
      </c>
      <c r="F3982" s="1" t="s">
        <v>13257</v>
      </c>
      <c r="G3982" s="1">
        <v>42.965423999999999</v>
      </c>
      <c r="H3982" s="1">
        <v>-83.743628999999999</v>
      </c>
      <c r="I3982" s="1">
        <v>782</v>
      </c>
      <c r="J3982" s="1">
        <v>-5</v>
      </c>
      <c r="K3982" s="1" t="s">
        <v>236</v>
      </c>
      <c r="L3982" s="1" t="s">
        <v>13254</v>
      </c>
    </row>
    <row r="3983" spans="1:12">
      <c r="A3983" s="1">
        <v>4090</v>
      </c>
      <c r="B3983" s="1" t="s">
        <v>13258</v>
      </c>
      <c r="C3983" s="1" t="s">
        <v>13259</v>
      </c>
      <c r="D3983" s="1" t="s">
        <v>7618</v>
      </c>
      <c r="E3983" s="1" t="s">
        <v>13260</v>
      </c>
      <c r="F3983" s="1" t="s">
        <v>13261</v>
      </c>
      <c r="G3983" s="1">
        <v>7.1255220000000001</v>
      </c>
      <c r="H3983" s="1">
        <v>125.64577800000001</v>
      </c>
      <c r="I3983" s="1">
        <v>59</v>
      </c>
      <c r="J3983" s="1">
        <v>8</v>
      </c>
      <c r="K3983" s="1" t="s">
        <v>201</v>
      </c>
      <c r="L3983" s="1" t="s">
        <v>13258</v>
      </c>
    </row>
    <row r="3984" spans="1:12">
      <c r="A3984" s="1">
        <v>4091</v>
      </c>
      <c r="B3984" s="1" t="s">
        <v>13262</v>
      </c>
      <c r="C3984" s="1" t="s">
        <v>13263</v>
      </c>
      <c r="D3984" s="1" t="s">
        <v>5215</v>
      </c>
      <c r="E3984" s="1" t="s">
        <v>13264</v>
      </c>
      <c r="F3984" s="1" t="s">
        <v>13265</v>
      </c>
      <c r="G3984" s="1">
        <v>32.697889000000004</v>
      </c>
      <c r="H3984" s="1">
        <v>-16.774453000000001</v>
      </c>
      <c r="I3984" s="1">
        <v>192</v>
      </c>
      <c r="J3984" s="1">
        <v>0</v>
      </c>
      <c r="K3984" s="1" t="s">
        <v>184</v>
      </c>
      <c r="L3984" s="1" t="s">
        <v>13262</v>
      </c>
    </row>
    <row r="3985" spans="1:12">
      <c r="A3985" s="1">
        <v>4092</v>
      </c>
      <c r="B3985" s="1" t="s">
        <v>13266</v>
      </c>
      <c r="C3985" s="1" t="s">
        <v>13266</v>
      </c>
      <c r="D3985" s="1" t="s">
        <v>7943</v>
      </c>
      <c r="E3985" s="1" t="s">
        <v>13267</v>
      </c>
      <c r="F3985" s="1" t="s">
        <v>13268</v>
      </c>
      <c r="G3985" s="1">
        <v>-2.422431</v>
      </c>
      <c r="H3985" s="1">
        <v>-54.792788999999999</v>
      </c>
      <c r="I3985" s="1">
        <v>198</v>
      </c>
      <c r="J3985" s="1">
        <v>-4</v>
      </c>
      <c r="K3985" s="1" t="s">
        <v>5710</v>
      </c>
      <c r="L3985" s="1" t="s">
        <v>13266</v>
      </c>
    </row>
    <row r="3986" spans="1:12">
      <c r="A3986" s="1">
        <v>4093</v>
      </c>
      <c r="B3986" s="1" t="s">
        <v>13269</v>
      </c>
      <c r="C3986" s="1" t="s">
        <v>13269</v>
      </c>
      <c r="D3986" s="1" t="s">
        <v>9659</v>
      </c>
      <c r="E3986" s="1" t="s">
        <v>13270</v>
      </c>
      <c r="F3986" s="1" t="s">
        <v>13271</v>
      </c>
      <c r="G3986" s="1">
        <v>10.579686000000001</v>
      </c>
      <c r="H3986" s="1">
        <v>103.63682799999999</v>
      </c>
      <c r="I3986" s="1">
        <v>33</v>
      </c>
      <c r="J3986" s="1">
        <v>7</v>
      </c>
      <c r="K3986" s="1" t="s">
        <v>201</v>
      </c>
      <c r="L3986" s="1" t="s">
        <v>13269</v>
      </c>
    </row>
    <row r="3987" spans="1:12">
      <c r="A3987" s="1">
        <v>4094</v>
      </c>
      <c r="B3987" s="1" t="s">
        <v>13272</v>
      </c>
      <c r="C3987" s="1" t="s">
        <v>13272</v>
      </c>
      <c r="D3987" s="1" t="s">
        <v>233</v>
      </c>
      <c r="E3987" s="1" t="s">
        <v>13273</v>
      </c>
      <c r="F3987" s="1" t="s">
        <v>13274</v>
      </c>
      <c r="G3987" s="1">
        <v>64.698888999999994</v>
      </c>
      <c r="H3987" s="1">
        <v>-110.614722</v>
      </c>
      <c r="I3987" s="1">
        <v>1540</v>
      </c>
      <c r="J3987" s="1">
        <v>-7</v>
      </c>
      <c r="K3987" s="1" t="s">
        <v>236</v>
      </c>
      <c r="L3987" s="1" t="s">
        <v>13272</v>
      </c>
    </row>
    <row r="3988" spans="1:12">
      <c r="A3988" s="1">
        <v>4095</v>
      </c>
      <c r="B3988" s="1" t="s">
        <v>13275</v>
      </c>
      <c r="C3988" s="1" t="s">
        <v>13276</v>
      </c>
      <c r="D3988" s="1" t="s">
        <v>6460</v>
      </c>
      <c r="E3988" s="1" t="s">
        <v>13277</v>
      </c>
      <c r="F3988" s="1" t="s">
        <v>13278</v>
      </c>
      <c r="G3988" s="1">
        <v>-39.465833000000003</v>
      </c>
      <c r="H3988" s="1">
        <v>176.87</v>
      </c>
      <c r="I3988" s="1">
        <v>6</v>
      </c>
      <c r="J3988" s="1">
        <v>12</v>
      </c>
      <c r="K3988" s="1" t="s">
        <v>6463</v>
      </c>
      <c r="L3988" s="1" t="s">
        <v>13275</v>
      </c>
    </row>
    <row r="3989" spans="1:12">
      <c r="A3989" s="1">
        <v>4096</v>
      </c>
      <c r="B3989" s="1" t="s">
        <v>13279</v>
      </c>
      <c r="C3989" s="1" t="s">
        <v>13280</v>
      </c>
      <c r="D3989" s="1" t="s">
        <v>6304</v>
      </c>
      <c r="E3989" s="1" t="s">
        <v>13281</v>
      </c>
      <c r="F3989" s="1" t="s">
        <v>13282</v>
      </c>
      <c r="G3989" s="1">
        <v>-17.683330000000002</v>
      </c>
      <c r="H3989" s="1">
        <v>178.83332999999999</v>
      </c>
      <c r="I3989" s="1">
        <v>11</v>
      </c>
      <c r="J3989" s="1">
        <v>12</v>
      </c>
      <c r="K3989" s="1" t="s">
        <v>201</v>
      </c>
      <c r="L3989" s="1" t="s">
        <v>13279</v>
      </c>
    </row>
    <row r="3990" spans="1:12">
      <c r="A3990" s="1">
        <v>4097</v>
      </c>
      <c r="B3990" s="1" t="s">
        <v>13283</v>
      </c>
      <c r="C3990" s="1" t="s">
        <v>13284</v>
      </c>
      <c r="D3990" s="1" t="s">
        <v>10648</v>
      </c>
      <c r="E3990" s="1" t="s">
        <v>13285</v>
      </c>
      <c r="F3990" s="1" t="s">
        <v>13286</v>
      </c>
      <c r="G3990" s="1">
        <v>29.297778000000001</v>
      </c>
      <c r="H3990" s="1">
        <v>90.911944000000005</v>
      </c>
      <c r="I3990" s="1">
        <v>13136</v>
      </c>
      <c r="J3990" s="1">
        <v>8</v>
      </c>
      <c r="K3990" s="1" t="s">
        <v>161</v>
      </c>
      <c r="L3990" s="1" t="s">
        <v>13283</v>
      </c>
    </row>
    <row r="3991" spans="1:12">
      <c r="A3991" s="1">
        <v>4098</v>
      </c>
      <c r="B3991" s="1" t="s">
        <v>13287</v>
      </c>
      <c r="C3991" s="1" t="s">
        <v>13288</v>
      </c>
      <c r="D3991" s="1" t="s">
        <v>1210</v>
      </c>
      <c r="E3991" s="1" t="s">
        <v>13289</v>
      </c>
      <c r="F3991" s="1" t="s">
        <v>13290</v>
      </c>
      <c r="G3991" s="1">
        <v>40.509</v>
      </c>
      <c r="H3991" s="1">
        <v>-122.293389</v>
      </c>
      <c r="I3991" s="1">
        <v>504</v>
      </c>
      <c r="J3991" s="1">
        <v>-8</v>
      </c>
      <c r="K3991" s="1" t="s">
        <v>236</v>
      </c>
      <c r="L3991" s="1" t="s">
        <v>13287</v>
      </c>
    </row>
    <row r="3992" spans="1:12">
      <c r="A3992" s="1">
        <v>4099</v>
      </c>
      <c r="B3992" s="1" t="s">
        <v>13291</v>
      </c>
      <c r="C3992" s="1" t="s">
        <v>13292</v>
      </c>
      <c r="D3992" s="1" t="s">
        <v>1210</v>
      </c>
      <c r="E3992" s="1" t="s">
        <v>13293</v>
      </c>
      <c r="F3992" s="1" t="s">
        <v>13294</v>
      </c>
      <c r="G3992" s="1">
        <v>44.124583000000001</v>
      </c>
      <c r="H3992" s="1">
        <v>-123.211972</v>
      </c>
      <c r="I3992" s="1">
        <v>374</v>
      </c>
      <c r="J3992" s="1">
        <v>-8</v>
      </c>
      <c r="K3992" s="1" t="s">
        <v>236</v>
      </c>
      <c r="L3992" s="1" t="s">
        <v>13291</v>
      </c>
    </row>
    <row r="3993" spans="1:12">
      <c r="A3993" s="1">
        <v>4100</v>
      </c>
      <c r="B3993" s="1" t="s">
        <v>13295</v>
      </c>
      <c r="C3993" s="1" t="s">
        <v>13296</v>
      </c>
      <c r="D3993" s="1" t="s">
        <v>1210</v>
      </c>
      <c r="E3993" s="1" t="s">
        <v>13297</v>
      </c>
      <c r="F3993" s="1" t="s">
        <v>13298</v>
      </c>
      <c r="G3993" s="1">
        <v>43.514555999999999</v>
      </c>
      <c r="H3993" s="1">
        <v>-112.07075</v>
      </c>
      <c r="I3993" s="1">
        <v>4744</v>
      </c>
      <c r="J3993" s="1">
        <v>-7</v>
      </c>
      <c r="K3993" s="1" t="s">
        <v>236</v>
      </c>
      <c r="L3993" s="1" t="s">
        <v>13295</v>
      </c>
    </row>
    <row r="3994" spans="1:12">
      <c r="A3994" s="1">
        <v>4101</v>
      </c>
      <c r="B3994" s="1" t="s">
        <v>13299</v>
      </c>
      <c r="C3994" s="1" t="s">
        <v>13300</v>
      </c>
      <c r="D3994" s="1" t="s">
        <v>1210</v>
      </c>
      <c r="E3994" s="1" t="s">
        <v>13301</v>
      </c>
      <c r="F3994" s="1" t="s">
        <v>13302</v>
      </c>
      <c r="G3994" s="1">
        <v>42.374228000000002</v>
      </c>
      <c r="H3994" s="1">
        <v>-122.87350000000001</v>
      </c>
      <c r="I3994" s="1">
        <v>1335</v>
      </c>
      <c r="J3994" s="1">
        <v>-8</v>
      </c>
      <c r="K3994" s="1" t="s">
        <v>236</v>
      </c>
      <c r="L3994" s="1" t="s">
        <v>13299</v>
      </c>
    </row>
    <row r="3995" spans="1:12">
      <c r="A3995" s="1">
        <v>4102</v>
      </c>
      <c r="B3995" s="1" t="s">
        <v>13303</v>
      </c>
      <c r="C3995" s="1" t="s">
        <v>13303</v>
      </c>
      <c r="D3995" s="1" t="s">
        <v>6460</v>
      </c>
      <c r="E3995" s="1" t="s">
        <v>13304</v>
      </c>
      <c r="F3995" s="1" t="s">
        <v>13305</v>
      </c>
      <c r="G3995" s="1">
        <v>-42.416668000000001</v>
      </c>
      <c r="H3995" s="1">
        <v>173.68333000000001</v>
      </c>
      <c r="I3995" s="1">
        <v>19</v>
      </c>
      <c r="J3995" s="1">
        <v>12</v>
      </c>
      <c r="K3995" s="1" t="s">
        <v>6463</v>
      </c>
      <c r="L3995" s="1" t="s">
        <v>13303</v>
      </c>
    </row>
    <row r="3996" spans="1:12">
      <c r="A3996" s="1">
        <v>4103</v>
      </c>
      <c r="B3996" s="1" t="s">
        <v>13306</v>
      </c>
      <c r="C3996" s="1" t="s">
        <v>13307</v>
      </c>
      <c r="D3996" s="1" t="s">
        <v>1210</v>
      </c>
      <c r="E3996" s="1" t="s">
        <v>13308</v>
      </c>
      <c r="F3996" s="1" t="s">
        <v>13309</v>
      </c>
      <c r="G3996" s="1">
        <v>44.254066000000002</v>
      </c>
      <c r="H3996" s="1">
        <v>-121.149964</v>
      </c>
      <c r="I3996" s="1">
        <v>3077</v>
      </c>
      <c r="J3996" s="1">
        <v>-8</v>
      </c>
      <c r="K3996" s="1" t="s">
        <v>236</v>
      </c>
      <c r="L3996" s="1" t="s">
        <v>13306</v>
      </c>
    </row>
    <row r="3997" spans="1:12">
      <c r="A3997" s="1">
        <v>4104</v>
      </c>
      <c r="B3997" s="1" t="s">
        <v>13310</v>
      </c>
      <c r="C3997" s="1" t="s">
        <v>13311</v>
      </c>
      <c r="D3997" s="1" t="s">
        <v>6460</v>
      </c>
      <c r="E3997" s="1" t="s">
        <v>13312</v>
      </c>
      <c r="F3997" s="1" t="s">
        <v>13313</v>
      </c>
      <c r="G3997" s="1">
        <v>-41.348332999999997</v>
      </c>
      <c r="H3997" s="1">
        <v>173.95527799999999</v>
      </c>
      <c r="I3997" s="1">
        <v>60</v>
      </c>
      <c r="J3997" s="1">
        <v>12</v>
      </c>
      <c r="K3997" s="1" t="s">
        <v>6463</v>
      </c>
      <c r="L3997" s="1" t="s">
        <v>13310</v>
      </c>
    </row>
    <row r="3998" spans="1:12">
      <c r="A3998" s="1">
        <v>4105</v>
      </c>
      <c r="B3998" s="1" t="s">
        <v>13314</v>
      </c>
      <c r="C3998" s="1" t="s">
        <v>13315</v>
      </c>
      <c r="D3998" s="1" t="s">
        <v>13316</v>
      </c>
      <c r="E3998" s="1" t="s">
        <v>13317</v>
      </c>
      <c r="F3998" s="1" t="s">
        <v>13318</v>
      </c>
      <c r="G3998" s="1">
        <v>-22.486667000000001</v>
      </c>
      <c r="H3998" s="1">
        <v>17.462499999999999</v>
      </c>
      <c r="I3998" s="1">
        <v>5640</v>
      </c>
      <c r="J3998" s="1">
        <v>1</v>
      </c>
      <c r="K3998" s="1" t="s">
        <v>5710</v>
      </c>
      <c r="L3998" s="1" t="s">
        <v>13314</v>
      </c>
    </row>
    <row r="3999" spans="1:12">
      <c r="A3999" s="1">
        <v>4106</v>
      </c>
      <c r="B3999" s="1" t="s">
        <v>13319</v>
      </c>
      <c r="C3999" s="1" t="s">
        <v>765</v>
      </c>
      <c r="D3999" s="1" t="s">
        <v>233</v>
      </c>
      <c r="E3999" s="1" t="s">
        <v>13320</v>
      </c>
      <c r="F3999" s="1" t="s">
        <v>13321</v>
      </c>
      <c r="G3999" s="1">
        <v>48.422778000000001</v>
      </c>
      <c r="H3999" s="1">
        <v>-123.3875</v>
      </c>
      <c r="I3999" s="1">
        <v>0</v>
      </c>
      <c r="J3999" s="1">
        <v>-8</v>
      </c>
      <c r="K3999" s="1" t="s">
        <v>236</v>
      </c>
      <c r="L3999" s="1" t="s">
        <v>13319</v>
      </c>
    </row>
    <row r="4000" spans="1:12">
      <c r="A4000" s="1">
        <v>4107</v>
      </c>
      <c r="B4000" s="1" t="s">
        <v>13322</v>
      </c>
      <c r="C4000" s="1" t="s">
        <v>673</v>
      </c>
      <c r="D4000" s="1" t="s">
        <v>233</v>
      </c>
      <c r="E4000" s="1" t="s">
        <v>13323</v>
      </c>
      <c r="F4000" s="1" t="s">
        <v>13324</v>
      </c>
      <c r="G4000" s="1">
        <v>49.289721999999998</v>
      </c>
      <c r="H4000" s="1">
        <v>-123.11583299999999</v>
      </c>
      <c r="I4000" s="1">
        <v>0</v>
      </c>
      <c r="J4000" s="1">
        <v>-8</v>
      </c>
      <c r="K4000" s="1" t="s">
        <v>236</v>
      </c>
      <c r="L4000" s="1" t="s">
        <v>13322</v>
      </c>
    </row>
    <row r="4001" spans="1:12">
      <c r="A4001" s="1">
        <v>4108</v>
      </c>
      <c r="B4001" s="1" t="s">
        <v>13325</v>
      </c>
      <c r="C4001" s="1" t="s">
        <v>13325</v>
      </c>
      <c r="D4001" s="1" t="s">
        <v>10648</v>
      </c>
      <c r="E4001" s="1" t="s">
        <v>13326</v>
      </c>
      <c r="F4001" s="1" t="s">
        <v>13327</v>
      </c>
      <c r="G4001" s="1">
        <v>36.857213999999999</v>
      </c>
      <c r="H4001" s="1">
        <v>117.215992</v>
      </c>
      <c r="I4001" s="1">
        <v>76</v>
      </c>
      <c r="J4001" s="1">
        <v>8</v>
      </c>
      <c r="K4001" s="1" t="s">
        <v>161</v>
      </c>
      <c r="L4001" s="1" t="s">
        <v>13325</v>
      </c>
    </row>
    <row r="4002" spans="1:12">
      <c r="A4002" s="1">
        <v>4109</v>
      </c>
      <c r="B4002" s="1" t="s">
        <v>13328</v>
      </c>
      <c r="C4002" s="1" t="s">
        <v>13328</v>
      </c>
      <c r="D4002" s="1" t="s">
        <v>10648</v>
      </c>
      <c r="E4002" s="1" t="s">
        <v>13329</v>
      </c>
      <c r="F4002" s="1" t="s">
        <v>13330</v>
      </c>
      <c r="G4002" s="1">
        <v>31.941666999999999</v>
      </c>
      <c r="H4002" s="1">
        <v>119.71166700000001</v>
      </c>
      <c r="I4002" s="1">
        <v>39</v>
      </c>
      <c r="J4002" s="1">
        <v>8</v>
      </c>
      <c r="K4002" s="1" t="s">
        <v>161</v>
      </c>
      <c r="L4002" s="1" t="s">
        <v>13328</v>
      </c>
    </row>
    <row r="4003" spans="1:12">
      <c r="A4003" s="1">
        <v>4110</v>
      </c>
      <c r="B4003" s="1" t="s">
        <v>13331</v>
      </c>
      <c r="C4003" s="1" t="s">
        <v>13331</v>
      </c>
      <c r="D4003" s="1" t="s">
        <v>10648</v>
      </c>
      <c r="E4003" s="1" t="s">
        <v>13332</v>
      </c>
      <c r="F4003" s="1" t="s">
        <v>13333</v>
      </c>
      <c r="G4003" s="1">
        <v>28.800277999999999</v>
      </c>
      <c r="H4003" s="1">
        <v>104.544444</v>
      </c>
      <c r="I4003" s="1">
        <v>1000</v>
      </c>
      <c r="J4003" s="1">
        <v>8</v>
      </c>
      <c r="K4003" s="1" t="s">
        <v>161</v>
      </c>
      <c r="L4003" s="1" t="s">
        <v>13331</v>
      </c>
    </row>
    <row r="4004" spans="1:12">
      <c r="A4004" s="1">
        <v>4111</v>
      </c>
      <c r="B4004" s="1" t="s">
        <v>13334</v>
      </c>
      <c r="C4004" s="1" t="s">
        <v>13335</v>
      </c>
      <c r="D4004" s="1" t="s">
        <v>9291</v>
      </c>
      <c r="E4004" s="1" t="s">
        <v>13336</v>
      </c>
      <c r="F4004" s="1" t="s">
        <v>13337</v>
      </c>
      <c r="G4004" s="1">
        <v>57.189566999999997</v>
      </c>
      <c r="H4004" s="1">
        <v>65.324299999999994</v>
      </c>
      <c r="I4004" s="1">
        <v>378</v>
      </c>
      <c r="J4004" s="1">
        <v>6</v>
      </c>
      <c r="K4004" s="1" t="s">
        <v>201</v>
      </c>
      <c r="L4004" s="1" t="s">
        <v>13334</v>
      </c>
    </row>
    <row r="4005" spans="1:12">
      <c r="A4005" s="1">
        <v>4112</v>
      </c>
      <c r="B4005" s="1" t="s">
        <v>13338</v>
      </c>
      <c r="C4005" s="1" t="s">
        <v>11489</v>
      </c>
      <c r="D4005" s="1" t="s">
        <v>1210</v>
      </c>
      <c r="E4005" s="1" t="s">
        <v>13339</v>
      </c>
      <c r="F4005" s="1" t="s">
        <v>13340</v>
      </c>
      <c r="G4005" s="1">
        <v>40.916083299999997</v>
      </c>
      <c r="H4005" s="1">
        <v>-81.442194400000005</v>
      </c>
      <c r="I4005" s="1">
        <v>1228</v>
      </c>
      <c r="J4005" s="1">
        <v>-5</v>
      </c>
      <c r="K4005" s="1" t="s">
        <v>236</v>
      </c>
      <c r="L4005" s="1" t="s">
        <v>13338</v>
      </c>
    </row>
    <row r="4006" spans="1:12">
      <c r="A4006" s="1">
        <v>4113</v>
      </c>
      <c r="B4006" s="1" t="s">
        <v>13341</v>
      </c>
      <c r="C4006" s="1" t="s">
        <v>13342</v>
      </c>
      <c r="D4006" s="1" t="s">
        <v>1210</v>
      </c>
      <c r="E4006" s="1" t="s">
        <v>13343</v>
      </c>
      <c r="F4006" s="1" t="s">
        <v>13344</v>
      </c>
      <c r="G4006" s="1">
        <v>34.637194399999998</v>
      </c>
      <c r="H4006" s="1">
        <v>-86.775055600000002</v>
      </c>
      <c r="I4006" s="1">
        <v>629</v>
      </c>
      <c r="J4006" s="1">
        <v>-6</v>
      </c>
      <c r="K4006" s="1" t="s">
        <v>236</v>
      </c>
      <c r="L4006" s="1" t="s">
        <v>13341</v>
      </c>
    </row>
    <row r="4007" spans="1:12">
      <c r="A4007" s="1">
        <v>4114</v>
      </c>
      <c r="B4007" s="1" t="s">
        <v>13345</v>
      </c>
      <c r="C4007" s="1" t="s">
        <v>13346</v>
      </c>
      <c r="D4007" s="1" t="s">
        <v>1210</v>
      </c>
      <c r="E4007" s="1" t="s">
        <v>13347</v>
      </c>
      <c r="F4007" s="1" t="s">
        <v>13348</v>
      </c>
      <c r="G4007" s="1">
        <v>39.345103899999998</v>
      </c>
      <c r="H4007" s="1">
        <v>-81.4392031</v>
      </c>
      <c r="I4007" s="1">
        <v>858</v>
      </c>
      <c r="J4007" s="1">
        <v>-5</v>
      </c>
      <c r="K4007" s="1" t="s">
        <v>236</v>
      </c>
      <c r="L4007" s="1" t="s">
        <v>13345</v>
      </c>
    </row>
    <row r="4008" spans="1:12">
      <c r="A4008" s="1">
        <v>4115</v>
      </c>
      <c r="B4008" s="1" t="s">
        <v>13349</v>
      </c>
      <c r="C4008" s="1" t="s">
        <v>13350</v>
      </c>
      <c r="D4008" s="1" t="s">
        <v>1210</v>
      </c>
      <c r="E4008" s="1" t="s">
        <v>13351</v>
      </c>
      <c r="F4008" s="1" t="s">
        <v>13352</v>
      </c>
      <c r="G4008" s="1">
        <v>32.300638900000003</v>
      </c>
      <c r="H4008" s="1">
        <v>-86.393972199999993</v>
      </c>
      <c r="I4008" s="1">
        <v>221</v>
      </c>
      <c r="J4008" s="1">
        <v>-6</v>
      </c>
      <c r="K4008" s="1" t="s">
        <v>236</v>
      </c>
      <c r="L4008" s="1" t="s">
        <v>13349</v>
      </c>
    </row>
    <row r="4009" spans="1:12">
      <c r="A4009" s="1">
        <v>4116</v>
      </c>
      <c r="B4009" s="1" t="s">
        <v>13353</v>
      </c>
      <c r="C4009" s="1" t="s">
        <v>13354</v>
      </c>
      <c r="D4009" s="1" t="s">
        <v>1210</v>
      </c>
      <c r="E4009" s="1" t="s">
        <v>13355</v>
      </c>
      <c r="F4009" s="1" t="s">
        <v>13356</v>
      </c>
      <c r="G4009" s="1">
        <v>36.475222199999997</v>
      </c>
      <c r="H4009" s="1">
        <v>-82.407416699999999</v>
      </c>
      <c r="I4009" s="1">
        <v>1519</v>
      </c>
      <c r="J4009" s="1">
        <v>-5</v>
      </c>
      <c r="K4009" s="1" t="s">
        <v>236</v>
      </c>
      <c r="L4009" s="1" t="s">
        <v>13353</v>
      </c>
    </row>
    <row r="4010" spans="1:12">
      <c r="A4010" s="1">
        <v>4117</v>
      </c>
      <c r="B4010" s="1" t="s">
        <v>13357</v>
      </c>
      <c r="C4010" s="1" t="s">
        <v>13358</v>
      </c>
      <c r="D4010" s="1" t="s">
        <v>1210</v>
      </c>
      <c r="E4010" s="1" t="s">
        <v>13359</v>
      </c>
      <c r="F4010" s="1" t="s">
        <v>13360</v>
      </c>
      <c r="G4010" s="1">
        <v>37.060287500000001</v>
      </c>
      <c r="H4010" s="1">
        <v>-88.772958299999999</v>
      </c>
      <c r="I4010" s="1">
        <v>410</v>
      </c>
      <c r="J4010" s="1">
        <v>-6</v>
      </c>
      <c r="K4010" s="1" t="s">
        <v>236</v>
      </c>
      <c r="L4010" s="1" t="s">
        <v>13357</v>
      </c>
    </row>
    <row r="4011" spans="1:12">
      <c r="A4011" s="1">
        <v>4118</v>
      </c>
      <c r="B4011" s="1" t="s">
        <v>9531</v>
      </c>
      <c r="C4011" s="1" t="s">
        <v>9532</v>
      </c>
      <c r="D4011" s="1" t="s">
        <v>9291</v>
      </c>
      <c r="E4011" s="1" t="s">
        <v>13361</v>
      </c>
      <c r="F4011" s="1" t="s">
        <v>1212</v>
      </c>
      <c r="G4011" s="1">
        <v>53.5</v>
      </c>
      <c r="H4011" s="1">
        <v>50.15</v>
      </c>
      <c r="I4011" s="1">
        <v>0</v>
      </c>
      <c r="J4011" s="1">
        <v>4</v>
      </c>
      <c r="K4011" s="1" t="s">
        <v>201</v>
      </c>
      <c r="L4011" s="1" t="s">
        <v>9531</v>
      </c>
    </row>
    <row r="4012" spans="1:12">
      <c r="A4012" s="1">
        <v>4119</v>
      </c>
      <c r="B4012" s="1" t="s">
        <v>13362</v>
      </c>
      <c r="C4012" s="1" t="s">
        <v>13363</v>
      </c>
      <c r="D4012" s="1" t="s">
        <v>13363</v>
      </c>
      <c r="E4012" s="1" t="s">
        <v>13364</v>
      </c>
      <c r="F4012" s="1" t="s">
        <v>13365</v>
      </c>
      <c r="G4012" s="1">
        <v>11.5472</v>
      </c>
      <c r="H4012" s="1">
        <v>43.159399999999998</v>
      </c>
      <c r="I4012" s="1">
        <v>49</v>
      </c>
      <c r="J4012" s="1">
        <v>3</v>
      </c>
      <c r="K4012" s="1" t="s">
        <v>161</v>
      </c>
      <c r="L4012" s="1" t="s">
        <v>13362</v>
      </c>
    </row>
    <row r="4013" spans="1:12">
      <c r="A4013" s="1">
        <v>4120</v>
      </c>
      <c r="B4013" s="1" t="s">
        <v>13366</v>
      </c>
      <c r="C4013" s="1" t="s">
        <v>13367</v>
      </c>
      <c r="D4013" s="1" t="s">
        <v>10648</v>
      </c>
      <c r="E4013" s="1" t="s">
        <v>13368</v>
      </c>
      <c r="F4013" s="1" t="s">
        <v>13369</v>
      </c>
      <c r="G4013" s="1">
        <v>19.934856</v>
      </c>
      <c r="H4013" s="1">
        <v>110.458961</v>
      </c>
      <c r="I4013" s="1">
        <v>75</v>
      </c>
      <c r="J4013" s="1">
        <v>8</v>
      </c>
      <c r="K4013" s="1" t="s">
        <v>161</v>
      </c>
      <c r="L4013" s="1" t="s">
        <v>13366</v>
      </c>
    </row>
    <row r="4014" spans="1:12">
      <c r="A4014" s="1">
        <v>4121</v>
      </c>
      <c r="B4014" s="1" t="s">
        <v>13370</v>
      </c>
      <c r="C4014" s="1" t="s">
        <v>13371</v>
      </c>
      <c r="D4014" s="1" t="s">
        <v>3819</v>
      </c>
      <c r="E4014" s="1" t="s">
        <v>13372</v>
      </c>
      <c r="F4014" s="1" t="s">
        <v>13373</v>
      </c>
      <c r="G4014" s="1">
        <v>-7.9138890000000002</v>
      </c>
      <c r="H4014" s="1">
        <v>39.664999999999999</v>
      </c>
      <c r="I4014" s="1">
        <v>60</v>
      </c>
      <c r="J4014" s="1">
        <v>3</v>
      </c>
      <c r="K4014" s="1" t="s">
        <v>161</v>
      </c>
      <c r="L4014" s="1" t="s">
        <v>13370</v>
      </c>
    </row>
    <row r="4015" spans="1:12">
      <c r="A4015" s="1">
        <v>4127</v>
      </c>
      <c r="B4015" s="1" t="s">
        <v>13374</v>
      </c>
      <c r="C4015" s="1" t="s">
        <v>13375</v>
      </c>
      <c r="D4015" s="1" t="s">
        <v>1210</v>
      </c>
      <c r="E4015" s="1" t="s">
        <v>13376</v>
      </c>
      <c r="F4015" s="1" t="s">
        <v>13377</v>
      </c>
      <c r="G4015" s="1">
        <v>48.310471999999997</v>
      </c>
      <c r="H4015" s="1">
        <v>-114.256</v>
      </c>
      <c r="I4015" s="1">
        <v>2977</v>
      </c>
      <c r="J4015" s="1">
        <v>-7</v>
      </c>
      <c r="K4015" s="1" t="s">
        <v>236</v>
      </c>
      <c r="L4015" s="1" t="s">
        <v>13374</v>
      </c>
    </row>
    <row r="4016" spans="1:12">
      <c r="A4016" s="1">
        <v>4123</v>
      </c>
      <c r="B4016" s="1" t="s">
        <v>13378</v>
      </c>
      <c r="C4016" s="1" t="s">
        <v>13379</v>
      </c>
      <c r="D4016" s="1" t="s">
        <v>3819</v>
      </c>
      <c r="G4016" s="1">
        <v>-7.7509336471557599</v>
      </c>
      <c r="H4016" s="1">
        <v>38.203281402587798</v>
      </c>
      <c r="I4016" s="1">
        <v>60</v>
      </c>
      <c r="J4016" s="1">
        <v>3</v>
      </c>
      <c r="K4016" s="1" t="s">
        <v>161</v>
      </c>
      <c r="L4016" s="1" t="s">
        <v>13378</v>
      </c>
    </row>
    <row r="4017" spans="1:12">
      <c r="A4017" s="1">
        <v>4124</v>
      </c>
      <c r="B4017" s="1" t="s">
        <v>13380</v>
      </c>
      <c r="C4017" s="1" t="s">
        <v>13381</v>
      </c>
      <c r="D4017" s="1" t="s">
        <v>1210</v>
      </c>
      <c r="E4017" s="1" t="s">
        <v>13382</v>
      </c>
      <c r="F4017" s="1" t="s">
        <v>13383</v>
      </c>
      <c r="G4017" s="1">
        <v>36.926099999999998</v>
      </c>
      <c r="H4017" s="1">
        <v>-111.4483</v>
      </c>
      <c r="I4017" s="1">
        <v>4316</v>
      </c>
      <c r="J4017" s="1">
        <v>-7</v>
      </c>
      <c r="K4017" s="1" t="s">
        <v>236</v>
      </c>
      <c r="L4017" s="1" t="s">
        <v>13380</v>
      </c>
    </row>
    <row r="4018" spans="1:12">
      <c r="A4018" s="1">
        <v>4125</v>
      </c>
      <c r="B4018" s="1" t="s">
        <v>13384</v>
      </c>
      <c r="C4018" s="1" t="s">
        <v>13385</v>
      </c>
      <c r="D4018" s="1" t="s">
        <v>5663</v>
      </c>
      <c r="E4018" s="1" t="s">
        <v>13386</v>
      </c>
      <c r="F4018" s="1" t="s">
        <v>13387</v>
      </c>
      <c r="G4018" s="1">
        <v>16.091667000000001</v>
      </c>
      <c r="H4018" s="1">
        <v>-86.887500000000003</v>
      </c>
      <c r="I4018" s="1">
        <v>10</v>
      </c>
      <c r="J4018" s="1">
        <v>-6</v>
      </c>
      <c r="K4018" s="1" t="s">
        <v>161</v>
      </c>
      <c r="L4018" s="1" t="s">
        <v>13384</v>
      </c>
    </row>
    <row r="4019" spans="1:12">
      <c r="A4019" s="1">
        <v>4126</v>
      </c>
      <c r="B4019" s="1" t="s">
        <v>13388</v>
      </c>
      <c r="C4019" s="1" t="s">
        <v>13389</v>
      </c>
      <c r="D4019" s="1" t="s">
        <v>8934</v>
      </c>
      <c r="E4019" s="1" t="s">
        <v>13390</v>
      </c>
      <c r="F4019" s="1" t="s">
        <v>1212</v>
      </c>
      <c r="G4019" s="1">
        <v>4.5547219999999999</v>
      </c>
      <c r="H4019" s="1">
        <v>-61.144922000000001</v>
      </c>
      <c r="I4019" s="1">
        <v>3585</v>
      </c>
      <c r="J4019" s="1">
        <v>-4</v>
      </c>
      <c r="K4019" s="1" t="s">
        <v>161</v>
      </c>
      <c r="L4019" s="1" t="s">
        <v>13388</v>
      </c>
    </row>
    <row r="4020" spans="1:12">
      <c r="A4020" s="1">
        <v>4128</v>
      </c>
      <c r="B4020" s="1" t="s">
        <v>13391</v>
      </c>
      <c r="C4020" s="1" t="s">
        <v>13392</v>
      </c>
      <c r="D4020" s="1" t="s">
        <v>1210</v>
      </c>
      <c r="E4020" s="1" t="s">
        <v>13393</v>
      </c>
      <c r="F4020" s="1" t="s">
        <v>13394</v>
      </c>
      <c r="G4020" s="1">
        <v>43.532913000000001</v>
      </c>
      <c r="H4020" s="1">
        <v>-84.079646999999994</v>
      </c>
      <c r="I4020" s="1">
        <v>668</v>
      </c>
      <c r="J4020" s="1">
        <v>-5</v>
      </c>
      <c r="K4020" s="1" t="s">
        <v>236</v>
      </c>
      <c r="L4020" s="1" t="s">
        <v>13391</v>
      </c>
    </row>
    <row r="4021" spans="1:12">
      <c r="A4021" s="1">
        <v>4129</v>
      </c>
      <c r="B4021" s="1" t="s">
        <v>13395</v>
      </c>
      <c r="C4021" s="1" t="s">
        <v>13396</v>
      </c>
      <c r="D4021" s="1" t="s">
        <v>1210</v>
      </c>
      <c r="E4021" s="1" t="s">
        <v>13397</v>
      </c>
      <c r="F4021" s="1" t="s">
        <v>13398</v>
      </c>
      <c r="G4021" s="1">
        <v>42.208689</v>
      </c>
      <c r="H4021" s="1">
        <v>-75.979838999999998</v>
      </c>
      <c r="I4021" s="1">
        <v>1636</v>
      </c>
      <c r="J4021" s="1">
        <v>-5</v>
      </c>
      <c r="K4021" s="1" t="s">
        <v>236</v>
      </c>
      <c r="L4021" s="1" t="s">
        <v>13395</v>
      </c>
    </row>
    <row r="4022" spans="1:12">
      <c r="A4022" s="1">
        <v>4130</v>
      </c>
      <c r="B4022" s="1" t="s">
        <v>13399</v>
      </c>
      <c r="C4022" s="1" t="s">
        <v>13400</v>
      </c>
      <c r="D4022" s="1" t="s">
        <v>7110</v>
      </c>
      <c r="E4022" s="1" t="s">
        <v>13401</v>
      </c>
      <c r="F4022" s="1" t="s">
        <v>13402</v>
      </c>
      <c r="G4022" s="1">
        <v>33.262538999999997</v>
      </c>
      <c r="H4022" s="1">
        <v>44.234577999999999</v>
      </c>
      <c r="I4022" s="1">
        <v>114</v>
      </c>
      <c r="J4022" s="1">
        <v>3</v>
      </c>
      <c r="K4022" s="1" t="s">
        <v>161</v>
      </c>
      <c r="L4022" s="1" t="s">
        <v>13399</v>
      </c>
    </row>
    <row r="4023" spans="1:12">
      <c r="A4023" s="1">
        <v>4131</v>
      </c>
      <c r="B4023" s="1" t="s">
        <v>13403</v>
      </c>
      <c r="C4023" s="1" t="s">
        <v>13403</v>
      </c>
      <c r="D4023" s="1" t="s">
        <v>10031</v>
      </c>
      <c r="E4023" s="1" t="s">
        <v>13404</v>
      </c>
      <c r="F4023" s="1" t="s">
        <v>13405</v>
      </c>
      <c r="G4023" s="1">
        <v>18.807914</v>
      </c>
      <c r="H4023" s="1">
        <v>100.78341899999999</v>
      </c>
      <c r="I4023" s="1">
        <v>685</v>
      </c>
      <c r="J4023" s="1">
        <v>7</v>
      </c>
      <c r="K4023" s="1" t="s">
        <v>161</v>
      </c>
      <c r="L4023" s="1" t="s">
        <v>13403</v>
      </c>
    </row>
    <row r="4024" spans="1:12">
      <c r="A4024" s="1">
        <v>4132</v>
      </c>
      <c r="B4024" s="1" t="s">
        <v>10122</v>
      </c>
      <c r="C4024" s="1" t="s">
        <v>10122</v>
      </c>
      <c r="D4024" s="1" t="s">
        <v>10031</v>
      </c>
      <c r="E4024" s="1" t="s">
        <v>13406</v>
      </c>
      <c r="F4024" s="1" t="s">
        <v>13407</v>
      </c>
      <c r="G4024" s="1">
        <v>16.116761</v>
      </c>
      <c r="H4024" s="1">
        <v>103.773797</v>
      </c>
      <c r="I4024" s="1">
        <v>451</v>
      </c>
      <c r="J4024" s="1">
        <v>7</v>
      </c>
      <c r="K4024" s="1" t="s">
        <v>161</v>
      </c>
      <c r="L4024" s="1" t="s">
        <v>10122</v>
      </c>
    </row>
    <row r="4025" spans="1:12">
      <c r="A4025" s="1">
        <v>4133</v>
      </c>
      <c r="B4025" s="1" t="s">
        <v>13408</v>
      </c>
      <c r="C4025" s="1" t="s">
        <v>13408</v>
      </c>
      <c r="D4025" s="1" t="s">
        <v>10031</v>
      </c>
      <c r="E4025" s="1" t="s">
        <v>13409</v>
      </c>
      <c r="F4025" s="1" t="s">
        <v>13410</v>
      </c>
      <c r="G4025" s="1">
        <v>15.229539000000001</v>
      </c>
      <c r="H4025" s="1">
        <v>103.253231</v>
      </c>
      <c r="I4025" s="1">
        <v>590</v>
      </c>
      <c r="J4025" s="1">
        <v>7</v>
      </c>
      <c r="K4025" s="1" t="s">
        <v>161</v>
      </c>
      <c r="L4025" s="1" t="s">
        <v>13408</v>
      </c>
    </row>
    <row r="4026" spans="1:12">
      <c r="A4026" s="1">
        <v>4134</v>
      </c>
      <c r="B4026" s="1" t="s">
        <v>10098</v>
      </c>
      <c r="C4026" s="1" t="s">
        <v>10098</v>
      </c>
      <c r="D4026" s="1" t="s">
        <v>10031</v>
      </c>
      <c r="E4026" s="1" t="s">
        <v>13411</v>
      </c>
      <c r="F4026" s="1" t="s">
        <v>1212</v>
      </c>
      <c r="G4026" s="1">
        <v>9.7776219999999991</v>
      </c>
      <c r="H4026" s="1">
        <v>98.585482999999996</v>
      </c>
      <c r="I4026" s="1">
        <v>57</v>
      </c>
      <c r="J4026" s="1">
        <v>7</v>
      </c>
      <c r="K4026" s="1" t="s">
        <v>161</v>
      </c>
      <c r="L4026" s="1" t="s">
        <v>10098</v>
      </c>
    </row>
    <row r="4027" spans="1:12">
      <c r="A4027" s="1">
        <v>4135</v>
      </c>
      <c r="B4027" s="1" t="s">
        <v>13412</v>
      </c>
      <c r="C4027" s="1" t="s">
        <v>13412</v>
      </c>
      <c r="D4027" s="1" t="s">
        <v>10031</v>
      </c>
      <c r="E4027" s="1" t="s">
        <v>13413</v>
      </c>
      <c r="F4027" s="1" t="s">
        <v>13414</v>
      </c>
      <c r="G4027" s="1">
        <v>12.274571999999999</v>
      </c>
      <c r="H4027" s="1">
        <v>102.31895799999999</v>
      </c>
      <c r="I4027" s="1">
        <v>105</v>
      </c>
      <c r="J4027" s="1">
        <v>7</v>
      </c>
      <c r="K4027" s="1" t="s">
        <v>161</v>
      </c>
      <c r="L4027" s="1" t="s">
        <v>13412</v>
      </c>
    </row>
    <row r="4028" spans="1:12">
      <c r="A4028" s="1">
        <v>4136</v>
      </c>
      <c r="B4028" s="1" t="s">
        <v>13415</v>
      </c>
      <c r="C4028" s="1" t="s">
        <v>13416</v>
      </c>
      <c r="D4028" s="1" t="s">
        <v>1210</v>
      </c>
      <c r="E4028" s="1" t="s">
        <v>13417</v>
      </c>
      <c r="F4028" s="1" t="s">
        <v>13418</v>
      </c>
      <c r="G4028" s="1">
        <v>33.619166999999997</v>
      </c>
      <c r="H4028" s="1">
        <v>-114.71688899999999</v>
      </c>
      <c r="I4028" s="1">
        <v>399</v>
      </c>
      <c r="J4028" s="1">
        <v>-8</v>
      </c>
      <c r="K4028" s="1" t="s">
        <v>236</v>
      </c>
      <c r="L4028" s="1" t="s">
        <v>13415</v>
      </c>
    </row>
    <row r="4029" spans="1:12">
      <c r="A4029" s="1">
        <v>4137</v>
      </c>
      <c r="B4029" s="1" t="s">
        <v>13419</v>
      </c>
      <c r="C4029" s="1" t="s">
        <v>13420</v>
      </c>
      <c r="D4029" s="1" t="s">
        <v>7110</v>
      </c>
      <c r="F4029" s="1" t="s">
        <v>13421</v>
      </c>
      <c r="G4029" s="1">
        <v>33.785608000000003</v>
      </c>
      <c r="H4029" s="1">
        <v>42.441200000000002</v>
      </c>
      <c r="I4029" s="1">
        <v>618</v>
      </c>
      <c r="J4029" s="1">
        <v>3</v>
      </c>
      <c r="K4029" s="1" t="s">
        <v>161</v>
      </c>
      <c r="L4029" s="1" t="s">
        <v>13419</v>
      </c>
    </row>
    <row r="4030" spans="1:12">
      <c r="A4030" s="1">
        <v>4138</v>
      </c>
      <c r="B4030" s="1" t="s">
        <v>13422</v>
      </c>
      <c r="C4030" s="1" t="s">
        <v>13423</v>
      </c>
      <c r="D4030" s="1" t="s">
        <v>7110</v>
      </c>
      <c r="F4030" s="1" t="s">
        <v>13424</v>
      </c>
      <c r="G4030" s="1">
        <v>33.338053000000002</v>
      </c>
      <c r="H4030" s="1">
        <v>43.597071999999997</v>
      </c>
      <c r="I4030" s="1">
        <v>275</v>
      </c>
      <c r="J4030" s="1">
        <v>3</v>
      </c>
      <c r="K4030" s="1" t="s">
        <v>161</v>
      </c>
      <c r="L4030" s="1" t="s">
        <v>13422</v>
      </c>
    </row>
    <row r="4031" spans="1:12">
      <c r="A4031" s="1">
        <v>4139</v>
      </c>
      <c r="B4031" s="1" t="s">
        <v>13425</v>
      </c>
      <c r="C4031" s="1" t="s">
        <v>13426</v>
      </c>
      <c r="D4031" s="1" t="s">
        <v>7110</v>
      </c>
      <c r="F4031" s="1" t="s">
        <v>13427</v>
      </c>
      <c r="G4031" s="1">
        <v>33.940193999999998</v>
      </c>
      <c r="H4031" s="1">
        <v>44.361583000000003</v>
      </c>
      <c r="I4031" s="1">
        <v>161</v>
      </c>
      <c r="J4031" s="1">
        <v>3</v>
      </c>
      <c r="K4031" s="1" t="s">
        <v>161</v>
      </c>
      <c r="L4031" s="1" t="s">
        <v>13425</v>
      </c>
    </row>
    <row r="4032" spans="1:12">
      <c r="A4032" s="1">
        <v>4140</v>
      </c>
      <c r="B4032" s="1" t="s">
        <v>13428</v>
      </c>
      <c r="C4032" s="1" t="s">
        <v>13429</v>
      </c>
      <c r="D4032" s="1" t="s">
        <v>7618</v>
      </c>
      <c r="E4032" s="1" t="s">
        <v>13430</v>
      </c>
      <c r="F4032" s="1" t="s">
        <v>13431</v>
      </c>
      <c r="G4032" s="1">
        <v>15.185833000000001</v>
      </c>
      <c r="H4032" s="1">
        <v>120.560278</v>
      </c>
      <c r="I4032" s="1">
        <v>484</v>
      </c>
      <c r="J4032" s="1">
        <v>8</v>
      </c>
      <c r="K4032" s="1" t="s">
        <v>201</v>
      </c>
      <c r="L4032" s="1" t="s">
        <v>13428</v>
      </c>
    </row>
    <row r="4033" spans="1:12">
      <c r="A4033" s="1">
        <v>4141</v>
      </c>
      <c r="B4033" s="1" t="s">
        <v>13432</v>
      </c>
      <c r="C4033" s="1" t="s">
        <v>13432</v>
      </c>
      <c r="D4033" s="1" t="s">
        <v>10324</v>
      </c>
      <c r="E4033" s="1" t="s">
        <v>13433</v>
      </c>
      <c r="F4033" s="1" t="s">
        <v>13434</v>
      </c>
      <c r="G4033" s="1">
        <v>5.9008969999999996</v>
      </c>
      <c r="H4033" s="1">
        <v>118.05948600000001</v>
      </c>
      <c r="I4033" s="1">
        <v>46</v>
      </c>
      <c r="J4033" s="1">
        <v>8</v>
      </c>
      <c r="K4033" s="1" t="s">
        <v>201</v>
      </c>
      <c r="L4033" s="1" t="s">
        <v>13432</v>
      </c>
    </row>
    <row r="4034" spans="1:12">
      <c r="A4034" s="1">
        <v>4142</v>
      </c>
      <c r="B4034" s="1" t="s">
        <v>13435</v>
      </c>
      <c r="C4034" s="1" t="s">
        <v>13435</v>
      </c>
      <c r="D4034" s="1" t="s">
        <v>9903</v>
      </c>
      <c r="E4034" s="1" t="s">
        <v>13436</v>
      </c>
      <c r="F4034" s="1" t="s">
        <v>13437</v>
      </c>
      <c r="G4034" s="1">
        <v>20.960556</v>
      </c>
      <c r="H4034" s="1">
        <v>101.4025</v>
      </c>
      <c r="I4034" s="1">
        <v>1968</v>
      </c>
      <c r="J4034" s="1">
        <v>7</v>
      </c>
      <c r="K4034" s="1" t="s">
        <v>161</v>
      </c>
      <c r="L4034" s="1" t="s">
        <v>13435</v>
      </c>
    </row>
    <row r="4035" spans="1:12">
      <c r="A4035" s="1">
        <v>4143</v>
      </c>
      <c r="B4035" s="1" t="s">
        <v>13438</v>
      </c>
      <c r="C4035" s="1" t="s">
        <v>13439</v>
      </c>
      <c r="D4035" s="1" t="s">
        <v>9903</v>
      </c>
      <c r="E4035" s="1" t="s">
        <v>13440</v>
      </c>
      <c r="F4035" s="1" t="s">
        <v>13441</v>
      </c>
      <c r="G4035" s="1">
        <v>20.682700000000001</v>
      </c>
      <c r="H4035" s="1">
        <v>101.994</v>
      </c>
      <c r="I4035" s="1">
        <v>1380</v>
      </c>
      <c r="J4035" s="1">
        <v>7</v>
      </c>
      <c r="K4035" s="1" t="s">
        <v>201</v>
      </c>
      <c r="L4035" s="1" t="s">
        <v>13438</v>
      </c>
    </row>
    <row r="4036" spans="1:12">
      <c r="A4036" s="1">
        <v>4144</v>
      </c>
      <c r="B4036" s="1" t="s">
        <v>13442</v>
      </c>
      <c r="C4036" s="1" t="s">
        <v>13443</v>
      </c>
      <c r="D4036" s="1" t="s">
        <v>10648</v>
      </c>
      <c r="E4036" s="1" t="s">
        <v>13444</v>
      </c>
      <c r="F4036" s="1" t="s">
        <v>13445</v>
      </c>
      <c r="G4036" s="1">
        <v>41.382399999999997</v>
      </c>
      <c r="H4036" s="1">
        <v>123.2901</v>
      </c>
      <c r="I4036" s="1">
        <v>198</v>
      </c>
      <c r="J4036" s="1">
        <v>8</v>
      </c>
      <c r="K4036" s="1" t="s">
        <v>161</v>
      </c>
      <c r="L4036" s="1" t="s">
        <v>13442</v>
      </c>
    </row>
    <row r="4037" spans="1:12">
      <c r="A4037" s="1">
        <v>4145</v>
      </c>
      <c r="B4037" s="1" t="s">
        <v>13446</v>
      </c>
      <c r="C4037" s="1" t="s">
        <v>13447</v>
      </c>
      <c r="D4037" s="1" t="s">
        <v>10648</v>
      </c>
      <c r="E4037" s="1" t="s">
        <v>13448</v>
      </c>
      <c r="F4037" s="1" t="s">
        <v>13449</v>
      </c>
      <c r="G4037" s="1">
        <v>37.271599999999999</v>
      </c>
      <c r="H4037" s="1">
        <v>118.28189999999999</v>
      </c>
      <c r="I4037" s="1">
        <v>86</v>
      </c>
      <c r="J4037" s="1">
        <v>8</v>
      </c>
      <c r="K4037" s="1" t="s">
        <v>161</v>
      </c>
      <c r="L4037" s="1" t="s">
        <v>13446</v>
      </c>
    </row>
    <row r="4038" spans="1:12">
      <c r="A4038" s="1">
        <v>4146</v>
      </c>
      <c r="B4038" s="1" t="s">
        <v>13450</v>
      </c>
      <c r="C4038" s="1" t="s">
        <v>13451</v>
      </c>
      <c r="D4038" s="1" t="s">
        <v>13452</v>
      </c>
      <c r="E4038" s="1" t="s">
        <v>13453</v>
      </c>
      <c r="F4038" s="1" t="s">
        <v>13454</v>
      </c>
      <c r="G4038" s="1">
        <v>16.791388999999999</v>
      </c>
      <c r="H4038" s="1">
        <v>-62.193333000000003</v>
      </c>
      <c r="I4038" s="1">
        <v>40</v>
      </c>
      <c r="J4038" s="1">
        <v>1</v>
      </c>
      <c r="K4038" s="1" t="s">
        <v>201</v>
      </c>
      <c r="L4038" s="1" t="s">
        <v>13450</v>
      </c>
    </row>
    <row r="4039" spans="1:12">
      <c r="A4039" s="1">
        <v>4147</v>
      </c>
      <c r="B4039" s="1" t="s">
        <v>13455</v>
      </c>
      <c r="C4039" s="1" t="s">
        <v>13456</v>
      </c>
      <c r="D4039" s="1" t="s">
        <v>1210</v>
      </c>
      <c r="E4039" s="1" t="s">
        <v>13457</v>
      </c>
      <c r="F4039" s="1" t="s">
        <v>13458</v>
      </c>
      <c r="G4039" s="1">
        <v>56.801667000000002</v>
      </c>
      <c r="H4039" s="1">
        <v>-132.945278</v>
      </c>
      <c r="I4039" s="1">
        <v>105</v>
      </c>
      <c r="J4039" s="1">
        <v>-9</v>
      </c>
      <c r="K4039" s="1" t="s">
        <v>236</v>
      </c>
      <c r="L4039" s="1" t="s">
        <v>13455</v>
      </c>
    </row>
    <row r="4040" spans="1:12">
      <c r="A4040" s="1">
        <v>4148</v>
      </c>
      <c r="B4040" s="1" t="s">
        <v>13459</v>
      </c>
      <c r="C4040" s="1" t="s">
        <v>13460</v>
      </c>
      <c r="D4040" s="1" t="s">
        <v>10648</v>
      </c>
      <c r="E4040" s="1" t="s">
        <v>13461</v>
      </c>
      <c r="F4040" s="1" t="s">
        <v>13462</v>
      </c>
      <c r="G4040" s="1">
        <v>34.409999999999997</v>
      </c>
      <c r="H4040" s="1">
        <v>112.28</v>
      </c>
      <c r="I4040" s="1">
        <v>210</v>
      </c>
      <c r="J4040" s="1">
        <v>8</v>
      </c>
      <c r="K4040" s="1" t="s">
        <v>161</v>
      </c>
      <c r="L4040" s="1" t="s">
        <v>13459</v>
      </c>
    </row>
    <row r="4041" spans="1:12">
      <c r="A4041" s="1">
        <v>4149</v>
      </c>
      <c r="B4041" s="1" t="s">
        <v>13463</v>
      </c>
      <c r="C4041" s="1" t="s">
        <v>13464</v>
      </c>
      <c r="D4041" s="1" t="s">
        <v>10648</v>
      </c>
      <c r="E4041" s="1" t="s">
        <v>13465</v>
      </c>
      <c r="F4041" s="1" t="s">
        <v>13466</v>
      </c>
      <c r="G4041" s="1">
        <v>34.159999999999997</v>
      </c>
      <c r="H4041" s="1">
        <v>117.11</v>
      </c>
      <c r="I4041" s="1">
        <v>140</v>
      </c>
      <c r="J4041" s="1">
        <v>8</v>
      </c>
      <c r="K4041" s="1" t="s">
        <v>161</v>
      </c>
      <c r="L4041" s="1" t="s">
        <v>13463</v>
      </c>
    </row>
    <row r="4042" spans="1:12">
      <c r="A4042" s="1">
        <v>4150</v>
      </c>
      <c r="B4042" s="1" t="s">
        <v>6800</v>
      </c>
      <c r="C4042" s="1" t="s">
        <v>13467</v>
      </c>
      <c r="D4042" s="1" t="s">
        <v>6738</v>
      </c>
      <c r="E4042" s="1" t="s">
        <v>13468</v>
      </c>
      <c r="F4042" s="1" t="s">
        <v>1212</v>
      </c>
      <c r="G4042" s="1">
        <v>32.750836</v>
      </c>
      <c r="H4042" s="1">
        <v>51.861266999999998</v>
      </c>
      <c r="I4042" s="1">
        <v>5059</v>
      </c>
      <c r="J4042" s="1">
        <v>3.5</v>
      </c>
      <c r="K4042" s="1" t="s">
        <v>184</v>
      </c>
      <c r="L4042" s="1" t="s">
        <v>6800</v>
      </c>
    </row>
    <row r="4043" spans="1:12">
      <c r="A4043" s="1">
        <v>4151</v>
      </c>
      <c r="B4043" s="1" t="s">
        <v>13469</v>
      </c>
      <c r="C4043" s="1" t="s">
        <v>13469</v>
      </c>
      <c r="D4043" s="1" t="s">
        <v>10160</v>
      </c>
      <c r="E4043" s="1" t="s">
        <v>13470</v>
      </c>
      <c r="F4043" s="1" t="s">
        <v>13471</v>
      </c>
      <c r="G4043" s="1">
        <v>20.165452999999999</v>
      </c>
      <c r="H4043" s="1">
        <v>94.941185000000004</v>
      </c>
      <c r="I4043" s="1">
        <v>275</v>
      </c>
      <c r="J4043" s="1">
        <v>6.5</v>
      </c>
      <c r="K4043" s="1" t="s">
        <v>161</v>
      </c>
      <c r="L4043" s="1" t="s">
        <v>13469</v>
      </c>
    </row>
    <row r="4044" spans="1:12">
      <c r="A4044" s="1">
        <v>4152</v>
      </c>
      <c r="B4044" s="1" t="s">
        <v>13472</v>
      </c>
      <c r="C4044" s="1" t="s">
        <v>13472</v>
      </c>
      <c r="D4044" s="1" t="s">
        <v>10160</v>
      </c>
      <c r="E4044" s="1" t="s">
        <v>13473</v>
      </c>
      <c r="F4044" s="1" t="s">
        <v>13474</v>
      </c>
      <c r="G4044" s="1">
        <v>25.988333000000001</v>
      </c>
      <c r="H4044" s="1">
        <v>95.674443999999994</v>
      </c>
      <c r="I4044" s="1">
        <v>6000</v>
      </c>
      <c r="J4044" s="1">
        <v>6.5</v>
      </c>
      <c r="K4044" s="1" t="s">
        <v>161</v>
      </c>
      <c r="L4044" s="1" t="s">
        <v>13472</v>
      </c>
    </row>
    <row r="4045" spans="1:12">
      <c r="A4045" s="1">
        <v>4153</v>
      </c>
      <c r="B4045" s="1" t="s">
        <v>13475</v>
      </c>
      <c r="C4045" s="1" t="s">
        <v>13475</v>
      </c>
      <c r="D4045" s="1" t="s">
        <v>10134</v>
      </c>
      <c r="E4045" s="1" t="s">
        <v>13476</v>
      </c>
      <c r="F4045" s="1" t="s">
        <v>13477</v>
      </c>
      <c r="G4045" s="1">
        <v>11.75</v>
      </c>
      <c r="H4045" s="1">
        <v>108.367</v>
      </c>
      <c r="I4045" s="1">
        <v>3156</v>
      </c>
      <c r="J4045" s="1">
        <v>7</v>
      </c>
      <c r="K4045" s="1" t="s">
        <v>161</v>
      </c>
      <c r="L4045" s="1" t="s">
        <v>13475</v>
      </c>
    </row>
    <row r="4046" spans="1:12">
      <c r="A4046" s="1">
        <v>4154</v>
      </c>
      <c r="B4046" s="1" t="s">
        <v>13478</v>
      </c>
      <c r="C4046" s="1" t="s">
        <v>13478</v>
      </c>
      <c r="D4046" s="1" t="s">
        <v>10134</v>
      </c>
      <c r="E4046" s="1" t="s">
        <v>13479</v>
      </c>
      <c r="F4046" s="1" t="s">
        <v>1212</v>
      </c>
      <c r="G4046" s="1">
        <v>17.515000000000001</v>
      </c>
      <c r="H4046" s="1">
        <v>106.59055600000001</v>
      </c>
      <c r="I4046" s="1">
        <v>50</v>
      </c>
      <c r="J4046" s="1">
        <v>7</v>
      </c>
      <c r="K4046" s="1" t="s">
        <v>161</v>
      </c>
      <c r="L4046" s="1" t="s">
        <v>13478</v>
      </c>
    </row>
    <row r="4047" spans="1:12">
      <c r="A4047" s="1">
        <v>4155</v>
      </c>
      <c r="B4047" s="1" t="s">
        <v>13480</v>
      </c>
      <c r="C4047" s="1" t="s">
        <v>13480</v>
      </c>
      <c r="D4047" s="1" t="s">
        <v>10134</v>
      </c>
      <c r="E4047" s="1" t="s">
        <v>13481</v>
      </c>
      <c r="F4047" s="1" t="s">
        <v>13482</v>
      </c>
      <c r="G4047" s="1">
        <v>9.9496760000000002</v>
      </c>
      <c r="H4047" s="1">
        <v>105.13365899999999</v>
      </c>
      <c r="I4047" s="1">
        <v>7</v>
      </c>
      <c r="J4047" s="1">
        <v>7</v>
      </c>
      <c r="K4047" s="1" t="s">
        <v>161</v>
      </c>
      <c r="L4047" s="1" t="s">
        <v>13480</v>
      </c>
    </row>
    <row r="4048" spans="1:12">
      <c r="A4048" s="1">
        <v>4156</v>
      </c>
      <c r="B4048" s="1" t="s">
        <v>13483</v>
      </c>
      <c r="C4048" s="1" t="s">
        <v>13483</v>
      </c>
      <c r="D4048" s="1" t="s">
        <v>10134</v>
      </c>
      <c r="E4048" s="1" t="s">
        <v>13484</v>
      </c>
      <c r="F4048" s="1" t="s">
        <v>13485</v>
      </c>
      <c r="G4048" s="1">
        <v>9.1880489999999995</v>
      </c>
      <c r="H4048" s="1">
        <v>105.17472100000001</v>
      </c>
      <c r="I4048" s="1">
        <v>50</v>
      </c>
      <c r="J4048" s="1">
        <v>7</v>
      </c>
      <c r="K4048" s="1" t="s">
        <v>161</v>
      </c>
      <c r="L4048" s="1" t="s">
        <v>13483</v>
      </c>
    </row>
    <row r="4049" spans="1:12">
      <c r="A4049" s="1">
        <v>4157</v>
      </c>
      <c r="B4049" s="1" t="s">
        <v>13486</v>
      </c>
      <c r="C4049" s="1" t="s">
        <v>13486</v>
      </c>
      <c r="D4049" s="1" t="s">
        <v>10134</v>
      </c>
      <c r="E4049" s="1" t="s">
        <v>13487</v>
      </c>
      <c r="F4049" s="1" t="s">
        <v>13488</v>
      </c>
      <c r="G4049" s="1">
        <v>15.405944</v>
      </c>
      <c r="H4049" s="1">
        <v>108.705889</v>
      </c>
      <c r="I4049" s="1">
        <v>10</v>
      </c>
      <c r="J4049" s="1">
        <v>7</v>
      </c>
      <c r="K4049" s="1" t="s">
        <v>161</v>
      </c>
      <c r="L4049" s="1" t="s">
        <v>13486</v>
      </c>
    </row>
    <row r="4050" spans="1:12">
      <c r="A4050" s="1">
        <v>4158</v>
      </c>
      <c r="B4050" s="1" t="s">
        <v>13489</v>
      </c>
      <c r="C4050" s="1" t="s">
        <v>13490</v>
      </c>
      <c r="D4050" s="1" t="s">
        <v>10134</v>
      </c>
      <c r="E4050" s="1" t="s">
        <v>13491</v>
      </c>
      <c r="F4050" s="1" t="s">
        <v>13492</v>
      </c>
      <c r="G4050" s="1">
        <v>13.04955</v>
      </c>
      <c r="H4050" s="1">
        <v>109.33370600000001</v>
      </c>
      <c r="I4050" s="1">
        <v>20</v>
      </c>
      <c r="J4050" s="1">
        <v>7</v>
      </c>
      <c r="K4050" s="1" t="s">
        <v>161</v>
      </c>
      <c r="L4050" s="1" t="s">
        <v>13489</v>
      </c>
    </row>
    <row r="4051" spans="1:12">
      <c r="A4051" s="1">
        <v>4159</v>
      </c>
      <c r="B4051" s="1" t="s">
        <v>13493</v>
      </c>
      <c r="C4051" s="1" t="s">
        <v>13493</v>
      </c>
      <c r="D4051" s="1" t="s">
        <v>10031</v>
      </c>
      <c r="E4051" s="1" t="s">
        <v>13494</v>
      </c>
      <c r="F4051" s="1" t="s">
        <v>13495</v>
      </c>
      <c r="G4051" s="1">
        <v>19.372</v>
      </c>
      <c r="H4051" s="1">
        <v>98.436999999999998</v>
      </c>
      <c r="I4051" s="1">
        <v>1271</v>
      </c>
      <c r="J4051" s="1">
        <v>7</v>
      </c>
      <c r="K4051" s="1" t="s">
        <v>161</v>
      </c>
      <c r="L4051" s="1" t="s">
        <v>13493</v>
      </c>
    </row>
    <row r="4052" spans="1:12">
      <c r="A4052" s="1">
        <v>4160</v>
      </c>
      <c r="B4052" s="1" t="s">
        <v>13496</v>
      </c>
      <c r="C4052" s="1" t="s">
        <v>13496</v>
      </c>
      <c r="D4052" s="1" t="s">
        <v>3899</v>
      </c>
      <c r="E4052" s="1" t="s">
        <v>13497</v>
      </c>
      <c r="F4052" s="1" t="s">
        <v>13498</v>
      </c>
      <c r="G4052" s="1">
        <v>43.285719</v>
      </c>
      <c r="H4052" s="1">
        <v>16.679718999999999</v>
      </c>
      <c r="I4052" s="1">
        <v>1776</v>
      </c>
      <c r="J4052" s="1">
        <v>1</v>
      </c>
      <c r="K4052" s="1" t="s">
        <v>184</v>
      </c>
      <c r="L4052" s="1" t="s">
        <v>13496</v>
      </c>
    </row>
    <row r="4053" spans="1:12">
      <c r="A4053" s="1">
        <v>4161</v>
      </c>
      <c r="B4053" s="1" t="s">
        <v>13499</v>
      </c>
      <c r="C4053" s="1" t="s">
        <v>2923</v>
      </c>
      <c r="D4053" s="1" t="s">
        <v>2895</v>
      </c>
      <c r="E4053" s="1" t="s">
        <v>13500</v>
      </c>
      <c r="F4053" s="1" t="s">
        <v>13501</v>
      </c>
      <c r="G4053" s="1">
        <v>3.722556</v>
      </c>
      <c r="H4053" s="1">
        <v>11.553269</v>
      </c>
      <c r="I4053" s="1">
        <v>2278</v>
      </c>
      <c r="J4053" s="1">
        <v>1</v>
      </c>
      <c r="K4053" s="1" t="s">
        <v>201</v>
      </c>
      <c r="L4053" s="1" t="s">
        <v>13499</v>
      </c>
    </row>
    <row r="4054" spans="1:12">
      <c r="A4054" s="1">
        <v>4162</v>
      </c>
      <c r="B4054" s="1" t="s">
        <v>13502</v>
      </c>
      <c r="C4054" s="1" t="s">
        <v>13502</v>
      </c>
      <c r="D4054" s="1" t="s">
        <v>3566</v>
      </c>
      <c r="E4054" s="1" t="s">
        <v>13503</v>
      </c>
      <c r="F4054" s="1" t="s">
        <v>13504</v>
      </c>
      <c r="G4054" s="1">
        <v>9.5768889999999995</v>
      </c>
      <c r="H4054" s="1">
        <v>-13.611961000000001</v>
      </c>
      <c r="I4054" s="1">
        <v>72</v>
      </c>
      <c r="J4054" s="1">
        <v>0</v>
      </c>
      <c r="K4054" s="1" t="s">
        <v>201</v>
      </c>
      <c r="L4054" s="1" t="s">
        <v>13502</v>
      </c>
    </row>
    <row r="4055" spans="1:12">
      <c r="A4055" s="1">
        <v>4163</v>
      </c>
      <c r="B4055" s="1" t="s">
        <v>13505</v>
      </c>
      <c r="C4055" s="1" t="s">
        <v>13506</v>
      </c>
      <c r="D4055" s="1" t="s">
        <v>5363</v>
      </c>
      <c r="F4055" s="1" t="s">
        <v>1212</v>
      </c>
      <c r="G4055" s="1">
        <v>46.992094000000002</v>
      </c>
      <c r="H4055" s="1">
        <v>8.3903149999999993</v>
      </c>
      <c r="I4055" s="1">
        <v>1800</v>
      </c>
      <c r="J4055" s="1">
        <v>1</v>
      </c>
      <c r="K4055" s="1" t="s">
        <v>184</v>
      </c>
      <c r="L4055" s="1" t="s">
        <v>13505</v>
      </c>
    </row>
    <row r="4056" spans="1:12">
      <c r="A4056" s="1">
        <v>4164</v>
      </c>
      <c r="B4056" s="1" t="s">
        <v>13507</v>
      </c>
      <c r="C4056" s="1" t="s">
        <v>13508</v>
      </c>
      <c r="D4056" s="1" t="s">
        <v>5363</v>
      </c>
      <c r="F4056" s="1" t="s">
        <v>1212</v>
      </c>
      <c r="G4056" s="1">
        <v>47.360289999999999</v>
      </c>
      <c r="H4056" s="1">
        <v>8.4780499999999996</v>
      </c>
      <c r="I4056" s="1">
        <v>1800</v>
      </c>
      <c r="J4056" s="1">
        <v>1</v>
      </c>
      <c r="K4056" s="1" t="s">
        <v>184</v>
      </c>
      <c r="L4056" s="1" t="s">
        <v>13507</v>
      </c>
    </row>
    <row r="4057" spans="1:12">
      <c r="A4057" s="1">
        <v>4165</v>
      </c>
      <c r="B4057" s="1" t="s">
        <v>13509</v>
      </c>
      <c r="C4057" s="1" t="s">
        <v>13510</v>
      </c>
      <c r="D4057" s="1" t="s">
        <v>1196</v>
      </c>
      <c r="E4057" s="1" t="s">
        <v>13511</v>
      </c>
      <c r="F4057" s="1" t="s">
        <v>13512</v>
      </c>
      <c r="G4057" s="1">
        <v>50.823194000000001</v>
      </c>
      <c r="H4057" s="1">
        <v>6.1863890000000001</v>
      </c>
      <c r="I4057" s="1">
        <v>570</v>
      </c>
      <c r="J4057" s="1">
        <v>1</v>
      </c>
      <c r="K4057" s="1" t="s">
        <v>184</v>
      </c>
      <c r="L4057" s="1" t="s">
        <v>13509</v>
      </c>
    </row>
    <row r="4058" spans="1:12">
      <c r="A4058" s="1">
        <v>4166</v>
      </c>
      <c r="B4058" s="1" t="s">
        <v>13513</v>
      </c>
      <c r="C4058" s="1" t="s">
        <v>13514</v>
      </c>
      <c r="D4058" s="1" t="s">
        <v>1196</v>
      </c>
      <c r="E4058" s="1" t="s">
        <v>13515</v>
      </c>
      <c r="F4058" s="1" t="s">
        <v>13516</v>
      </c>
      <c r="G4058" s="1">
        <v>48.779299999999999</v>
      </c>
      <c r="H4058" s="1">
        <v>8.0804799999999997</v>
      </c>
      <c r="I4058" s="1">
        <v>407</v>
      </c>
      <c r="J4058" s="1">
        <v>1</v>
      </c>
      <c r="K4058" s="1" t="s">
        <v>184</v>
      </c>
      <c r="L4058" s="1" t="s">
        <v>13513</v>
      </c>
    </row>
    <row r="4059" spans="1:12">
      <c r="A4059" s="1">
        <v>4167</v>
      </c>
      <c r="B4059" s="1" t="s">
        <v>13517</v>
      </c>
      <c r="C4059" s="1" t="s">
        <v>13518</v>
      </c>
      <c r="D4059" s="1" t="s">
        <v>1210</v>
      </c>
      <c r="E4059" s="1" t="s">
        <v>13519</v>
      </c>
      <c r="F4059" s="1" t="s">
        <v>13520</v>
      </c>
      <c r="G4059" s="1">
        <v>28.777639000000001</v>
      </c>
      <c r="H4059" s="1">
        <v>-81.237488999999997</v>
      </c>
      <c r="I4059" s="1">
        <v>55</v>
      </c>
      <c r="J4059" s="1">
        <v>-5</v>
      </c>
      <c r="K4059" s="1" t="s">
        <v>236</v>
      </c>
      <c r="L4059" s="1" t="s">
        <v>13517</v>
      </c>
    </row>
    <row r="4060" spans="1:12">
      <c r="A4060" s="1">
        <v>4168</v>
      </c>
      <c r="B4060" s="1" t="s">
        <v>13521</v>
      </c>
      <c r="C4060" s="1" t="s">
        <v>10152</v>
      </c>
      <c r="D4060" s="1" t="s">
        <v>10134</v>
      </c>
      <c r="E4060" s="1" t="s">
        <v>13522</v>
      </c>
      <c r="F4060" s="1" t="s">
        <v>1212</v>
      </c>
      <c r="G4060" s="1">
        <v>10.227024999999999</v>
      </c>
      <c r="H4060" s="1">
        <v>103.967169</v>
      </c>
      <c r="I4060" s="1">
        <v>23</v>
      </c>
      <c r="J4060" s="1">
        <v>7</v>
      </c>
      <c r="K4060" s="1" t="s">
        <v>161</v>
      </c>
      <c r="L4060" s="1" t="s">
        <v>13521</v>
      </c>
    </row>
    <row r="4061" spans="1:12">
      <c r="A4061" s="1">
        <v>4169</v>
      </c>
      <c r="B4061" s="1" t="s">
        <v>13523</v>
      </c>
      <c r="C4061" s="1" t="s">
        <v>13524</v>
      </c>
      <c r="D4061" s="1" t="s">
        <v>1210</v>
      </c>
      <c r="E4061" s="1" t="s">
        <v>13525</v>
      </c>
      <c r="F4061" s="1" t="s">
        <v>13526</v>
      </c>
      <c r="G4061" s="1">
        <v>40.316110999999999</v>
      </c>
      <c r="H4061" s="1">
        <v>-78.833888999999999</v>
      </c>
      <c r="I4061" s="1">
        <v>2284</v>
      </c>
      <c r="J4061" s="1">
        <v>-5</v>
      </c>
      <c r="K4061" s="1" t="s">
        <v>236</v>
      </c>
      <c r="L4061" s="1" t="s">
        <v>13523</v>
      </c>
    </row>
    <row r="4062" spans="1:12">
      <c r="A4062" s="1">
        <v>4170</v>
      </c>
      <c r="B4062" s="1" t="s">
        <v>13527</v>
      </c>
      <c r="C4062" s="1" t="s">
        <v>13527</v>
      </c>
      <c r="D4062" s="1" t="s">
        <v>9927</v>
      </c>
      <c r="E4062" s="1" t="s">
        <v>13528</v>
      </c>
      <c r="F4062" s="1" t="s">
        <v>13529</v>
      </c>
      <c r="G4062" s="1">
        <v>27.687778000000002</v>
      </c>
      <c r="H4062" s="1">
        <v>86.731388999999993</v>
      </c>
      <c r="I4062" s="1">
        <v>9100</v>
      </c>
      <c r="J4062" s="1">
        <v>5.75</v>
      </c>
      <c r="K4062" s="1" t="s">
        <v>201</v>
      </c>
      <c r="L4062" s="1" t="s">
        <v>13527</v>
      </c>
    </row>
    <row r="4063" spans="1:12">
      <c r="A4063" s="1">
        <v>4171</v>
      </c>
      <c r="B4063" s="1" t="s">
        <v>13530</v>
      </c>
      <c r="C4063" s="1" t="s">
        <v>13530</v>
      </c>
      <c r="D4063" s="1" t="s">
        <v>9927</v>
      </c>
      <c r="E4063" s="1" t="s">
        <v>13531</v>
      </c>
      <c r="F4063" s="1" t="s">
        <v>13532</v>
      </c>
      <c r="G4063" s="1">
        <v>27.14743</v>
      </c>
      <c r="H4063" s="1">
        <v>87.050819000000004</v>
      </c>
      <c r="I4063" s="1">
        <v>4000</v>
      </c>
      <c r="J4063" s="1">
        <v>5.75</v>
      </c>
      <c r="K4063" s="1" t="s">
        <v>201</v>
      </c>
      <c r="L4063" s="1" t="s">
        <v>13530</v>
      </c>
    </row>
    <row r="4064" spans="1:12">
      <c r="A4064" s="1">
        <v>4172</v>
      </c>
      <c r="B4064" s="1" t="s">
        <v>13533</v>
      </c>
      <c r="C4064" s="1" t="s">
        <v>13533</v>
      </c>
      <c r="D4064" s="1" t="s">
        <v>9927</v>
      </c>
      <c r="E4064" s="1" t="s">
        <v>13534</v>
      </c>
      <c r="F4064" s="1" t="s">
        <v>13535</v>
      </c>
      <c r="G4064" s="1">
        <v>27.253117</v>
      </c>
      <c r="H4064" s="1">
        <v>86.670044000000004</v>
      </c>
      <c r="I4064" s="1">
        <v>4100</v>
      </c>
      <c r="J4064" s="1">
        <v>5.75</v>
      </c>
      <c r="K4064" s="1" t="s">
        <v>201</v>
      </c>
      <c r="L4064" s="1" t="s">
        <v>13533</v>
      </c>
    </row>
    <row r="4065" spans="1:12">
      <c r="A4065" s="1">
        <v>4173</v>
      </c>
      <c r="B4065" s="1" t="s">
        <v>13536</v>
      </c>
      <c r="C4065" s="1" t="s">
        <v>13536</v>
      </c>
      <c r="D4065" s="1" t="s">
        <v>9927</v>
      </c>
      <c r="E4065" s="1" t="s">
        <v>13537</v>
      </c>
      <c r="F4065" s="1" t="s">
        <v>13538</v>
      </c>
      <c r="G4065" s="1">
        <v>28.782222000000001</v>
      </c>
      <c r="H4065" s="1">
        <v>83.722499999999997</v>
      </c>
      <c r="I4065" s="1">
        <v>8800</v>
      </c>
      <c r="J4065" s="1">
        <v>5.75</v>
      </c>
      <c r="K4065" s="1" t="s">
        <v>201</v>
      </c>
      <c r="L4065" s="1" t="s">
        <v>13536</v>
      </c>
    </row>
    <row r="4066" spans="1:12">
      <c r="A4066" s="1">
        <v>4174</v>
      </c>
      <c r="B4066" s="1" t="s">
        <v>13539</v>
      </c>
      <c r="C4066" s="1" t="s">
        <v>13539</v>
      </c>
      <c r="D4066" s="1" t="s">
        <v>9927</v>
      </c>
      <c r="E4066" s="1" t="s">
        <v>13540</v>
      </c>
      <c r="F4066" s="1" t="s">
        <v>13541</v>
      </c>
      <c r="G4066" s="1">
        <v>28.632999999999999</v>
      </c>
      <c r="H4066" s="1">
        <v>84</v>
      </c>
      <c r="I4066" s="1">
        <v>11000</v>
      </c>
      <c r="J4066" s="1">
        <v>5.75</v>
      </c>
      <c r="K4066" s="1" t="s">
        <v>201</v>
      </c>
      <c r="L4066" s="1" t="s">
        <v>13539</v>
      </c>
    </row>
    <row r="4067" spans="1:12">
      <c r="A4067" s="1">
        <v>4175</v>
      </c>
      <c r="B4067" s="1" t="s">
        <v>13542</v>
      </c>
      <c r="C4067" s="1" t="s">
        <v>13542</v>
      </c>
      <c r="D4067" s="1" t="s">
        <v>9927</v>
      </c>
      <c r="E4067" s="1" t="s">
        <v>13543</v>
      </c>
      <c r="F4067" s="1" t="s">
        <v>13544</v>
      </c>
      <c r="G4067" s="1">
        <v>27.516999999999999</v>
      </c>
      <c r="H4067" s="1">
        <v>86.6</v>
      </c>
      <c r="I4067" s="1">
        <v>7918</v>
      </c>
      <c r="J4067" s="1">
        <v>5.75</v>
      </c>
      <c r="K4067" s="1" t="s">
        <v>201</v>
      </c>
      <c r="L4067" s="1" t="s">
        <v>13542</v>
      </c>
    </row>
    <row r="4068" spans="1:12">
      <c r="A4068" s="1">
        <v>4176</v>
      </c>
      <c r="B4068" s="1" t="s">
        <v>13545</v>
      </c>
      <c r="C4068" s="1" t="s">
        <v>13545</v>
      </c>
      <c r="D4068" s="1" t="s">
        <v>9927</v>
      </c>
      <c r="E4068" s="1" t="s">
        <v>13546</v>
      </c>
      <c r="F4068" s="1" t="s">
        <v>1212</v>
      </c>
      <c r="G4068" s="1">
        <v>27.052222</v>
      </c>
      <c r="H4068" s="1">
        <v>86.861943999999994</v>
      </c>
      <c r="I4068" s="1">
        <v>6000</v>
      </c>
      <c r="J4068" s="1">
        <v>5.75</v>
      </c>
      <c r="K4068" s="1" t="s">
        <v>201</v>
      </c>
      <c r="L4068" s="1" t="s">
        <v>13545</v>
      </c>
    </row>
    <row r="4069" spans="1:12">
      <c r="A4069" s="1">
        <v>4177</v>
      </c>
      <c r="B4069" s="1" t="s">
        <v>13547</v>
      </c>
      <c r="C4069" s="1" t="s">
        <v>13547</v>
      </c>
      <c r="D4069" s="1" t="s">
        <v>9927</v>
      </c>
      <c r="E4069" s="1" t="s">
        <v>13548</v>
      </c>
      <c r="F4069" s="1" t="s">
        <v>13549</v>
      </c>
      <c r="G4069" s="1">
        <v>27.303508999999998</v>
      </c>
      <c r="H4069" s="1">
        <v>86.550430000000006</v>
      </c>
      <c r="I4069" s="1">
        <v>4500</v>
      </c>
      <c r="J4069" s="1">
        <v>5.75</v>
      </c>
      <c r="K4069" s="1" t="s">
        <v>201</v>
      </c>
      <c r="L4069" s="1" t="s">
        <v>13547</v>
      </c>
    </row>
    <row r="4070" spans="1:12">
      <c r="A4070" s="1">
        <v>4178</v>
      </c>
      <c r="B4070" s="1" t="s">
        <v>13550</v>
      </c>
      <c r="C4070" s="1" t="s">
        <v>13551</v>
      </c>
      <c r="D4070" s="1" t="s">
        <v>9927</v>
      </c>
      <c r="E4070" s="1" t="s">
        <v>13552</v>
      </c>
      <c r="F4070" s="1" t="s">
        <v>13553</v>
      </c>
      <c r="G4070" s="1">
        <v>28.111111000000001</v>
      </c>
      <c r="H4070" s="1">
        <v>82.294167000000002</v>
      </c>
      <c r="I4070" s="1">
        <v>2100</v>
      </c>
      <c r="J4070" s="1">
        <v>5.75</v>
      </c>
      <c r="K4070" s="1" t="s">
        <v>201</v>
      </c>
      <c r="L4070" s="1" t="s">
        <v>13550</v>
      </c>
    </row>
    <row r="4071" spans="1:12">
      <c r="A4071" s="1">
        <v>4179</v>
      </c>
      <c r="B4071" s="1" t="s">
        <v>13554</v>
      </c>
      <c r="C4071" s="1" t="s">
        <v>13554</v>
      </c>
      <c r="D4071" s="1" t="s">
        <v>9927</v>
      </c>
      <c r="E4071" s="1" t="s">
        <v>13555</v>
      </c>
      <c r="F4071" s="1" t="s">
        <v>13556</v>
      </c>
      <c r="G4071" s="1">
        <v>28.626999999999999</v>
      </c>
      <c r="H4071" s="1">
        <v>82.194999999999993</v>
      </c>
      <c r="I4071" s="1">
        <v>2500</v>
      </c>
      <c r="J4071" s="1">
        <v>5.75</v>
      </c>
      <c r="K4071" s="1" t="s">
        <v>201</v>
      </c>
      <c r="L4071" s="1" t="s">
        <v>13554</v>
      </c>
    </row>
    <row r="4072" spans="1:12">
      <c r="A4072" s="1">
        <v>4180</v>
      </c>
      <c r="B4072" s="1" t="s">
        <v>13557</v>
      </c>
      <c r="C4072" s="1" t="s">
        <v>13557</v>
      </c>
      <c r="D4072" s="1" t="s">
        <v>9927</v>
      </c>
      <c r="E4072" s="1" t="s">
        <v>13558</v>
      </c>
      <c r="F4072" s="1" t="s">
        <v>13559</v>
      </c>
      <c r="G4072" s="1">
        <v>29.274166999999998</v>
      </c>
      <c r="H4072" s="1">
        <v>82.193332999999996</v>
      </c>
      <c r="I4072" s="1">
        <v>7700</v>
      </c>
      <c r="J4072" s="1">
        <v>5.75</v>
      </c>
      <c r="K4072" s="1" t="s">
        <v>201</v>
      </c>
      <c r="L4072" s="1" t="s">
        <v>13557</v>
      </c>
    </row>
    <row r="4073" spans="1:12">
      <c r="A4073" s="1">
        <v>4181</v>
      </c>
      <c r="B4073" s="1" t="s">
        <v>13560</v>
      </c>
      <c r="C4073" s="1" t="s">
        <v>13560</v>
      </c>
      <c r="D4073" s="1" t="s">
        <v>9927</v>
      </c>
      <c r="E4073" s="1" t="s">
        <v>13561</v>
      </c>
      <c r="F4073" s="1" t="s">
        <v>13562</v>
      </c>
      <c r="G4073" s="1">
        <v>28</v>
      </c>
      <c r="H4073" s="1">
        <v>83.832999999999998</v>
      </c>
      <c r="I4073" s="1">
        <v>4000</v>
      </c>
      <c r="J4073" s="1">
        <v>5.75</v>
      </c>
      <c r="K4073" s="1" t="s">
        <v>201</v>
      </c>
      <c r="L4073" s="1" t="s">
        <v>13560</v>
      </c>
    </row>
    <row r="4074" spans="1:12">
      <c r="A4074" s="1">
        <v>4182</v>
      </c>
      <c r="B4074" s="1" t="s">
        <v>13563</v>
      </c>
      <c r="C4074" s="1" t="s">
        <v>13563</v>
      </c>
      <c r="D4074" s="1" t="s">
        <v>9927</v>
      </c>
      <c r="E4074" s="1" t="s">
        <v>13564</v>
      </c>
      <c r="F4074" s="1" t="s">
        <v>13565</v>
      </c>
      <c r="G4074" s="1">
        <v>27.35</v>
      </c>
      <c r="H4074" s="1">
        <v>84.667000000000002</v>
      </c>
      <c r="I4074" s="1">
        <v>4000</v>
      </c>
      <c r="J4074" s="1">
        <v>5.75</v>
      </c>
      <c r="K4074" s="1" t="s">
        <v>201</v>
      </c>
      <c r="L4074" s="1" t="s">
        <v>13563</v>
      </c>
    </row>
    <row r="4075" spans="1:12">
      <c r="A4075" s="1">
        <v>4183</v>
      </c>
      <c r="B4075" s="1" t="s">
        <v>13566</v>
      </c>
      <c r="C4075" s="1" t="s">
        <v>13566</v>
      </c>
      <c r="D4075" s="1" t="s">
        <v>9927</v>
      </c>
      <c r="E4075" s="1" t="s">
        <v>13567</v>
      </c>
      <c r="F4075" s="1" t="s">
        <v>13568</v>
      </c>
      <c r="G4075" s="1">
        <v>27.315000000000001</v>
      </c>
      <c r="H4075" s="1">
        <v>87.193332999999996</v>
      </c>
      <c r="I4075" s="1">
        <v>1700</v>
      </c>
      <c r="J4075" s="1">
        <v>5.75</v>
      </c>
      <c r="K4075" s="1" t="s">
        <v>201</v>
      </c>
      <c r="L4075" s="1" t="s">
        <v>13566</v>
      </c>
    </row>
    <row r="4076" spans="1:12">
      <c r="A4076" s="1">
        <v>4184</v>
      </c>
      <c r="B4076" s="1" t="s">
        <v>13569</v>
      </c>
      <c r="C4076" s="1" t="s">
        <v>13569</v>
      </c>
      <c r="D4076" s="1" t="s">
        <v>9927</v>
      </c>
      <c r="E4076" s="1" t="s">
        <v>13570</v>
      </c>
      <c r="F4076" s="1" t="s">
        <v>13571</v>
      </c>
      <c r="G4076" s="1">
        <v>28.585999999999999</v>
      </c>
      <c r="H4076" s="1">
        <v>81.635999999999996</v>
      </c>
      <c r="I4076" s="1">
        <v>2400</v>
      </c>
      <c r="J4076" s="1">
        <v>5.75</v>
      </c>
      <c r="K4076" s="1" t="s">
        <v>201</v>
      </c>
      <c r="L4076" s="1" t="s">
        <v>13569</v>
      </c>
    </row>
    <row r="4077" spans="1:12">
      <c r="A4077" s="1">
        <v>4185</v>
      </c>
      <c r="B4077" s="1" t="s">
        <v>13572</v>
      </c>
      <c r="C4077" s="1" t="s">
        <v>13572</v>
      </c>
      <c r="D4077" s="1" t="s">
        <v>9927</v>
      </c>
      <c r="E4077" s="1" t="s">
        <v>13573</v>
      </c>
      <c r="F4077" s="1" t="s">
        <v>13574</v>
      </c>
      <c r="G4077" s="1">
        <v>29.971063999999998</v>
      </c>
      <c r="H4077" s="1">
        <v>81.818932000000004</v>
      </c>
      <c r="I4077" s="1">
        <v>9246</v>
      </c>
      <c r="J4077" s="1">
        <v>5.75</v>
      </c>
      <c r="K4077" s="1" t="s">
        <v>201</v>
      </c>
      <c r="L4077" s="1" t="s">
        <v>13572</v>
      </c>
    </row>
    <row r="4078" spans="1:12">
      <c r="A4078" s="1">
        <v>4186</v>
      </c>
      <c r="B4078" s="1" t="s">
        <v>13575</v>
      </c>
      <c r="C4078" s="1" t="s">
        <v>13575</v>
      </c>
      <c r="D4078" s="1" t="s">
        <v>9927</v>
      </c>
      <c r="E4078" s="1" t="s">
        <v>13576</v>
      </c>
      <c r="F4078" s="1" t="s">
        <v>13577</v>
      </c>
      <c r="G4078" s="1">
        <v>28.985717999999999</v>
      </c>
      <c r="H4078" s="1">
        <v>82.819145000000006</v>
      </c>
      <c r="I4078" s="1">
        <v>8200</v>
      </c>
      <c r="J4078" s="1">
        <v>5.75</v>
      </c>
      <c r="K4078" s="1" t="s">
        <v>201</v>
      </c>
      <c r="L4078" s="1" t="s">
        <v>13575</v>
      </c>
    </row>
    <row r="4079" spans="1:12">
      <c r="A4079" s="1">
        <v>4187</v>
      </c>
      <c r="B4079" s="1" t="s">
        <v>13578</v>
      </c>
      <c r="C4079" s="1" t="s">
        <v>13578</v>
      </c>
      <c r="D4079" s="1" t="s">
        <v>9927</v>
      </c>
      <c r="E4079" s="1" t="s">
        <v>13579</v>
      </c>
      <c r="F4079" s="1" t="s">
        <v>13580</v>
      </c>
      <c r="G4079" s="1">
        <v>29.538959999999999</v>
      </c>
      <c r="H4079" s="1">
        <v>81.185364000000007</v>
      </c>
      <c r="I4079" s="1">
        <v>4100</v>
      </c>
      <c r="J4079" s="1">
        <v>5.75</v>
      </c>
      <c r="K4079" s="1" t="s">
        <v>201</v>
      </c>
      <c r="L4079" s="1" t="s">
        <v>13578</v>
      </c>
    </row>
    <row r="4080" spans="1:12">
      <c r="A4080" s="1">
        <v>4188</v>
      </c>
      <c r="B4080" s="1" t="s">
        <v>13581</v>
      </c>
      <c r="C4080" s="1" t="s">
        <v>13581</v>
      </c>
      <c r="D4080" s="1" t="s">
        <v>9927</v>
      </c>
      <c r="E4080" s="1" t="s">
        <v>13582</v>
      </c>
      <c r="F4080" s="1" t="s">
        <v>13583</v>
      </c>
      <c r="G4080" s="1">
        <v>28.753333000000001</v>
      </c>
      <c r="H4080" s="1">
        <v>80.581943999999993</v>
      </c>
      <c r="I4080" s="1">
        <v>690</v>
      </c>
      <c r="J4080" s="1">
        <v>5.75</v>
      </c>
      <c r="K4080" s="1" t="s">
        <v>201</v>
      </c>
      <c r="L4080" s="1" t="s">
        <v>13581</v>
      </c>
    </row>
    <row r="4081" spans="1:12">
      <c r="A4081" s="1">
        <v>4189</v>
      </c>
      <c r="B4081" s="1" t="s">
        <v>13584</v>
      </c>
      <c r="C4081" s="1" t="s">
        <v>13584</v>
      </c>
      <c r="D4081" s="1" t="s">
        <v>7510</v>
      </c>
      <c r="E4081" s="1" t="s">
        <v>13585</v>
      </c>
      <c r="F4081" s="1" t="s">
        <v>13586</v>
      </c>
      <c r="G4081" s="1">
        <v>34.991388999999998</v>
      </c>
      <c r="H4081" s="1">
        <v>126.382778</v>
      </c>
      <c r="I4081" s="1">
        <v>51</v>
      </c>
      <c r="J4081" s="1">
        <v>9</v>
      </c>
      <c r="K4081" s="1" t="s">
        <v>161</v>
      </c>
      <c r="L4081" s="1" t="s">
        <v>13584</v>
      </c>
    </row>
    <row r="4082" spans="1:12">
      <c r="A4082" s="1">
        <v>4190</v>
      </c>
      <c r="B4082" s="1" t="s">
        <v>13587</v>
      </c>
      <c r="C4082" s="1" t="s">
        <v>13587</v>
      </c>
      <c r="D4082" s="1" t="s">
        <v>3982</v>
      </c>
      <c r="E4082" s="1" t="s">
        <v>13588</v>
      </c>
      <c r="F4082" s="1" t="s">
        <v>13589</v>
      </c>
      <c r="G4082" s="1">
        <v>36.579886000000002</v>
      </c>
      <c r="H4082" s="1">
        <v>26.375821999999999</v>
      </c>
      <c r="I4082" s="1">
        <v>165</v>
      </c>
      <c r="J4082" s="1">
        <v>2</v>
      </c>
      <c r="K4082" s="1" t="s">
        <v>184</v>
      </c>
      <c r="L4082" s="1" t="s">
        <v>13587</v>
      </c>
    </row>
    <row r="4083" spans="1:12">
      <c r="A4083" s="1">
        <v>4191</v>
      </c>
      <c r="B4083" s="1" t="s">
        <v>13590</v>
      </c>
      <c r="C4083" s="1" t="s">
        <v>13590</v>
      </c>
      <c r="D4083" s="1" t="s">
        <v>3982</v>
      </c>
      <c r="E4083" s="1" t="s">
        <v>13591</v>
      </c>
      <c r="F4083" s="1" t="s">
        <v>13592</v>
      </c>
      <c r="G4083" s="1">
        <v>37.682716999999997</v>
      </c>
      <c r="H4083" s="1">
        <v>26.347061</v>
      </c>
      <c r="I4083" s="1">
        <v>79</v>
      </c>
      <c r="J4083" s="1">
        <v>2</v>
      </c>
      <c r="K4083" s="1" t="s">
        <v>184</v>
      </c>
      <c r="L4083" s="1" t="s">
        <v>13590</v>
      </c>
    </row>
    <row r="4084" spans="1:12">
      <c r="A4084" s="1">
        <v>4192</v>
      </c>
      <c r="B4084" s="1" t="s">
        <v>13593</v>
      </c>
      <c r="C4084" s="1" t="s">
        <v>13594</v>
      </c>
      <c r="D4084" s="1" t="s">
        <v>3982</v>
      </c>
      <c r="E4084" s="1" t="s">
        <v>13595</v>
      </c>
      <c r="F4084" s="1" t="s">
        <v>13596</v>
      </c>
      <c r="G4084" s="1">
        <v>36.963332999999999</v>
      </c>
      <c r="H4084" s="1">
        <v>26.940556000000001</v>
      </c>
      <c r="I4084" s="1">
        <v>771</v>
      </c>
      <c r="J4084" s="1">
        <v>2</v>
      </c>
      <c r="K4084" s="1" t="s">
        <v>184</v>
      </c>
      <c r="L4084" s="1" t="s">
        <v>13593</v>
      </c>
    </row>
    <row r="4085" spans="1:12">
      <c r="A4085" s="1">
        <v>4193</v>
      </c>
      <c r="B4085" s="1" t="s">
        <v>13597</v>
      </c>
      <c r="C4085" s="1" t="s">
        <v>13597</v>
      </c>
      <c r="D4085" s="1" t="s">
        <v>3982</v>
      </c>
      <c r="E4085" s="1" t="s">
        <v>13598</v>
      </c>
      <c r="F4085" s="1" t="s">
        <v>13599</v>
      </c>
      <c r="G4085" s="1">
        <v>36.696111000000002</v>
      </c>
      <c r="H4085" s="1">
        <v>24.477499999999999</v>
      </c>
      <c r="I4085" s="1">
        <v>12</v>
      </c>
      <c r="J4085" s="1">
        <v>2</v>
      </c>
      <c r="K4085" s="1" t="s">
        <v>184</v>
      </c>
      <c r="L4085" s="1" t="s">
        <v>13597</v>
      </c>
    </row>
    <row r="4086" spans="1:12">
      <c r="A4086" s="1">
        <v>4194</v>
      </c>
      <c r="B4086" s="1" t="s">
        <v>13600</v>
      </c>
      <c r="C4086" s="1" t="s">
        <v>13601</v>
      </c>
      <c r="D4086" s="1" t="s">
        <v>3982</v>
      </c>
      <c r="E4086" s="1" t="s">
        <v>13602</v>
      </c>
      <c r="F4086" s="1" t="s">
        <v>13603</v>
      </c>
      <c r="G4086" s="1">
        <v>37.080556000000001</v>
      </c>
      <c r="H4086" s="1">
        <v>25.368055999999999</v>
      </c>
      <c r="I4086" s="1">
        <v>10</v>
      </c>
      <c r="J4086" s="1">
        <v>2</v>
      </c>
      <c r="K4086" s="1" t="s">
        <v>184</v>
      </c>
      <c r="L4086" s="1" t="s">
        <v>13600</v>
      </c>
    </row>
    <row r="4087" spans="1:12">
      <c r="A4087" s="1">
        <v>4195</v>
      </c>
      <c r="B4087" s="1" t="s">
        <v>13604</v>
      </c>
      <c r="C4087" s="1" t="s">
        <v>13604</v>
      </c>
      <c r="D4087" s="1" t="s">
        <v>3982</v>
      </c>
      <c r="E4087" s="1" t="s">
        <v>13605</v>
      </c>
      <c r="F4087" s="1" t="s">
        <v>13606</v>
      </c>
      <c r="G4087" s="1">
        <v>37.010278</v>
      </c>
      <c r="H4087" s="1">
        <v>25.127777999999999</v>
      </c>
      <c r="I4087" s="1">
        <v>121</v>
      </c>
      <c r="J4087" s="1">
        <v>2</v>
      </c>
      <c r="K4087" s="1" t="s">
        <v>184</v>
      </c>
      <c r="L4087" s="1" t="s">
        <v>13604</v>
      </c>
    </row>
    <row r="4088" spans="1:12">
      <c r="A4088" s="1">
        <v>4196</v>
      </c>
      <c r="B4088" s="1" t="s">
        <v>13607</v>
      </c>
      <c r="C4088" s="1" t="s">
        <v>13607</v>
      </c>
      <c r="D4088" s="1" t="s">
        <v>3982</v>
      </c>
      <c r="E4088" s="1" t="s">
        <v>13608</v>
      </c>
      <c r="F4088" s="1" t="s">
        <v>13609</v>
      </c>
      <c r="G4088" s="1">
        <v>36.127777000000002</v>
      </c>
      <c r="H4088" s="1">
        <v>29.566655999999998</v>
      </c>
      <c r="I4088" s="1">
        <v>474</v>
      </c>
      <c r="J4088" s="1">
        <v>2</v>
      </c>
      <c r="K4088" s="1" t="s">
        <v>184</v>
      </c>
      <c r="L4088" s="1" t="s">
        <v>13607</v>
      </c>
    </row>
    <row r="4089" spans="1:12">
      <c r="A4089" s="1">
        <v>4197</v>
      </c>
      <c r="B4089" s="1" t="s">
        <v>13610</v>
      </c>
      <c r="C4089" s="1" t="s">
        <v>13611</v>
      </c>
      <c r="D4089" s="1" t="s">
        <v>3660</v>
      </c>
      <c r="E4089" s="1" t="s">
        <v>13612</v>
      </c>
      <c r="F4089" s="1" t="s">
        <v>13613</v>
      </c>
      <c r="G4089" s="1">
        <v>25.557110999999999</v>
      </c>
      <c r="H4089" s="1">
        <v>34.583711000000001</v>
      </c>
      <c r="I4089" s="1">
        <v>251</v>
      </c>
      <c r="J4089" s="1">
        <v>2</v>
      </c>
      <c r="K4089" s="1" t="s">
        <v>161</v>
      </c>
      <c r="L4089" s="1" t="s">
        <v>13610</v>
      </c>
    </row>
    <row r="4090" spans="1:12">
      <c r="A4090" s="1">
        <v>4198</v>
      </c>
      <c r="B4090" s="1" t="s">
        <v>13614</v>
      </c>
      <c r="C4090" s="1" t="s">
        <v>13615</v>
      </c>
      <c r="D4090" s="1" t="s">
        <v>1196</v>
      </c>
      <c r="E4090" s="1" t="s">
        <v>13616</v>
      </c>
      <c r="F4090" s="1" t="s">
        <v>13617</v>
      </c>
      <c r="G4090" s="1">
        <v>51.602221999999998</v>
      </c>
      <c r="H4090" s="1">
        <v>6.1419439999999996</v>
      </c>
      <c r="I4090" s="1">
        <v>106</v>
      </c>
      <c r="J4090" s="1">
        <v>1</v>
      </c>
      <c r="K4090" s="1" t="s">
        <v>184</v>
      </c>
      <c r="L4090" s="1" t="s">
        <v>13614</v>
      </c>
    </row>
    <row r="4091" spans="1:12">
      <c r="A4091" s="1">
        <v>4199</v>
      </c>
      <c r="B4091" s="1" t="s">
        <v>13618</v>
      </c>
      <c r="C4091" s="1" t="s">
        <v>13618</v>
      </c>
      <c r="D4091" s="1" t="s">
        <v>7618</v>
      </c>
      <c r="E4091" s="1" t="s">
        <v>13619</v>
      </c>
      <c r="F4091" s="1" t="s">
        <v>13620</v>
      </c>
      <c r="G4091" s="1">
        <v>12.121458000000001</v>
      </c>
      <c r="H4091" s="1">
        <v>120.100031</v>
      </c>
      <c r="I4091" s="1">
        <v>148</v>
      </c>
      <c r="J4091" s="1">
        <v>8</v>
      </c>
      <c r="K4091" s="1" t="s">
        <v>201</v>
      </c>
      <c r="L4091" s="1" t="s">
        <v>13618</v>
      </c>
    </row>
    <row r="4092" spans="1:12">
      <c r="A4092" s="1">
        <v>4200</v>
      </c>
      <c r="B4092" s="1" t="s">
        <v>13621</v>
      </c>
      <c r="C4092" s="1" t="s">
        <v>13621</v>
      </c>
      <c r="D4092" s="1" t="s">
        <v>7618</v>
      </c>
      <c r="E4092" s="1" t="s">
        <v>13622</v>
      </c>
      <c r="F4092" s="1" t="s">
        <v>13623</v>
      </c>
      <c r="G4092" s="1">
        <v>8.9513219999999993</v>
      </c>
      <c r="H4092" s="1">
        <v>125.47797199999999</v>
      </c>
      <c r="I4092" s="1">
        <v>141</v>
      </c>
      <c r="J4092" s="1">
        <v>8</v>
      </c>
      <c r="K4092" s="1" t="s">
        <v>201</v>
      </c>
      <c r="L4092" s="1" t="s">
        <v>13621</v>
      </c>
    </row>
    <row r="4093" spans="1:12">
      <c r="A4093" s="1">
        <v>4201</v>
      </c>
      <c r="B4093" s="1" t="s">
        <v>13624</v>
      </c>
      <c r="C4093" s="1" t="s">
        <v>13624</v>
      </c>
      <c r="D4093" s="1" t="s">
        <v>7618</v>
      </c>
      <c r="E4093" s="1" t="s">
        <v>13625</v>
      </c>
      <c r="F4093" s="1" t="s">
        <v>13626</v>
      </c>
      <c r="G4093" s="1">
        <v>8.6012609999999992</v>
      </c>
      <c r="H4093" s="1">
        <v>123.334481</v>
      </c>
      <c r="I4093" s="1">
        <v>12</v>
      </c>
      <c r="J4093" s="1">
        <v>8</v>
      </c>
      <c r="K4093" s="1" t="s">
        <v>201</v>
      </c>
      <c r="L4093" s="1" t="s">
        <v>13624</v>
      </c>
    </row>
    <row r="4094" spans="1:12">
      <c r="A4094" s="1">
        <v>4202</v>
      </c>
      <c r="B4094" s="1" t="s">
        <v>13627</v>
      </c>
      <c r="C4094" s="1" t="s">
        <v>13628</v>
      </c>
      <c r="D4094" s="1" t="s">
        <v>7618</v>
      </c>
      <c r="E4094" s="1" t="s">
        <v>13629</v>
      </c>
      <c r="F4094" s="1" t="s">
        <v>13630</v>
      </c>
      <c r="G4094" s="1">
        <v>18.178091999999999</v>
      </c>
      <c r="H4094" s="1">
        <v>120.531522</v>
      </c>
      <c r="I4094" s="1">
        <v>25</v>
      </c>
      <c r="J4094" s="1">
        <v>8</v>
      </c>
      <c r="K4094" s="1" t="s">
        <v>201</v>
      </c>
      <c r="L4094" s="1" t="s">
        <v>13627</v>
      </c>
    </row>
    <row r="4095" spans="1:12">
      <c r="A4095" s="1">
        <v>4203</v>
      </c>
      <c r="B4095" s="1" t="s">
        <v>13631</v>
      </c>
      <c r="C4095" s="1" t="s">
        <v>13631</v>
      </c>
      <c r="D4095" s="1" t="s">
        <v>7618</v>
      </c>
      <c r="E4095" s="1" t="s">
        <v>13632</v>
      </c>
      <c r="F4095" s="1" t="s">
        <v>13633</v>
      </c>
      <c r="G4095" s="1">
        <v>13.157064</v>
      </c>
      <c r="H4095" s="1">
        <v>123.746247</v>
      </c>
      <c r="I4095" s="1">
        <v>66</v>
      </c>
      <c r="J4095" s="1">
        <v>8</v>
      </c>
      <c r="K4095" s="1" t="s">
        <v>201</v>
      </c>
      <c r="L4095" s="1" t="s">
        <v>13631</v>
      </c>
    </row>
    <row r="4096" spans="1:12">
      <c r="A4096" s="1">
        <v>4204</v>
      </c>
      <c r="B4096" s="1" t="s">
        <v>13634</v>
      </c>
      <c r="C4096" s="1" t="s">
        <v>13634</v>
      </c>
      <c r="D4096" s="1" t="s">
        <v>7618</v>
      </c>
      <c r="E4096" s="1" t="s">
        <v>13635</v>
      </c>
      <c r="F4096" s="1" t="s">
        <v>13636</v>
      </c>
      <c r="G4096" s="1">
        <v>8.1785080000000008</v>
      </c>
      <c r="H4096" s="1">
        <v>123.841731</v>
      </c>
      <c r="I4096" s="1">
        <v>75</v>
      </c>
      <c r="J4096" s="1">
        <v>8</v>
      </c>
      <c r="K4096" s="1" t="s">
        <v>201</v>
      </c>
      <c r="L4096" s="1" t="s">
        <v>13634</v>
      </c>
    </row>
    <row r="4097" spans="1:12">
      <c r="A4097" s="1">
        <v>6510</v>
      </c>
      <c r="B4097" s="1" t="s">
        <v>1433</v>
      </c>
      <c r="C4097" s="1" t="s">
        <v>1433</v>
      </c>
      <c r="D4097" s="1" t="s">
        <v>1196</v>
      </c>
      <c r="E4097" s="1" t="s">
        <v>13637</v>
      </c>
      <c r="F4097" s="1" t="s">
        <v>1212</v>
      </c>
      <c r="G4097" s="1">
        <v>49.209445000000002</v>
      </c>
      <c r="H4097" s="1">
        <v>7.4013229999999997</v>
      </c>
      <c r="I4097" s="1">
        <v>1132</v>
      </c>
      <c r="J4097" s="1">
        <v>1</v>
      </c>
      <c r="K4097" s="1" t="s">
        <v>184</v>
      </c>
      <c r="L4097" s="1" t="s">
        <v>1433</v>
      </c>
    </row>
    <row r="4098" spans="1:12">
      <c r="A4098" s="1">
        <v>4206</v>
      </c>
      <c r="B4098" s="1" t="s">
        <v>7695</v>
      </c>
      <c r="C4098" s="1" t="s">
        <v>13638</v>
      </c>
      <c r="D4098" s="1" t="s">
        <v>7618</v>
      </c>
      <c r="E4098" s="1" t="s">
        <v>13639</v>
      </c>
      <c r="F4098" s="1" t="s">
        <v>7697</v>
      </c>
      <c r="G4098" s="1">
        <v>10.307542</v>
      </c>
      <c r="H4098" s="1">
        <v>123.979439</v>
      </c>
      <c r="I4098" s="1">
        <v>31</v>
      </c>
      <c r="J4098" s="1">
        <v>8</v>
      </c>
      <c r="K4098" s="1" t="s">
        <v>201</v>
      </c>
      <c r="L4098" s="1" t="s">
        <v>7695</v>
      </c>
    </row>
    <row r="4099" spans="1:12">
      <c r="A4099" s="1">
        <v>4207</v>
      </c>
      <c r="B4099" s="1" t="s">
        <v>13640</v>
      </c>
      <c r="C4099" s="1" t="s">
        <v>13641</v>
      </c>
      <c r="D4099" s="1" t="s">
        <v>1196</v>
      </c>
      <c r="E4099" s="1" t="s">
        <v>13642</v>
      </c>
      <c r="F4099" s="1" t="s">
        <v>13643</v>
      </c>
      <c r="G4099" s="1">
        <v>53.632221000000001</v>
      </c>
      <c r="H4099" s="1">
        <v>7.191389</v>
      </c>
      <c r="I4099" s="1">
        <v>3</v>
      </c>
      <c r="J4099" s="1">
        <v>1</v>
      </c>
      <c r="K4099" s="1" t="s">
        <v>184</v>
      </c>
      <c r="L4099" s="1" t="s">
        <v>13640</v>
      </c>
    </row>
    <row r="4100" spans="1:12">
      <c r="A4100" s="1">
        <v>4208</v>
      </c>
      <c r="B4100" s="1" t="s">
        <v>13644</v>
      </c>
      <c r="C4100" s="1" t="s">
        <v>13645</v>
      </c>
      <c r="D4100" s="1" t="s">
        <v>1196</v>
      </c>
      <c r="E4100" s="1" t="s">
        <v>13646</v>
      </c>
      <c r="F4100" s="1" t="s">
        <v>13647</v>
      </c>
      <c r="G4100" s="1">
        <v>53.681572000000003</v>
      </c>
      <c r="H4100" s="1">
        <v>7.0557309999999998</v>
      </c>
      <c r="I4100" s="1">
        <v>6</v>
      </c>
      <c r="J4100" s="1">
        <v>1</v>
      </c>
      <c r="K4100" s="1" t="s">
        <v>184</v>
      </c>
      <c r="L4100" s="1" t="s">
        <v>13644</v>
      </c>
    </row>
    <row r="4101" spans="1:12">
      <c r="A4101" s="1">
        <v>4209</v>
      </c>
      <c r="B4101" s="1" t="s">
        <v>13648</v>
      </c>
      <c r="C4101" s="1" t="s">
        <v>13649</v>
      </c>
      <c r="D4101" s="1" t="s">
        <v>7943</v>
      </c>
      <c r="E4101" s="1" t="s">
        <v>13650</v>
      </c>
      <c r="F4101" s="1" t="s">
        <v>13651</v>
      </c>
      <c r="G4101" s="1">
        <v>-16.438611000000002</v>
      </c>
      <c r="H4101" s="1">
        <v>-39.080832999999998</v>
      </c>
      <c r="I4101" s="1">
        <v>167</v>
      </c>
      <c r="J4101" s="1">
        <v>-3</v>
      </c>
      <c r="K4101" s="1" t="s">
        <v>5710</v>
      </c>
      <c r="L4101" s="1" t="s">
        <v>13648</v>
      </c>
    </row>
    <row r="4102" spans="1:12">
      <c r="A4102" s="1">
        <v>4210</v>
      </c>
      <c r="B4102" s="1" t="s">
        <v>13652</v>
      </c>
      <c r="C4102" s="1" t="s">
        <v>13653</v>
      </c>
      <c r="D4102" s="1" t="s">
        <v>2864</v>
      </c>
      <c r="E4102" s="1" t="s">
        <v>13654</v>
      </c>
      <c r="F4102" s="1" t="s">
        <v>1212</v>
      </c>
      <c r="G4102" s="1">
        <v>9.2722219999999993</v>
      </c>
      <c r="H4102" s="1">
        <v>21.197222</v>
      </c>
      <c r="I4102" s="1">
        <v>1509</v>
      </c>
      <c r="J4102" s="1">
        <v>1</v>
      </c>
      <c r="K4102" s="1" t="s">
        <v>201</v>
      </c>
      <c r="L4102" s="1" t="s">
        <v>13652</v>
      </c>
    </row>
    <row r="4103" spans="1:12">
      <c r="A4103" s="1">
        <v>4211</v>
      </c>
      <c r="B4103" s="1" t="s">
        <v>13655</v>
      </c>
      <c r="C4103" s="1" t="s">
        <v>13656</v>
      </c>
      <c r="D4103" s="1" t="s">
        <v>7943</v>
      </c>
      <c r="F4103" s="1" t="s">
        <v>1212</v>
      </c>
      <c r="G4103" s="1">
        <v>-25.684000000000001</v>
      </c>
      <c r="H4103" s="1">
        <v>-54.440240000000003</v>
      </c>
      <c r="I4103" s="1">
        <v>1000</v>
      </c>
      <c r="J4103" s="1">
        <v>-3</v>
      </c>
      <c r="K4103" s="1" t="s">
        <v>5710</v>
      </c>
      <c r="L4103" s="1" t="s">
        <v>13655</v>
      </c>
    </row>
    <row r="4104" spans="1:12">
      <c r="A4104" s="1">
        <v>4213</v>
      </c>
      <c r="B4104" s="1" t="s">
        <v>13657</v>
      </c>
      <c r="C4104" s="1" t="s">
        <v>13657</v>
      </c>
      <c r="D4104" s="1" t="s">
        <v>7943</v>
      </c>
      <c r="F4104" s="1" t="s">
        <v>13658</v>
      </c>
      <c r="G4104" s="1">
        <v>-6.3466389999999997</v>
      </c>
      <c r="H4104" s="1">
        <v>-39.293776999999999</v>
      </c>
      <c r="I4104" s="1">
        <v>699</v>
      </c>
      <c r="J4104" s="1">
        <v>-3</v>
      </c>
      <c r="K4104" s="1" t="s">
        <v>5710</v>
      </c>
      <c r="L4104" s="1" t="s">
        <v>13657</v>
      </c>
    </row>
    <row r="4105" spans="1:12">
      <c r="A4105" s="1">
        <v>4214</v>
      </c>
      <c r="B4105" s="1" t="s">
        <v>13659</v>
      </c>
      <c r="C4105" s="1" t="s">
        <v>13659</v>
      </c>
      <c r="D4105" s="1" t="s">
        <v>7943</v>
      </c>
      <c r="E4105" s="1" t="s">
        <v>13660</v>
      </c>
      <c r="F4105" s="1" t="s">
        <v>13661</v>
      </c>
      <c r="G4105" s="1">
        <v>-10.241667</v>
      </c>
      <c r="H4105" s="1">
        <v>-48.352780000000003</v>
      </c>
      <c r="I4105" s="1">
        <v>774</v>
      </c>
      <c r="J4105" s="1">
        <v>-3</v>
      </c>
      <c r="K4105" s="1" t="s">
        <v>5710</v>
      </c>
      <c r="L4105" s="1" t="s">
        <v>13659</v>
      </c>
    </row>
    <row r="4106" spans="1:12">
      <c r="A4106" s="1">
        <v>4215</v>
      </c>
      <c r="B4106" s="1" t="s">
        <v>13662</v>
      </c>
      <c r="C4106" s="1" t="s">
        <v>13662</v>
      </c>
      <c r="D4106" s="1" t="s">
        <v>7943</v>
      </c>
      <c r="E4106" s="1" t="s">
        <v>13663</v>
      </c>
      <c r="F4106" s="1" t="s">
        <v>13664</v>
      </c>
      <c r="G4106" s="1">
        <v>-17.726700000000001</v>
      </c>
      <c r="H4106" s="1">
        <v>-48.611400000000003</v>
      </c>
      <c r="I4106" s="1">
        <v>2247</v>
      </c>
      <c r="J4106" s="1">
        <v>-3</v>
      </c>
      <c r="K4106" s="1" t="s">
        <v>5710</v>
      </c>
      <c r="L4106" s="1" t="s">
        <v>13662</v>
      </c>
    </row>
    <row r="4107" spans="1:12">
      <c r="A4107" s="1">
        <v>4216</v>
      </c>
      <c r="B4107" s="1" t="s">
        <v>13665</v>
      </c>
      <c r="C4107" s="1" t="s">
        <v>13666</v>
      </c>
      <c r="D4107" s="1" t="s">
        <v>1210</v>
      </c>
      <c r="E4107" s="1" t="s">
        <v>13667</v>
      </c>
      <c r="F4107" s="1" t="s">
        <v>13668</v>
      </c>
      <c r="G4107" s="1">
        <v>46.916305999999999</v>
      </c>
      <c r="H4107" s="1">
        <v>-114.09055600000001</v>
      </c>
      <c r="I4107" s="1">
        <v>3205</v>
      </c>
      <c r="J4107" s="1">
        <v>-7</v>
      </c>
      <c r="K4107" s="1" t="s">
        <v>236</v>
      </c>
      <c r="L4107" s="1" t="s">
        <v>13665</v>
      </c>
    </row>
    <row r="4108" spans="1:12">
      <c r="A4108" s="1">
        <v>4217</v>
      </c>
      <c r="B4108" s="1" t="s">
        <v>13669</v>
      </c>
      <c r="C4108" s="1" t="s">
        <v>13669</v>
      </c>
      <c r="D4108" s="1" t="s">
        <v>6330</v>
      </c>
      <c r="E4108" s="1" t="s">
        <v>13670</v>
      </c>
      <c r="F4108" s="1" t="s">
        <v>13671</v>
      </c>
      <c r="G4108" s="1">
        <v>-24.427778</v>
      </c>
      <c r="H4108" s="1">
        <v>145.42861099999999</v>
      </c>
      <c r="I4108" s="1">
        <v>928</v>
      </c>
      <c r="J4108" s="1">
        <v>10</v>
      </c>
      <c r="K4108" s="1" t="s">
        <v>6333</v>
      </c>
      <c r="L4108" s="1" t="s">
        <v>13669</v>
      </c>
    </row>
    <row r="4109" spans="1:12">
      <c r="A4109" s="1">
        <v>4218</v>
      </c>
      <c r="B4109" s="1" t="s">
        <v>13672</v>
      </c>
      <c r="C4109" s="1" t="s">
        <v>13672</v>
      </c>
      <c r="D4109" s="1" t="s">
        <v>6330</v>
      </c>
      <c r="E4109" s="1" t="s">
        <v>13673</v>
      </c>
      <c r="F4109" s="1" t="s">
        <v>13674</v>
      </c>
      <c r="G4109" s="1">
        <v>-24.903888999999999</v>
      </c>
      <c r="H4109" s="1">
        <v>152.318611</v>
      </c>
      <c r="I4109" s="1">
        <v>107</v>
      </c>
      <c r="J4109" s="1">
        <v>10</v>
      </c>
      <c r="K4109" s="1" t="s">
        <v>6333</v>
      </c>
      <c r="L4109" s="1" t="s">
        <v>13672</v>
      </c>
    </row>
    <row r="4110" spans="1:12">
      <c r="A4110" s="1">
        <v>4219</v>
      </c>
      <c r="B4110" s="1" t="s">
        <v>13675</v>
      </c>
      <c r="C4110" s="1" t="s">
        <v>13676</v>
      </c>
      <c r="D4110" s="1" t="s">
        <v>1210</v>
      </c>
      <c r="E4110" s="1" t="s">
        <v>13677</v>
      </c>
      <c r="F4110" s="1" t="s">
        <v>13678</v>
      </c>
      <c r="G4110" s="1">
        <v>35.952361099999997</v>
      </c>
      <c r="H4110" s="1">
        <v>-112.14697219999999</v>
      </c>
      <c r="I4110" s="1">
        <v>6609</v>
      </c>
      <c r="J4110" s="1">
        <v>-7</v>
      </c>
      <c r="K4110" s="1" t="s">
        <v>201</v>
      </c>
      <c r="L4110" s="1" t="s">
        <v>13675</v>
      </c>
    </row>
    <row r="4111" spans="1:12">
      <c r="A4111" s="1">
        <v>4220</v>
      </c>
      <c r="B4111" s="1" t="s">
        <v>13679</v>
      </c>
      <c r="C4111" s="1" t="s">
        <v>13680</v>
      </c>
      <c r="D4111" s="1" t="s">
        <v>1210</v>
      </c>
      <c r="E4111" s="1" t="s">
        <v>13681</v>
      </c>
      <c r="F4111" s="1" t="s">
        <v>13682</v>
      </c>
      <c r="G4111" s="1">
        <v>29.622250000000001</v>
      </c>
      <c r="H4111" s="1">
        <v>-95.656527800000006</v>
      </c>
      <c r="I4111" s="1">
        <v>82</v>
      </c>
      <c r="J4111" s="1">
        <v>-6</v>
      </c>
      <c r="K4111" s="1" t="s">
        <v>236</v>
      </c>
      <c r="L4111" s="1" t="s">
        <v>13679</v>
      </c>
    </row>
    <row r="4112" spans="1:12">
      <c r="A4112" s="1">
        <v>4221</v>
      </c>
      <c r="B4112" s="1" t="s">
        <v>13683</v>
      </c>
      <c r="C4112" s="1" t="s">
        <v>13684</v>
      </c>
      <c r="D4112" s="1" t="s">
        <v>6330</v>
      </c>
      <c r="E4112" s="1" t="s">
        <v>13685</v>
      </c>
      <c r="F4112" s="1" t="s">
        <v>13686</v>
      </c>
      <c r="G4112" s="1">
        <v>-20.066668</v>
      </c>
      <c r="H4112" s="1">
        <v>148.86667</v>
      </c>
      <c r="I4112" s="1">
        <v>10</v>
      </c>
      <c r="J4112" s="1">
        <v>10</v>
      </c>
      <c r="K4112" s="1" t="s">
        <v>6333</v>
      </c>
      <c r="L4112" s="1" t="s">
        <v>13683</v>
      </c>
    </row>
    <row r="4113" spans="1:12">
      <c r="A4113" s="1">
        <v>4222</v>
      </c>
      <c r="B4113" s="1" t="s">
        <v>13687</v>
      </c>
      <c r="C4113" s="1" t="s">
        <v>12095</v>
      </c>
      <c r="D4113" s="1" t="s">
        <v>1210</v>
      </c>
      <c r="E4113" s="1" t="s">
        <v>13688</v>
      </c>
      <c r="F4113" s="1" t="s">
        <v>13689</v>
      </c>
      <c r="G4113" s="1">
        <v>39.570129000000001</v>
      </c>
      <c r="H4113" s="1">
        <v>-104.849294</v>
      </c>
      <c r="I4113" s="1">
        <v>5883</v>
      </c>
      <c r="J4113" s="1">
        <v>-7</v>
      </c>
      <c r="K4113" s="1" t="s">
        <v>236</v>
      </c>
      <c r="L4113" s="1" t="s">
        <v>13687</v>
      </c>
    </row>
    <row r="4114" spans="1:12">
      <c r="A4114" s="1">
        <v>4223</v>
      </c>
      <c r="B4114" s="1" t="s">
        <v>13690</v>
      </c>
      <c r="C4114" s="1" t="s">
        <v>12395</v>
      </c>
      <c r="D4114" s="1" t="s">
        <v>1210</v>
      </c>
      <c r="E4114" s="1" t="s">
        <v>13691</v>
      </c>
      <c r="F4114" s="1" t="s">
        <v>13692</v>
      </c>
      <c r="G4114" s="1">
        <v>34.425139000000001</v>
      </c>
      <c r="H4114" s="1">
        <v>-103.079278</v>
      </c>
      <c r="I4114" s="1">
        <v>4216</v>
      </c>
      <c r="J4114" s="1">
        <v>-6</v>
      </c>
      <c r="K4114" s="1" t="s">
        <v>236</v>
      </c>
      <c r="L4114" s="1" t="s">
        <v>13690</v>
      </c>
    </row>
    <row r="4115" spans="1:12">
      <c r="A4115" s="1">
        <v>4224</v>
      </c>
      <c r="B4115" s="1" t="s">
        <v>13693</v>
      </c>
      <c r="C4115" s="1" t="s">
        <v>13694</v>
      </c>
      <c r="D4115" s="1" t="s">
        <v>1210</v>
      </c>
      <c r="E4115" s="1" t="s">
        <v>13695</v>
      </c>
      <c r="F4115" s="1" t="s">
        <v>13696</v>
      </c>
      <c r="G4115" s="1">
        <v>30.915666999999999</v>
      </c>
      <c r="H4115" s="1">
        <v>-102.916139</v>
      </c>
      <c r="I4115" s="1">
        <v>3011</v>
      </c>
      <c r="J4115" s="1">
        <v>-6</v>
      </c>
      <c r="K4115" s="1" t="s">
        <v>236</v>
      </c>
      <c r="L4115" s="1" t="s">
        <v>13693</v>
      </c>
    </row>
    <row r="4116" spans="1:12">
      <c r="A4116" s="1">
        <v>4225</v>
      </c>
      <c r="B4116" s="1" t="s">
        <v>13697</v>
      </c>
      <c r="C4116" s="1" t="s">
        <v>6033</v>
      </c>
      <c r="D4116" s="1" t="s">
        <v>1210</v>
      </c>
      <c r="E4116" s="1" t="s">
        <v>13698</v>
      </c>
      <c r="F4116" s="1" t="s">
        <v>13699</v>
      </c>
      <c r="G4116" s="1">
        <v>35.654221999999997</v>
      </c>
      <c r="H4116" s="1">
        <v>-105.14238899999999</v>
      </c>
      <c r="I4116" s="1">
        <v>6877</v>
      </c>
      <c r="J4116" s="1">
        <v>-7</v>
      </c>
      <c r="K4116" s="1" t="s">
        <v>236</v>
      </c>
      <c r="L4116" s="1" t="s">
        <v>13697</v>
      </c>
    </row>
    <row r="4117" spans="1:12">
      <c r="A4117" s="1">
        <v>4226</v>
      </c>
      <c r="B4117" s="1" t="s">
        <v>13700</v>
      </c>
      <c r="C4117" s="1" t="s">
        <v>11349</v>
      </c>
      <c r="D4117" s="1" t="s">
        <v>1210</v>
      </c>
      <c r="E4117" s="1" t="s">
        <v>13701</v>
      </c>
      <c r="F4117" s="1" t="s">
        <v>13702</v>
      </c>
      <c r="G4117" s="1">
        <v>29.818193999999998</v>
      </c>
      <c r="H4117" s="1">
        <v>-95.672611000000003</v>
      </c>
      <c r="I4117" s="1">
        <v>111</v>
      </c>
      <c r="J4117" s="1">
        <v>-6</v>
      </c>
      <c r="K4117" s="1" t="s">
        <v>236</v>
      </c>
      <c r="L4117" s="1" t="s">
        <v>13700</v>
      </c>
    </row>
    <row r="4118" spans="1:12">
      <c r="A4118" s="1">
        <v>4227</v>
      </c>
      <c r="B4118" s="1" t="s">
        <v>13703</v>
      </c>
      <c r="C4118" s="1" t="s">
        <v>13704</v>
      </c>
      <c r="D4118" s="1" t="s">
        <v>1210</v>
      </c>
      <c r="E4118" s="1" t="s">
        <v>13705</v>
      </c>
      <c r="F4118" s="1" t="s">
        <v>13706</v>
      </c>
      <c r="G4118" s="1">
        <v>38.049719000000003</v>
      </c>
      <c r="H4118" s="1">
        <v>-103.50943100000001</v>
      </c>
      <c r="I4118" s="1">
        <v>4238</v>
      </c>
      <c r="J4118" s="1">
        <v>-7</v>
      </c>
      <c r="K4118" s="1" t="s">
        <v>236</v>
      </c>
      <c r="L4118" s="1" t="s">
        <v>13703</v>
      </c>
    </row>
    <row r="4119" spans="1:12">
      <c r="A4119" s="1">
        <v>4228</v>
      </c>
      <c r="B4119" s="1" t="s">
        <v>13707</v>
      </c>
      <c r="C4119" s="1" t="s">
        <v>13708</v>
      </c>
      <c r="D4119" s="1" t="s">
        <v>1210</v>
      </c>
      <c r="E4119" s="1" t="s">
        <v>13709</v>
      </c>
      <c r="F4119" s="1" t="s">
        <v>13710</v>
      </c>
      <c r="G4119" s="1">
        <v>32.289417</v>
      </c>
      <c r="H4119" s="1">
        <v>-106.921972</v>
      </c>
      <c r="I4119" s="1">
        <v>4456</v>
      </c>
      <c r="J4119" s="1">
        <v>-7</v>
      </c>
      <c r="K4119" s="1" t="s">
        <v>236</v>
      </c>
      <c r="L4119" s="1" t="s">
        <v>13707</v>
      </c>
    </row>
    <row r="4120" spans="1:12">
      <c r="A4120" s="1">
        <v>4229</v>
      </c>
      <c r="B4120" s="1" t="s">
        <v>13711</v>
      </c>
      <c r="C4120" s="1" t="s">
        <v>13712</v>
      </c>
      <c r="D4120" s="1" t="s">
        <v>1210</v>
      </c>
      <c r="E4120" s="1" t="s">
        <v>13713</v>
      </c>
      <c r="F4120" s="1" t="s">
        <v>13714</v>
      </c>
      <c r="G4120" s="1">
        <v>32.719047000000003</v>
      </c>
      <c r="H4120" s="1">
        <v>-98.891000000000005</v>
      </c>
      <c r="I4120" s="1">
        <v>1284</v>
      </c>
      <c r="J4120" s="1">
        <v>-6</v>
      </c>
      <c r="K4120" s="1" t="s">
        <v>236</v>
      </c>
      <c r="L4120" s="1" t="s">
        <v>13711</v>
      </c>
    </row>
    <row r="4121" spans="1:12">
      <c r="A4121" s="1">
        <v>4230</v>
      </c>
      <c r="B4121" s="1" t="s">
        <v>13715</v>
      </c>
      <c r="C4121" s="1" t="s">
        <v>13716</v>
      </c>
      <c r="D4121" s="1" t="s">
        <v>1210</v>
      </c>
      <c r="E4121" s="1" t="s">
        <v>13717</v>
      </c>
      <c r="F4121" s="1" t="s">
        <v>13718</v>
      </c>
      <c r="G4121" s="1">
        <v>31.1525</v>
      </c>
      <c r="H4121" s="1">
        <v>-97.407777999999993</v>
      </c>
      <c r="I4121" s="1">
        <v>682</v>
      </c>
      <c r="J4121" s="1">
        <v>-6</v>
      </c>
      <c r="K4121" s="1" t="s">
        <v>236</v>
      </c>
      <c r="L4121" s="1" t="s">
        <v>13715</v>
      </c>
    </row>
    <row r="4122" spans="1:12">
      <c r="A4122" s="1">
        <v>4231</v>
      </c>
      <c r="B4122" s="1" t="s">
        <v>13719</v>
      </c>
      <c r="C4122" s="1" t="s">
        <v>13720</v>
      </c>
      <c r="D4122" s="1" t="s">
        <v>1210</v>
      </c>
      <c r="E4122" s="1" t="s">
        <v>13721</v>
      </c>
      <c r="F4122" s="1" t="s">
        <v>13722</v>
      </c>
      <c r="G4122" s="1">
        <v>30.735281000000001</v>
      </c>
      <c r="H4122" s="1">
        <v>-101.202972</v>
      </c>
      <c r="I4122" s="1">
        <v>2381</v>
      </c>
      <c r="J4122" s="1">
        <v>-6</v>
      </c>
      <c r="K4122" s="1" t="s">
        <v>236</v>
      </c>
      <c r="L4122" s="1" t="s">
        <v>13719</v>
      </c>
    </row>
    <row r="4123" spans="1:12">
      <c r="A4123" s="1">
        <v>4232</v>
      </c>
      <c r="B4123" s="1" t="s">
        <v>13723</v>
      </c>
      <c r="C4123" s="1" t="s">
        <v>9796</v>
      </c>
      <c r="D4123" s="1" t="s">
        <v>9796</v>
      </c>
      <c r="F4123" s="1" t="s">
        <v>13724</v>
      </c>
      <c r="G4123" s="1">
        <v>22.315365</v>
      </c>
      <c r="H4123" s="1">
        <v>114.19534899999999</v>
      </c>
      <c r="I4123" s="1">
        <v>1</v>
      </c>
      <c r="J4123" s="1">
        <v>8</v>
      </c>
      <c r="K4123" s="1" t="s">
        <v>161</v>
      </c>
      <c r="L4123" s="1" t="s">
        <v>13723</v>
      </c>
    </row>
    <row r="4124" spans="1:12">
      <c r="A4124" s="1">
        <v>6416</v>
      </c>
      <c r="B4124" s="1" t="s">
        <v>13725</v>
      </c>
      <c r="C4124" s="1" t="s">
        <v>12752</v>
      </c>
      <c r="D4124" s="1" t="s">
        <v>3982</v>
      </c>
      <c r="E4124" s="1" t="s">
        <v>13726</v>
      </c>
      <c r="F4124" s="1" t="s">
        <v>1212</v>
      </c>
      <c r="G4124" s="1">
        <v>37.893300000000004</v>
      </c>
      <c r="H4124" s="1">
        <v>23.726099999999999</v>
      </c>
      <c r="I4124" s="1">
        <v>69</v>
      </c>
      <c r="J4124" s="1">
        <v>2</v>
      </c>
      <c r="K4124" s="1" t="s">
        <v>184</v>
      </c>
      <c r="L4124" s="1" t="s">
        <v>13725</v>
      </c>
    </row>
    <row r="4125" spans="1:12">
      <c r="A4125" s="1">
        <v>6415</v>
      </c>
      <c r="B4125" s="1" t="s">
        <v>13727</v>
      </c>
      <c r="C4125" s="1" t="s">
        <v>13728</v>
      </c>
      <c r="D4125" s="1" t="s">
        <v>1210</v>
      </c>
      <c r="E4125" s="1" t="s">
        <v>13729</v>
      </c>
      <c r="F4125" s="1" t="s">
        <v>13730</v>
      </c>
      <c r="G4125" s="1">
        <v>19.913599999999999</v>
      </c>
      <c r="H4125" s="1">
        <v>-155.864</v>
      </c>
      <c r="I4125" s="1">
        <v>109</v>
      </c>
      <c r="J4125" s="1">
        <v>-10</v>
      </c>
      <c r="K4125" s="1" t="s">
        <v>201</v>
      </c>
      <c r="L4125" s="1" t="s">
        <v>13727</v>
      </c>
    </row>
    <row r="4126" spans="1:12">
      <c r="A4126" s="1">
        <v>4235</v>
      </c>
      <c r="B4126" s="1" t="s">
        <v>13731</v>
      </c>
      <c r="C4126" s="1" t="s">
        <v>13731</v>
      </c>
      <c r="D4126" s="1" t="s">
        <v>3624</v>
      </c>
      <c r="E4126" s="1" t="s">
        <v>13732</v>
      </c>
      <c r="F4126" s="1" t="s">
        <v>1212</v>
      </c>
      <c r="G4126" s="1">
        <v>0.48805549999999998</v>
      </c>
      <c r="H4126" s="1">
        <v>72.995555999999993</v>
      </c>
      <c r="I4126" s="1">
        <v>3</v>
      </c>
      <c r="J4126" s="1">
        <v>5</v>
      </c>
      <c r="K4126" s="1" t="s">
        <v>161</v>
      </c>
      <c r="L4126" s="1" t="s">
        <v>13731</v>
      </c>
    </row>
    <row r="4127" spans="1:12">
      <c r="A4127" s="1">
        <v>4236</v>
      </c>
      <c r="B4127" s="1" t="s">
        <v>13733</v>
      </c>
      <c r="C4127" s="1" t="s">
        <v>13733</v>
      </c>
      <c r="D4127" s="1" t="s">
        <v>233</v>
      </c>
      <c r="E4127" s="1" t="s">
        <v>13734</v>
      </c>
      <c r="F4127" s="1" t="s">
        <v>13735</v>
      </c>
      <c r="G4127" s="1">
        <v>68.223332999999997</v>
      </c>
      <c r="H4127" s="1">
        <v>-135.005833</v>
      </c>
      <c r="I4127" s="1">
        <v>23</v>
      </c>
      <c r="J4127" s="1">
        <v>-7</v>
      </c>
      <c r="K4127" s="1" t="s">
        <v>236</v>
      </c>
      <c r="L4127" s="1" t="s">
        <v>13733</v>
      </c>
    </row>
    <row r="4128" spans="1:12">
      <c r="A4128" s="1">
        <v>4237</v>
      </c>
      <c r="B4128" s="1" t="s">
        <v>13736</v>
      </c>
      <c r="C4128" s="1" t="s">
        <v>13736</v>
      </c>
      <c r="D4128" s="1" t="s">
        <v>233</v>
      </c>
      <c r="E4128" s="1" t="s">
        <v>13737</v>
      </c>
      <c r="F4128" s="1" t="s">
        <v>13738</v>
      </c>
      <c r="G4128" s="1">
        <v>65.183333300000001</v>
      </c>
      <c r="H4128" s="1">
        <v>-125.41666667</v>
      </c>
      <c r="I4128" s="1">
        <v>550</v>
      </c>
      <c r="J4128" s="1">
        <v>-7</v>
      </c>
      <c r="K4128" s="1" t="s">
        <v>236</v>
      </c>
      <c r="L4128" s="1" t="s">
        <v>13736</v>
      </c>
    </row>
    <row r="4129" spans="1:12">
      <c r="A4129" s="1">
        <v>4238</v>
      </c>
      <c r="B4129" s="1" t="s">
        <v>13739</v>
      </c>
      <c r="C4129" s="1" t="s">
        <v>13739</v>
      </c>
      <c r="D4129" s="1" t="s">
        <v>233</v>
      </c>
      <c r="E4129" s="1" t="s">
        <v>13740</v>
      </c>
      <c r="F4129" s="1" t="s">
        <v>13741</v>
      </c>
      <c r="G4129" s="1">
        <v>64.083333300000007</v>
      </c>
      <c r="H4129" s="1">
        <v>-125.58333330000001</v>
      </c>
      <c r="I4129" s="1">
        <v>320</v>
      </c>
      <c r="J4129" s="1">
        <v>-7</v>
      </c>
      <c r="K4129" s="1" t="s">
        <v>236</v>
      </c>
      <c r="L4129" s="1" t="s">
        <v>13739</v>
      </c>
    </row>
    <row r="4130" spans="1:12">
      <c r="A4130" s="1">
        <v>4239</v>
      </c>
      <c r="B4130" s="1" t="s">
        <v>13742</v>
      </c>
      <c r="C4130" s="1" t="s">
        <v>13742</v>
      </c>
      <c r="D4130" s="1" t="s">
        <v>233</v>
      </c>
      <c r="E4130" s="1" t="s">
        <v>13743</v>
      </c>
      <c r="F4130" s="1" t="s">
        <v>13744</v>
      </c>
      <c r="G4130" s="1">
        <v>66.266666670000006</v>
      </c>
      <c r="H4130" s="1">
        <v>-128.65</v>
      </c>
      <c r="I4130" s="1">
        <v>215</v>
      </c>
      <c r="J4130" s="1">
        <v>-7</v>
      </c>
      <c r="K4130" s="1" t="s">
        <v>236</v>
      </c>
      <c r="L4130" s="1" t="s">
        <v>13742</v>
      </c>
    </row>
    <row r="4131" spans="1:12">
      <c r="A4131" s="1">
        <v>4240</v>
      </c>
      <c r="B4131" s="1" t="s">
        <v>13745</v>
      </c>
      <c r="C4131" s="1" t="s">
        <v>346</v>
      </c>
      <c r="D4131" s="1" t="s">
        <v>233</v>
      </c>
      <c r="F4131" s="1" t="s">
        <v>1212</v>
      </c>
      <c r="G4131" s="1">
        <v>66.367599999999996</v>
      </c>
      <c r="H4131" s="1">
        <v>-133.7594</v>
      </c>
      <c r="I4131" s="1">
        <v>200</v>
      </c>
      <c r="J4131" s="1">
        <v>-7</v>
      </c>
      <c r="K4131" s="1" t="s">
        <v>236</v>
      </c>
      <c r="L4131" s="1" t="s">
        <v>13745</v>
      </c>
    </row>
    <row r="4132" spans="1:12">
      <c r="A4132" s="1">
        <v>4241</v>
      </c>
      <c r="B4132" s="1" t="s">
        <v>13746</v>
      </c>
      <c r="C4132" s="1" t="s">
        <v>346</v>
      </c>
      <c r="D4132" s="1" t="s">
        <v>233</v>
      </c>
      <c r="F4132" s="1" t="s">
        <v>1212</v>
      </c>
      <c r="G4132" s="1">
        <v>68.367599999999996</v>
      </c>
      <c r="H4132" s="1">
        <v>-133.7594</v>
      </c>
      <c r="I4132" s="1">
        <v>200</v>
      </c>
      <c r="J4132" s="1">
        <v>-7</v>
      </c>
      <c r="K4132" s="1" t="s">
        <v>236</v>
      </c>
      <c r="L4132" s="1" t="s">
        <v>13746</v>
      </c>
    </row>
    <row r="4133" spans="1:12">
      <c r="A4133" s="1">
        <v>4242</v>
      </c>
      <c r="B4133" s="1" t="s">
        <v>13747</v>
      </c>
      <c r="C4133" s="1" t="s">
        <v>13748</v>
      </c>
      <c r="D4133" s="1" t="s">
        <v>6429</v>
      </c>
      <c r="E4133" s="1" t="s">
        <v>13749</v>
      </c>
      <c r="F4133" s="1" t="s">
        <v>1212</v>
      </c>
      <c r="G4133" s="1">
        <v>-19.455197999999999</v>
      </c>
      <c r="H4133" s="1">
        <v>169.22394</v>
      </c>
      <c r="I4133" s="1">
        <v>3</v>
      </c>
      <c r="J4133" s="1">
        <v>11</v>
      </c>
      <c r="K4133" s="1" t="s">
        <v>161</v>
      </c>
      <c r="L4133" s="1" t="s">
        <v>13747</v>
      </c>
    </row>
    <row r="4134" spans="1:12">
      <c r="A4134" s="1">
        <v>6509</v>
      </c>
      <c r="B4134" s="1" t="s">
        <v>13750</v>
      </c>
      <c r="C4134" s="1" t="s">
        <v>13750</v>
      </c>
      <c r="D4134" s="1" t="s">
        <v>3624</v>
      </c>
      <c r="F4134" s="1" t="s">
        <v>1212</v>
      </c>
      <c r="G4134" s="1">
        <v>3.48596289680953</v>
      </c>
      <c r="H4134" s="1">
        <v>72.806074619293199</v>
      </c>
      <c r="I4134" s="1">
        <v>0</v>
      </c>
      <c r="J4134" s="1">
        <v>5</v>
      </c>
      <c r="K4134" s="1" t="s">
        <v>201</v>
      </c>
      <c r="L4134" s="1" t="s">
        <v>13750</v>
      </c>
    </row>
    <row r="4135" spans="1:12">
      <c r="A4135" s="1">
        <v>4244</v>
      </c>
      <c r="B4135" s="1" t="s">
        <v>13751</v>
      </c>
      <c r="C4135" s="1" t="s">
        <v>13751</v>
      </c>
      <c r="D4135" s="1" t="s">
        <v>233</v>
      </c>
      <c r="E4135" s="1" t="s">
        <v>13752</v>
      </c>
      <c r="F4135" s="1" t="s">
        <v>13753</v>
      </c>
      <c r="G4135" s="1">
        <v>62.35</v>
      </c>
      <c r="H4135" s="1">
        <v>-124.33329999999999</v>
      </c>
      <c r="I4135" s="1">
        <v>50</v>
      </c>
      <c r="J4135" s="1">
        <v>-7</v>
      </c>
      <c r="K4135" s="1" t="s">
        <v>236</v>
      </c>
      <c r="L4135" s="1" t="s">
        <v>13751</v>
      </c>
    </row>
    <row r="4136" spans="1:12">
      <c r="A4136" s="1">
        <v>4246</v>
      </c>
      <c r="B4136" s="1" t="s">
        <v>13754</v>
      </c>
      <c r="C4136" s="1" t="s">
        <v>13754</v>
      </c>
      <c r="D4136" s="1" t="s">
        <v>233</v>
      </c>
      <c r="F4136" s="1" t="s">
        <v>13755</v>
      </c>
      <c r="G4136" s="1">
        <v>69.917000000000002</v>
      </c>
      <c r="H4136" s="1">
        <v>-128.94999999999999</v>
      </c>
      <c r="I4136" s="1">
        <v>1</v>
      </c>
      <c r="J4136" s="1">
        <v>-7</v>
      </c>
      <c r="K4136" s="1" t="s">
        <v>236</v>
      </c>
      <c r="L4136" s="1" t="s">
        <v>13754</v>
      </c>
    </row>
    <row r="4137" spans="1:12">
      <c r="A4137" s="1">
        <v>4247</v>
      </c>
      <c r="B4137" s="1" t="s">
        <v>7890</v>
      </c>
      <c r="C4137" s="1" t="s">
        <v>7890</v>
      </c>
      <c r="D4137" s="1" t="s">
        <v>8733</v>
      </c>
      <c r="E4137" s="1" t="s">
        <v>13756</v>
      </c>
      <c r="F4137" s="1" t="s">
        <v>1212</v>
      </c>
      <c r="G4137" s="1">
        <v>-17.8</v>
      </c>
      <c r="H4137" s="1">
        <v>-63.166666999999997</v>
      </c>
      <c r="I4137" s="1">
        <v>1224</v>
      </c>
      <c r="J4137" s="1">
        <v>-4</v>
      </c>
      <c r="K4137" s="1" t="s">
        <v>161</v>
      </c>
      <c r="L4137" s="1" t="s">
        <v>7890</v>
      </c>
    </row>
    <row r="4138" spans="1:12">
      <c r="A4138" s="1">
        <v>4248</v>
      </c>
      <c r="B4138" s="1" t="s">
        <v>13757</v>
      </c>
      <c r="C4138" s="1" t="s">
        <v>13757</v>
      </c>
      <c r="D4138" s="1" t="s">
        <v>181</v>
      </c>
      <c r="E4138" s="1" t="s">
        <v>13758</v>
      </c>
      <c r="F4138" s="1" t="s">
        <v>1212</v>
      </c>
      <c r="G4138" s="1">
        <v>65.566666999999995</v>
      </c>
      <c r="H4138" s="1">
        <v>-37.116666700000003</v>
      </c>
      <c r="I4138" s="1">
        <v>112</v>
      </c>
      <c r="J4138" s="1">
        <v>-2</v>
      </c>
      <c r="K4138" s="1" t="s">
        <v>184</v>
      </c>
      <c r="L4138" s="1" t="s">
        <v>13757</v>
      </c>
    </row>
    <row r="4139" spans="1:12">
      <c r="A4139" s="1">
        <v>4249</v>
      </c>
      <c r="B4139" s="1" t="s">
        <v>13759</v>
      </c>
      <c r="C4139" s="1" t="s">
        <v>13760</v>
      </c>
      <c r="D4139" s="1" t="s">
        <v>9190</v>
      </c>
      <c r="E4139" s="1" t="s">
        <v>13761</v>
      </c>
      <c r="F4139" s="1" t="s">
        <v>13762</v>
      </c>
      <c r="G4139" s="1">
        <v>17.645278000000001</v>
      </c>
      <c r="H4139" s="1">
        <v>-63.220556000000002</v>
      </c>
      <c r="I4139" s="1">
        <v>60</v>
      </c>
      <c r="J4139" s="1">
        <v>-4</v>
      </c>
      <c r="K4139" s="1" t="s">
        <v>161</v>
      </c>
      <c r="L4139" s="1" t="s">
        <v>13759</v>
      </c>
    </row>
    <row r="4140" spans="1:12">
      <c r="A4140" s="1">
        <v>4250</v>
      </c>
      <c r="B4140" s="1" t="s">
        <v>13763</v>
      </c>
      <c r="C4140" s="1" t="s">
        <v>13764</v>
      </c>
      <c r="D4140" s="1" t="s">
        <v>1210</v>
      </c>
      <c r="E4140" s="1" t="s">
        <v>13765</v>
      </c>
      <c r="F4140" s="1" t="s">
        <v>13766</v>
      </c>
      <c r="G4140" s="1">
        <v>39.642555999999999</v>
      </c>
      <c r="H4140" s="1">
        <v>-106.917694</v>
      </c>
      <c r="I4140" s="1">
        <v>6540</v>
      </c>
      <c r="J4140" s="1">
        <v>-7</v>
      </c>
      <c r="K4140" s="1" t="s">
        <v>236</v>
      </c>
      <c r="L4140" s="1" t="s">
        <v>13763</v>
      </c>
    </row>
    <row r="4141" spans="1:12">
      <c r="A4141" s="1">
        <v>4251</v>
      </c>
      <c r="B4141" s="1" t="s">
        <v>13767</v>
      </c>
      <c r="C4141" s="1" t="s">
        <v>12095</v>
      </c>
      <c r="D4141" s="1" t="s">
        <v>1210</v>
      </c>
      <c r="F4141" s="1" t="s">
        <v>1212</v>
      </c>
      <c r="G4141" s="1">
        <v>39.779254999999999</v>
      </c>
      <c r="H4141" s="1">
        <v>-104.88184</v>
      </c>
      <c r="I4141" s="1">
        <v>5333</v>
      </c>
      <c r="J4141" s="1">
        <v>-7</v>
      </c>
      <c r="K4141" s="1" t="s">
        <v>236</v>
      </c>
      <c r="L4141" s="1" t="s">
        <v>13767</v>
      </c>
    </row>
    <row r="4142" spans="1:12">
      <c r="A4142" s="1">
        <v>4252</v>
      </c>
      <c r="B4142" s="1" t="s">
        <v>13768</v>
      </c>
      <c r="C4142" s="1" t="s">
        <v>13769</v>
      </c>
      <c r="D4142" s="1" t="s">
        <v>2115</v>
      </c>
      <c r="E4142" s="1" t="s">
        <v>13770</v>
      </c>
      <c r="F4142" s="1" t="s">
        <v>13771</v>
      </c>
      <c r="G4142" s="1">
        <v>68.580832999999998</v>
      </c>
      <c r="H4142" s="1">
        <v>15.026111</v>
      </c>
      <c r="I4142" s="1">
        <v>11</v>
      </c>
      <c r="J4142" s="1">
        <v>1</v>
      </c>
      <c r="K4142" s="1" t="s">
        <v>184</v>
      </c>
      <c r="L4142" s="1" t="s">
        <v>13768</v>
      </c>
    </row>
    <row r="4143" spans="1:12">
      <c r="A4143" s="1">
        <v>4253</v>
      </c>
      <c r="B4143" s="1" t="s">
        <v>13772</v>
      </c>
      <c r="C4143" s="1" t="s">
        <v>13773</v>
      </c>
      <c r="D4143" s="1" t="s">
        <v>1210</v>
      </c>
      <c r="E4143" s="1" t="s">
        <v>13774</v>
      </c>
      <c r="F4143" s="1" t="s">
        <v>13775</v>
      </c>
      <c r="G4143" s="1">
        <v>41.565123999999997</v>
      </c>
      <c r="H4143" s="1">
        <v>-81.486355500000002</v>
      </c>
      <c r="I4143" s="1">
        <v>879</v>
      </c>
      <c r="J4143" s="1">
        <v>-5</v>
      </c>
      <c r="K4143" s="1" t="s">
        <v>236</v>
      </c>
      <c r="L4143" s="1" t="s">
        <v>13772</v>
      </c>
    </row>
    <row r="4144" spans="1:12">
      <c r="A4144" s="1">
        <v>4254</v>
      </c>
      <c r="B4144" s="1" t="s">
        <v>13776</v>
      </c>
      <c r="C4144" s="1" t="s">
        <v>13777</v>
      </c>
      <c r="D4144" s="1" t="s">
        <v>1210</v>
      </c>
      <c r="E4144" s="1" t="s">
        <v>13778</v>
      </c>
      <c r="F4144" s="1" t="s">
        <v>13779</v>
      </c>
      <c r="G4144" s="1">
        <v>40.8214167</v>
      </c>
      <c r="H4144" s="1">
        <v>-82.516638900000004</v>
      </c>
      <c r="I4144" s="1">
        <v>1297</v>
      </c>
      <c r="J4144" s="1">
        <v>-5</v>
      </c>
      <c r="K4144" s="1" t="s">
        <v>236</v>
      </c>
      <c r="L4144" s="1" t="s">
        <v>13776</v>
      </c>
    </row>
    <row r="4145" spans="1:12">
      <c r="A4145" s="1">
        <v>4255</v>
      </c>
      <c r="B4145" s="1" t="s">
        <v>13780</v>
      </c>
      <c r="C4145" s="1" t="s">
        <v>11811</v>
      </c>
      <c r="D4145" s="1" t="s">
        <v>1210</v>
      </c>
      <c r="E4145" s="1" t="s">
        <v>13781</v>
      </c>
      <c r="F4145" s="1" t="s">
        <v>13782</v>
      </c>
      <c r="G4145" s="1">
        <v>32.516333299999999</v>
      </c>
      <c r="H4145" s="1">
        <v>-84.938861099999997</v>
      </c>
      <c r="I4145" s="1">
        <v>397</v>
      </c>
      <c r="J4145" s="1">
        <v>-5</v>
      </c>
      <c r="K4145" s="1" t="s">
        <v>236</v>
      </c>
      <c r="L4145" s="1" t="s">
        <v>13780</v>
      </c>
    </row>
    <row r="4146" spans="1:12">
      <c r="A4146" s="1">
        <v>4256</v>
      </c>
      <c r="B4146" s="1" t="s">
        <v>13783</v>
      </c>
      <c r="C4146" s="1" t="s">
        <v>13784</v>
      </c>
      <c r="D4146" s="1" t="s">
        <v>1210</v>
      </c>
      <c r="E4146" s="1" t="s">
        <v>13785</v>
      </c>
      <c r="F4146" s="1" t="s">
        <v>13786</v>
      </c>
      <c r="G4146" s="1">
        <v>34.5677144</v>
      </c>
      <c r="H4146" s="1">
        <v>-98.416636699999998</v>
      </c>
      <c r="I4146" s="1">
        <v>1110</v>
      </c>
      <c r="J4146" s="1">
        <v>-6</v>
      </c>
      <c r="K4146" s="1" t="s">
        <v>236</v>
      </c>
      <c r="L4146" s="1" t="s">
        <v>13783</v>
      </c>
    </row>
    <row r="4147" spans="1:12">
      <c r="A4147" s="1">
        <v>4257</v>
      </c>
      <c r="B4147" s="1" t="s">
        <v>13787</v>
      </c>
      <c r="C4147" s="1" t="s">
        <v>13788</v>
      </c>
      <c r="D4147" s="1" t="s">
        <v>1210</v>
      </c>
      <c r="E4147" s="1" t="s">
        <v>13789</v>
      </c>
      <c r="F4147" s="1" t="s">
        <v>13790</v>
      </c>
      <c r="G4147" s="1">
        <v>40.451827999999999</v>
      </c>
      <c r="H4147" s="1">
        <v>-105.011336</v>
      </c>
      <c r="I4147" s="1">
        <v>5016</v>
      </c>
      <c r="J4147" s="1">
        <v>-7</v>
      </c>
      <c r="K4147" s="1" t="s">
        <v>236</v>
      </c>
      <c r="L4147" s="1" t="s">
        <v>13787</v>
      </c>
    </row>
    <row r="4148" spans="1:12">
      <c r="A4148" s="1">
        <v>6835</v>
      </c>
      <c r="B4148" s="1" t="s">
        <v>13791</v>
      </c>
      <c r="C4148" s="1" t="s">
        <v>13792</v>
      </c>
      <c r="D4148" s="1" t="s">
        <v>3982</v>
      </c>
      <c r="F4148" s="1" t="s">
        <v>1212</v>
      </c>
      <c r="G4148" s="1">
        <v>39.648682000000001</v>
      </c>
      <c r="H4148" s="1">
        <v>19.855771000000001</v>
      </c>
      <c r="I4148" s="1">
        <v>0</v>
      </c>
      <c r="J4148" s="1">
        <v>2</v>
      </c>
      <c r="K4148" s="1" t="s">
        <v>184</v>
      </c>
      <c r="L4148" s="1" t="s">
        <v>13791</v>
      </c>
    </row>
    <row r="4149" spans="1:12">
      <c r="A4149" s="1">
        <v>6836</v>
      </c>
      <c r="B4149" s="1" t="s">
        <v>13793</v>
      </c>
      <c r="C4149" s="1" t="s">
        <v>13794</v>
      </c>
      <c r="D4149" s="1" t="s">
        <v>3982</v>
      </c>
      <c r="F4149" s="1" t="s">
        <v>1212</v>
      </c>
      <c r="G4149" s="1">
        <v>39.202675999999997</v>
      </c>
      <c r="H4149" s="1">
        <v>20.187968000000001</v>
      </c>
      <c r="I4149" s="1">
        <v>0</v>
      </c>
      <c r="J4149" s="1">
        <v>2</v>
      </c>
      <c r="K4149" s="1" t="s">
        <v>184</v>
      </c>
      <c r="L4149" s="1" t="s">
        <v>13793</v>
      </c>
    </row>
    <row r="4150" spans="1:12">
      <c r="A4150" s="1">
        <v>4261</v>
      </c>
      <c r="B4150" s="1" t="s">
        <v>13795</v>
      </c>
      <c r="C4150" s="1" t="s">
        <v>13796</v>
      </c>
      <c r="D4150" s="1" t="s">
        <v>1210</v>
      </c>
      <c r="E4150" s="1" t="s">
        <v>13797</v>
      </c>
      <c r="F4150" s="1" t="s">
        <v>13798</v>
      </c>
      <c r="G4150" s="1">
        <v>35.140318000000001</v>
      </c>
      <c r="H4150" s="1">
        <v>-111.66923920000001</v>
      </c>
      <c r="I4150" s="1">
        <v>7015</v>
      </c>
      <c r="J4150" s="1">
        <v>-7</v>
      </c>
      <c r="K4150" s="1" t="s">
        <v>201</v>
      </c>
      <c r="L4150" s="1" t="s">
        <v>13795</v>
      </c>
    </row>
    <row r="4151" spans="1:12">
      <c r="A4151" s="1">
        <v>4262</v>
      </c>
      <c r="B4151" s="1" t="s">
        <v>13799</v>
      </c>
      <c r="C4151" s="1" t="s">
        <v>13800</v>
      </c>
      <c r="D4151" s="1" t="s">
        <v>1210</v>
      </c>
      <c r="E4151" s="1" t="s">
        <v>13801</v>
      </c>
      <c r="F4151" s="1" t="s">
        <v>13802</v>
      </c>
      <c r="G4151" s="1">
        <v>38.893889000000001</v>
      </c>
      <c r="H4151" s="1">
        <v>-119.995278</v>
      </c>
      <c r="I4151" s="1">
        <v>8544</v>
      </c>
      <c r="J4151" s="1">
        <v>-8</v>
      </c>
      <c r="K4151" s="1" t="s">
        <v>236</v>
      </c>
      <c r="L4151" s="1" t="s">
        <v>13799</v>
      </c>
    </row>
    <row r="4152" spans="1:12">
      <c r="A4152" s="1">
        <v>4263</v>
      </c>
      <c r="B4152" s="1" t="s">
        <v>13803</v>
      </c>
      <c r="C4152" s="1" t="s">
        <v>13804</v>
      </c>
      <c r="D4152" s="1" t="s">
        <v>1210</v>
      </c>
      <c r="E4152" s="1" t="s">
        <v>13805</v>
      </c>
      <c r="F4152" s="1" t="s">
        <v>13806</v>
      </c>
      <c r="G4152" s="1">
        <v>42.481802999999999</v>
      </c>
      <c r="H4152" s="1">
        <v>-114.48773300000001</v>
      </c>
      <c r="I4152" s="1">
        <v>4151</v>
      </c>
      <c r="J4152" s="1">
        <v>-7</v>
      </c>
      <c r="K4152" s="1" t="s">
        <v>236</v>
      </c>
      <c r="L4152" s="1" t="s">
        <v>13803</v>
      </c>
    </row>
    <row r="4153" spans="1:12">
      <c r="A4153" s="1">
        <v>4264</v>
      </c>
      <c r="B4153" s="1" t="s">
        <v>13807</v>
      </c>
      <c r="C4153" s="1" t="s">
        <v>13807</v>
      </c>
      <c r="D4153" s="1" t="s">
        <v>13807</v>
      </c>
      <c r="E4153" s="1" t="s">
        <v>13808</v>
      </c>
      <c r="F4153" s="1" t="s">
        <v>1212</v>
      </c>
      <c r="G4153" s="1">
        <v>43.733333330000001</v>
      </c>
      <c r="H4153" s="1">
        <v>7.4166666599999997</v>
      </c>
      <c r="I4153" s="1">
        <v>0</v>
      </c>
      <c r="J4153" s="1">
        <v>1</v>
      </c>
      <c r="K4153" s="1" t="s">
        <v>184</v>
      </c>
      <c r="L4153" s="1" t="s">
        <v>13807</v>
      </c>
    </row>
    <row r="4154" spans="1:12">
      <c r="A4154" s="1">
        <v>4265</v>
      </c>
      <c r="B4154" s="1" t="s">
        <v>13809</v>
      </c>
      <c r="C4154" s="1" t="s">
        <v>13810</v>
      </c>
      <c r="D4154" s="1" t="s">
        <v>1210</v>
      </c>
      <c r="E4154" s="1" t="s">
        <v>13811</v>
      </c>
      <c r="F4154" s="1" t="s">
        <v>13812</v>
      </c>
      <c r="G4154" s="1">
        <v>41.391666999999998</v>
      </c>
      <c r="H4154" s="1">
        <v>-70.615278000000004</v>
      </c>
      <c r="I4154" s="1">
        <v>67</v>
      </c>
      <c r="J4154" s="1">
        <v>-5</v>
      </c>
      <c r="K4154" s="1" t="s">
        <v>236</v>
      </c>
      <c r="L4154" s="1" t="s">
        <v>13809</v>
      </c>
    </row>
    <row r="4155" spans="1:12">
      <c r="A4155" s="1">
        <v>4266</v>
      </c>
      <c r="B4155" s="1" t="s">
        <v>13813</v>
      </c>
      <c r="C4155" s="1" t="s">
        <v>13814</v>
      </c>
      <c r="D4155" s="1" t="s">
        <v>1210</v>
      </c>
      <c r="E4155" s="1" t="s">
        <v>13815</v>
      </c>
      <c r="F4155" s="1" t="s">
        <v>1212</v>
      </c>
      <c r="G4155" s="1">
        <v>41.533056000000002</v>
      </c>
      <c r="H4155" s="1">
        <v>-71.282222000000004</v>
      </c>
      <c r="I4155" s="1">
        <v>172</v>
      </c>
      <c r="J4155" s="1">
        <v>-5</v>
      </c>
      <c r="K4155" s="1" t="s">
        <v>236</v>
      </c>
      <c r="L4155" s="1" t="s">
        <v>13813</v>
      </c>
    </row>
    <row r="4156" spans="1:12">
      <c r="A4156" s="1">
        <v>4267</v>
      </c>
      <c r="B4156" s="1" t="s">
        <v>13816</v>
      </c>
      <c r="C4156" s="1" t="s">
        <v>13817</v>
      </c>
      <c r="D4156" s="1" t="s">
        <v>1210</v>
      </c>
      <c r="E4156" s="1" t="s">
        <v>13818</v>
      </c>
      <c r="F4156" s="1" t="s">
        <v>1212</v>
      </c>
      <c r="G4156" s="1">
        <v>43.343333000000001</v>
      </c>
      <c r="H4156" s="1">
        <v>-72.517222000000004</v>
      </c>
      <c r="I4156" s="1">
        <v>577</v>
      </c>
      <c r="J4156" s="1">
        <v>-5</v>
      </c>
      <c r="K4156" s="1" t="s">
        <v>236</v>
      </c>
      <c r="L4156" s="1" t="s">
        <v>13816</v>
      </c>
    </row>
    <row r="4157" spans="1:12">
      <c r="A4157" s="1">
        <v>4268</v>
      </c>
      <c r="B4157" s="1" t="s">
        <v>13819</v>
      </c>
      <c r="C4157" s="1" t="s">
        <v>13820</v>
      </c>
      <c r="D4157" s="1" t="s">
        <v>1210</v>
      </c>
      <c r="E4157" s="1" t="s">
        <v>13821</v>
      </c>
      <c r="F4157" s="1" t="s">
        <v>1212</v>
      </c>
      <c r="G4157" s="1">
        <v>43.202669999999998</v>
      </c>
      <c r="H4157" s="1">
        <v>-71.502330000000001</v>
      </c>
      <c r="I4157" s="1">
        <v>342</v>
      </c>
      <c r="J4157" s="1">
        <v>-5</v>
      </c>
      <c r="K4157" s="1" t="s">
        <v>236</v>
      </c>
      <c r="L4157" s="1" t="s">
        <v>13819</v>
      </c>
    </row>
    <row r="4158" spans="1:12">
      <c r="A4158" s="1">
        <v>4269</v>
      </c>
      <c r="B4158" s="1" t="s">
        <v>13822</v>
      </c>
      <c r="C4158" s="1" t="s">
        <v>13823</v>
      </c>
      <c r="D4158" s="1" t="s">
        <v>1210</v>
      </c>
      <c r="E4158" s="1" t="s">
        <v>13824</v>
      </c>
      <c r="F4158" s="1" t="s">
        <v>1212</v>
      </c>
      <c r="G4158" s="1">
        <v>43.393830000000001</v>
      </c>
      <c r="H4158" s="1">
        <v>-70.707999999999998</v>
      </c>
      <c r="I4158" s="1">
        <v>244</v>
      </c>
      <c r="J4158" s="1">
        <v>-5</v>
      </c>
      <c r="K4158" s="1" t="s">
        <v>236</v>
      </c>
      <c r="L4158" s="1" t="s">
        <v>13822</v>
      </c>
    </row>
    <row r="4159" spans="1:12">
      <c r="A4159" s="1">
        <v>4270</v>
      </c>
      <c r="B4159" s="1" t="s">
        <v>13825</v>
      </c>
      <c r="C4159" s="1" t="s">
        <v>13826</v>
      </c>
      <c r="D4159" s="1" t="s">
        <v>1210</v>
      </c>
      <c r="E4159" s="1" t="s">
        <v>13827</v>
      </c>
      <c r="F4159" s="1" t="s">
        <v>13828</v>
      </c>
      <c r="G4159" s="1">
        <v>41.330055999999999</v>
      </c>
      <c r="H4159" s="1">
        <v>-72.045139000000006</v>
      </c>
      <c r="I4159" s="1">
        <v>9</v>
      </c>
      <c r="J4159" s="1">
        <v>-5</v>
      </c>
      <c r="K4159" s="1" t="s">
        <v>236</v>
      </c>
      <c r="L4159" s="1" t="s">
        <v>13825</v>
      </c>
    </row>
    <row r="4160" spans="1:12">
      <c r="A4160" s="1">
        <v>4271</v>
      </c>
      <c r="B4160" s="1" t="s">
        <v>13829</v>
      </c>
      <c r="C4160" s="1" t="s">
        <v>13830</v>
      </c>
      <c r="D4160" s="1" t="s">
        <v>1210</v>
      </c>
      <c r="E4160" s="1" t="s">
        <v>13831</v>
      </c>
      <c r="F4160" s="1" t="s">
        <v>13832</v>
      </c>
      <c r="G4160" s="1">
        <v>45.546556000000002</v>
      </c>
      <c r="H4160" s="1">
        <v>-94.059888999999998</v>
      </c>
      <c r="I4160" s="1">
        <v>1031</v>
      </c>
      <c r="J4160" s="1">
        <v>-6</v>
      </c>
      <c r="K4160" s="1" t="s">
        <v>236</v>
      </c>
      <c r="L4160" s="1" t="s">
        <v>13829</v>
      </c>
    </row>
    <row r="4161" spans="1:12">
      <c r="A4161" s="1">
        <v>4272</v>
      </c>
      <c r="B4161" s="1" t="s">
        <v>10164</v>
      </c>
      <c r="C4161" s="1" t="s">
        <v>10164</v>
      </c>
      <c r="D4161" s="1" t="s">
        <v>10160</v>
      </c>
      <c r="E4161" s="1" t="s">
        <v>13833</v>
      </c>
      <c r="F4161" s="1" t="s">
        <v>1212</v>
      </c>
      <c r="G4161" s="1">
        <v>21.173833269999999</v>
      </c>
      <c r="H4161" s="1">
        <v>94.924666599999995</v>
      </c>
      <c r="I4161" s="1">
        <v>0</v>
      </c>
      <c r="J4161" s="1">
        <v>6.5</v>
      </c>
      <c r="K4161" s="1" t="s">
        <v>161</v>
      </c>
      <c r="L4161" s="1" t="s">
        <v>10164</v>
      </c>
    </row>
    <row r="4162" spans="1:12">
      <c r="A4162" s="1">
        <v>4273</v>
      </c>
      <c r="B4162" s="1" t="s">
        <v>13834</v>
      </c>
      <c r="C4162" s="1" t="s">
        <v>13835</v>
      </c>
      <c r="D4162" s="1" t="s">
        <v>1210</v>
      </c>
      <c r="E4162" s="1" t="s">
        <v>13836</v>
      </c>
      <c r="F4162" s="1" t="s">
        <v>13837</v>
      </c>
      <c r="G4162" s="1">
        <v>33.450333000000001</v>
      </c>
      <c r="H4162" s="1">
        <v>-88.591361000000006</v>
      </c>
      <c r="I4162" s="1">
        <v>264</v>
      </c>
      <c r="J4162" s="1">
        <v>-6</v>
      </c>
      <c r="K4162" s="1" t="s">
        <v>236</v>
      </c>
      <c r="L4162" s="1" t="s">
        <v>13834</v>
      </c>
    </row>
    <row r="4163" spans="1:12">
      <c r="A4163" s="1">
        <v>4274</v>
      </c>
      <c r="B4163" s="1" t="s">
        <v>13838</v>
      </c>
      <c r="C4163" s="1" t="s">
        <v>13839</v>
      </c>
      <c r="D4163" s="1" t="s">
        <v>9291</v>
      </c>
      <c r="E4163" s="1" t="s">
        <v>13840</v>
      </c>
      <c r="F4163" s="1" t="s">
        <v>13841</v>
      </c>
      <c r="G4163" s="1">
        <v>56.230119000000002</v>
      </c>
      <c r="H4163" s="1">
        <v>43.784041999999999</v>
      </c>
      <c r="I4163" s="1">
        <v>256</v>
      </c>
      <c r="J4163" s="1">
        <v>4</v>
      </c>
      <c r="K4163" s="1" t="s">
        <v>201</v>
      </c>
      <c r="L4163" s="1" t="s">
        <v>13838</v>
      </c>
    </row>
    <row r="4164" spans="1:12">
      <c r="A4164" s="1">
        <v>4275</v>
      </c>
      <c r="B4164" s="1" t="s">
        <v>13842</v>
      </c>
      <c r="C4164" s="1" t="s">
        <v>13843</v>
      </c>
      <c r="D4164" s="1" t="s">
        <v>1210</v>
      </c>
      <c r="E4164" s="1" t="s">
        <v>13844</v>
      </c>
      <c r="F4164" s="1" t="s">
        <v>1212</v>
      </c>
      <c r="G4164" s="1">
        <v>46.971194400000002</v>
      </c>
      <c r="H4164" s="1">
        <v>-123.93655560000001</v>
      </c>
      <c r="I4164" s="1">
        <v>18</v>
      </c>
      <c r="J4164" s="1">
        <v>-8</v>
      </c>
      <c r="K4164" s="1" t="s">
        <v>236</v>
      </c>
      <c r="L4164" s="1" t="s">
        <v>13842</v>
      </c>
    </row>
    <row r="4165" spans="1:12">
      <c r="A4165" s="1">
        <v>4276</v>
      </c>
      <c r="B4165" s="1" t="s">
        <v>13845</v>
      </c>
      <c r="C4165" s="1" t="s">
        <v>13846</v>
      </c>
      <c r="D4165" s="1" t="s">
        <v>1210</v>
      </c>
      <c r="E4165" s="1" t="s">
        <v>13847</v>
      </c>
      <c r="F4165" s="1" t="s">
        <v>13848</v>
      </c>
      <c r="G4165" s="1">
        <v>42.082022000000002</v>
      </c>
      <c r="H4165" s="1">
        <v>-80.176216999999994</v>
      </c>
      <c r="I4165" s="1">
        <v>733</v>
      </c>
      <c r="J4165" s="1">
        <v>-5</v>
      </c>
      <c r="K4165" s="1" t="s">
        <v>236</v>
      </c>
      <c r="L4165" s="1" t="s">
        <v>13845</v>
      </c>
    </row>
    <row r="4166" spans="1:12">
      <c r="A4166" s="1">
        <v>4277</v>
      </c>
      <c r="B4166" s="1" t="s">
        <v>13849</v>
      </c>
      <c r="C4166" s="1" t="s">
        <v>13850</v>
      </c>
      <c r="D4166" s="1" t="s">
        <v>3624</v>
      </c>
      <c r="F4166" s="1" t="s">
        <v>1212</v>
      </c>
      <c r="G4166" s="1">
        <v>3.5832999999999999</v>
      </c>
      <c r="H4166" s="1">
        <v>72.716700000000003</v>
      </c>
      <c r="I4166" s="1">
        <v>0</v>
      </c>
      <c r="J4166" s="1">
        <v>5</v>
      </c>
      <c r="K4166" s="1" t="s">
        <v>161</v>
      </c>
      <c r="L4166" s="1" t="s">
        <v>13849</v>
      </c>
    </row>
    <row r="4167" spans="1:12">
      <c r="A4167" s="1">
        <v>4278</v>
      </c>
      <c r="B4167" s="1" t="s">
        <v>13851</v>
      </c>
      <c r="C4167" s="1" t="s">
        <v>13852</v>
      </c>
      <c r="D4167" s="1" t="s">
        <v>1210</v>
      </c>
      <c r="E4167" s="1" t="s">
        <v>13853</v>
      </c>
      <c r="F4167" s="1" t="s">
        <v>13854</v>
      </c>
      <c r="G4167" s="1">
        <v>41.669336000000001</v>
      </c>
      <c r="H4167" s="1">
        <v>-70.280355999999998</v>
      </c>
      <c r="I4167" s="1">
        <v>55</v>
      </c>
      <c r="J4167" s="1">
        <v>-5</v>
      </c>
      <c r="K4167" s="1" t="s">
        <v>236</v>
      </c>
      <c r="L4167" s="1" t="s">
        <v>13851</v>
      </c>
    </row>
    <row r="4168" spans="1:12">
      <c r="A4168" s="1">
        <v>4279</v>
      </c>
      <c r="B4168" s="1" t="s">
        <v>1005</v>
      </c>
      <c r="C4168" s="1" t="s">
        <v>1005</v>
      </c>
      <c r="D4168" s="1" t="s">
        <v>6291</v>
      </c>
      <c r="E4168" s="1" t="s">
        <v>13855</v>
      </c>
      <c r="F4168" s="1" t="s">
        <v>13856</v>
      </c>
      <c r="G4168" s="1">
        <v>17.913936</v>
      </c>
      <c r="H4168" s="1">
        <v>-87.971074999999999</v>
      </c>
      <c r="I4168" s="1">
        <v>4</v>
      </c>
      <c r="J4168" s="1">
        <v>-6</v>
      </c>
      <c r="K4168" s="1" t="s">
        <v>161</v>
      </c>
      <c r="L4168" s="1" t="s">
        <v>1005</v>
      </c>
    </row>
    <row r="4169" spans="1:12">
      <c r="A4169" s="1">
        <v>4280</v>
      </c>
      <c r="B4169" s="1" t="s">
        <v>13857</v>
      </c>
      <c r="C4169" s="1" t="s">
        <v>13857</v>
      </c>
      <c r="D4169" s="1" t="s">
        <v>1210</v>
      </c>
      <c r="E4169" s="1" t="s">
        <v>13858</v>
      </c>
      <c r="F4169" s="1" t="s">
        <v>13859</v>
      </c>
      <c r="G4169" s="1">
        <v>34.848627999999998</v>
      </c>
      <c r="H4169" s="1">
        <v>-111.788472</v>
      </c>
      <c r="I4169" s="1">
        <v>4830</v>
      </c>
      <c r="J4169" s="1">
        <v>-7</v>
      </c>
      <c r="K4169" s="1" t="s">
        <v>236</v>
      </c>
      <c r="L4169" s="1" t="s">
        <v>13857</v>
      </c>
    </row>
    <row r="4170" spans="1:12">
      <c r="A4170" s="1">
        <v>4281</v>
      </c>
      <c r="B4170" s="1" t="s">
        <v>13860</v>
      </c>
      <c r="C4170" s="1" t="s">
        <v>13860</v>
      </c>
      <c r="D4170" s="1" t="s">
        <v>1210</v>
      </c>
      <c r="F4170" s="1" t="s">
        <v>1212</v>
      </c>
      <c r="G4170" s="1">
        <v>24.62</v>
      </c>
      <c r="H4170" s="1">
        <v>-82.87</v>
      </c>
      <c r="I4170" s="1">
        <v>5</v>
      </c>
      <c r="J4170" s="1">
        <v>-6</v>
      </c>
      <c r="K4170" s="1" t="s">
        <v>236</v>
      </c>
      <c r="L4170" s="1" t="s">
        <v>13860</v>
      </c>
    </row>
    <row r="4171" spans="1:12">
      <c r="A4171" s="1">
        <v>4282</v>
      </c>
      <c r="B4171" s="1" t="s">
        <v>13860</v>
      </c>
      <c r="C4171" s="1" t="s">
        <v>13860</v>
      </c>
      <c r="D4171" s="1" t="s">
        <v>1210</v>
      </c>
      <c r="F4171" s="1" t="s">
        <v>1212</v>
      </c>
      <c r="G4171" s="1">
        <v>24.62</v>
      </c>
      <c r="H4171" s="1">
        <v>24.62</v>
      </c>
      <c r="I4171" s="1">
        <v>5</v>
      </c>
      <c r="J4171" s="1">
        <v>1</v>
      </c>
      <c r="K4171" s="1" t="s">
        <v>236</v>
      </c>
      <c r="L4171" s="1" t="s">
        <v>13860</v>
      </c>
    </row>
    <row r="4172" spans="1:12">
      <c r="A4172" s="1">
        <v>4283</v>
      </c>
      <c r="B4172" s="1" t="s">
        <v>13860</v>
      </c>
      <c r="C4172" s="1" t="s">
        <v>13860</v>
      </c>
      <c r="D4172" s="1" t="s">
        <v>1210</v>
      </c>
      <c r="F4172" s="1" t="s">
        <v>1212</v>
      </c>
      <c r="G4172" s="1">
        <v>24.628</v>
      </c>
      <c r="H4172" s="1">
        <v>82.873000000000005</v>
      </c>
      <c r="I4172" s="1">
        <v>5</v>
      </c>
      <c r="J4172" s="1">
        <v>5.5</v>
      </c>
      <c r="K4172" s="1" t="s">
        <v>236</v>
      </c>
      <c r="L4172" s="1" t="s">
        <v>13860</v>
      </c>
    </row>
    <row r="4173" spans="1:12">
      <c r="A4173" s="1">
        <v>4284</v>
      </c>
      <c r="B4173" s="1" t="s">
        <v>13861</v>
      </c>
      <c r="C4173" s="1" t="s">
        <v>13862</v>
      </c>
      <c r="D4173" s="1" t="s">
        <v>1210</v>
      </c>
      <c r="E4173" s="1" t="s">
        <v>13863</v>
      </c>
      <c r="F4173" s="1" t="s">
        <v>13864</v>
      </c>
      <c r="G4173" s="1">
        <v>39.642907999999998</v>
      </c>
      <c r="H4173" s="1">
        <v>-79.916314</v>
      </c>
      <c r="I4173" s="1">
        <v>1248</v>
      </c>
      <c r="J4173" s="1">
        <v>-5</v>
      </c>
      <c r="K4173" s="1" t="s">
        <v>236</v>
      </c>
      <c r="L4173" s="1" t="s">
        <v>13861</v>
      </c>
    </row>
    <row r="4174" spans="1:12">
      <c r="A4174" s="1">
        <v>4285</v>
      </c>
      <c r="B4174" s="1" t="s">
        <v>13865</v>
      </c>
      <c r="C4174" s="1" t="s">
        <v>12293</v>
      </c>
      <c r="D4174" s="1" t="s">
        <v>1210</v>
      </c>
      <c r="E4174" s="1" t="s">
        <v>13866</v>
      </c>
      <c r="F4174" s="1" t="s">
        <v>13867</v>
      </c>
      <c r="G4174" s="1">
        <v>38.373147000000003</v>
      </c>
      <c r="H4174" s="1">
        <v>-81.593188999999995</v>
      </c>
      <c r="I4174" s="1">
        <v>981</v>
      </c>
      <c r="J4174" s="1">
        <v>-5</v>
      </c>
      <c r="K4174" s="1" t="s">
        <v>236</v>
      </c>
      <c r="L4174" s="1" t="s">
        <v>13865</v>
      </c>
    </row>
    <row r="4175" spans="1:12">
      <c r="A4175" s="1">
        <v>4286</v>
      </c>
      <c r="B4175" s="1" t="s">
        <v>13868</v>
      </c>
      <c r="C4175" s="1" t="s">
        <v>13869</v>
      </c>
      <c r="D4175" s="1" t="s">
        <v>1210</v>
      </c>
      <c r="E4175" s="1" t="s">
        <v>13870</v>
      </c>
      <c r="F4175" s="1" t="s">
        <v>13871</v>
      </c>
      <c r="G4175" s="1">
        <v>41.338478000000002</v>
      </c>
      <c r="H4175" s="1">
        <v>-75.723403000000005</v>
      </c>
      <c r="I4175" s="1">
        <v>962</v>
      </c>
      <c r="J4175" s="1">
        <v>-5</v>
      </c>
      <c r="K4175" s="1" t="s">
        <v>236</v>
      </c>
      <c r="L4175" s="1" t="s">
        <v>13868</v>
      </c>
    </row>
    <row r="4176" spans="1:12">
      <c r="A4176" s="1">
        <v>4287</v>
      </c>
      <c r="B4176" s="1" t="s">
        <v>13872</v>
      </c>
      <c r="C4176" s="1" t="s">
        <v>13873</v>
      </c>
      <c r="D4176" s="1" t="s">
        <v>1210</v>
      </c>
      <c r="E4176" s="1" t="s">
        <v>13874</v>
      </c>
      <c r="F4176" s="1" t="s">
        <v>13875</v>
      </c>
      <c r="G4176" s="1">
        <v>47.510722000000001</v>
      </c>
      <c r="H4176" s="1">
        <v>-94.934721999999994</v>
      </c>
      <c r="I4176" s="1">
        <v>1391</v>
      </c>
      <c r="J4176" s="1">
        <v>-6</v>
      </c>
      <c r="K4176" s="1" t="s">
        <v>236</v>
      </c>
      <c r="L4176" s="1" t="s">
        <v>13872</v>
      </c>
    </row>
    <row r="4177" spans="1:12">
      <c r="A4177" s="1">
        <v>4288</v>
      </c>
      <c r="B4177" s="1" t="s">
        <v>9285</v>
      </c>
      <c r="C4177" s="1" t="s">
        <v>9286</v>
      </c>
      <c r="D4177" s="1" t="s">
        <v>9287</v>
      </c>
      <c r="E4177" s="1" t="s">
        <v>13876</v>
      </c>
      <c r="F4177" s="1" t="s">
        <v>1212</v>
      </c>
      <c r="G4177" s="1">
        <v>40.467500000000001</v>
      </c>
      <c r="H4177" s="1">
        <v>50.046666999999999</v>
      </c>
      <c r="I4177" s="1">
        <v>10</v>
      </c>
      <c r="J4177" s="1">
        <v>4</v>
      </c>
      <c r="K4177" s="1" t="s">
        <v>184</v>
      </c>
      <c r="L4177" s="1" t="s">
        <v>9285</v>
      </c>
    </row>
    <row r="4178" spans="1:12">
      <c r="A4178" s="1">
        <v>4289</v>
      </c>
      <c r="B4178" s="1" t="s">
        <v>13877</v>
      </c>
      <c r="C4178" s="1" t="s">
        <v>13878</v>
      </c>
      <c r="D4178" s="1" t="s">
        <v>6330</v>
      </c>
      <c r="E4178" s="1" t="s">
        <v>13879</v>
      </c>
      <c r="F4178" s="1" t="s">
        <v>13880</v>
      </c>
      <c r="G4178" s="1">
        <v>-24.493888999999999</v>
      </c>
      <c r="H4178" s="1">
        <v>150.576111</v>
      </c>
      <c r="I4178" s="1">
        <v>644</v>
      </c>
      <c r="J4178" s="1">
        <v>10</v>
      </c>
      <c r="K4178" s="1" t="s">
        <v>6333</v>
      </c>
      <c r="L4178" s="1" t="s">
        <v>13877</v>
      </c>
    </row>
    <row r="4179" spans="1:12">
      <c r="A4179" s="1">
        <v>4290</v>
      </c>
      <c r="B4179" s="1" t="s">
        <v>13881</v>
      </c>
      <c r="C4179" s="1" t="s">
        <v>13882</v>
      </c>
      <c r="D4179" s="1" t="s">
        <v>6340</v>
      </c>
      <c r="E4179" s="1" t="s">
        <v>13883</v>
      </c>
      <c r="F4179" s="1" t="s">
        <v>13884</v>
      </c>
      <c r="G4179" s="1">
        <v>-13.84861111</v>
      </c>
      <c r="H4179" s="1">
        <v>-171.74083332999999</v>
      </c>
      <c r="I4179" s="1">
        <v>25</v>
      </c>
      <c r="J4179" s="1">
        <v>-11</v>
      </c>
      <c r="K4179" s="1" t="s">
        <v>161</v>
      </c>
      <c r="L4179" s="1" t="s">
        <v>13881</v>
      </c>
    </row>
    <row r="4180" spans="1:12">
      <c r="A4180" s="1">
        <v>4291</v>
      </c>
      <c r="B4180" s="1" t="s">
        <v>13885</v>
      </c>
      <c r="C4180" s="1" t="s">
        <v>13886</v>
      </c>
      <c r="D4180" s="1" t="s">
        <v>6330</v>
      </c>
      <c r="E4180" s="1" t="s">
        <v>13887</v>
      </c>
      <c r="F4180" s="1" t="s">
        <v>13888</v>
      </c>
      <c r="G4180" s="1">
        <v>-28.833888999999999</v>
      </c>
      <c r="H4180" s="1">
        <v>153.5625</v>
      </c>
      <c r="I4180" s="1">
        <v>7</v>
      </c>
      <c r="J4180" s="1">
        <v>10</v>
      </c>
      <c r="K4180" s="1" t="s">
        <v>6333</v>
      </c>
      <c r="L4180" s="1" t="s">
        <v>13885</v>
      </c>
    </row>
    <row r="4181" spans="1:12">
      <c r="A4181" s="1">
        <v>4292</v>
      </c>
      <c r="B4181" s="1" t="s">
        <v>13889</v>
      </c>
      <c r="C4181" s="1" t="s">
        <v>13890</v>
      </c>
      <c r="D4181" s="1" t="s">
        <v>1210</v>
      </c>
      <c r="E4181" s="1" t="s">
        <v>13891</v>
      </c>
      <c r="F4181" s="1" t="s">
        <v>13892</v>
      </c>
      <c r="G4181" s="1">
        <v>46.920650000000002</v>
      </c>
      <c r="H4181" s="1">
        <v>-96.815763899999993</v>
      </c>
      <c r="I4181" s="1">
        <v>902</v>
      </c>
      <c r="J4181" s="1">
        <v>-6</v>
      </c>
      <c r="K4181" s="1" t="s">
        <v>236</v>
      </c>
      <c r="L4181" s="1" t="s">
        <v>13889</v>
      </c>
    </row>
    <row r="4182" spans="1:12">
      <c r="A4182" s="1">
        <v>4293</v>
      </c>
      <c r="B4182" s="1" t="s">
        <v>13893</v>
      </c>
      <c r="C4182" s="1" t="s">
        <v>10994</v>
      </c>
      <c r="D4182" s="1" t="s">
        <v>1210</v>
      </c>
      <c r="E4182" s="1" t="s">
        <v>13894</v>
      </c>
      <c r="F4182" s="1" t="s">
        <v>13895</v>
      </c>
      <c r="G4182" s="1">
        <v>39.127499999999998</v>
      </c>
      <c r="H4182" s="1">
        <v>-94.598889</v>
      </c>
      <c r="I4182" s="1">
        <v>759</v>
      </c>
      <c r="J4182" s="1">
        <v>-6</v>
      </c>
      <c r="K4182" s="1" t="s">
        <v>236</v>
      </c>
      <c r="L4182" s="1" t="s">
        <v>13893</v>
      </c>
    </row>
    <row r="4183" spans="1:12">
      <c r="A4183" s="1">
        <v>6505</v>
      </c>
      <c r="B4183" s="1" t="s">
        <v>13896</v>
      </c>
      <c r="C4183" s="1" t="s">
        <v>13897</v>
      </c>
      <c r="D4183" s="1" t="s">
        <v>1210</v>
      </c>
      <c r="E4183" s="1" t="s">
        <v>13898</v>
      </c>
      <c r="F4183" s="1" t="s">
        <v>13899</v>
      </c>
      <c r="G4183" s="1">
        <v>33.307833000000002</v>
      </c>
      <c r="H4183" s="1">
        <v>-111.655</v>
      </c>
      <c r="I4183" s="1">
        <v>1382</v>
      </c>
      <c r="J4183" s="1">
        <v>-7</v>
      </c>
      <c r="K4183" s="1" t="s">
        <v>201</v>
      </c>
      <c r="L4183" s="1" t="s">
        <v>13896</v>
      </c>
    </row>
    <row r="4184" spans="1:12">
      <c r="A4184" s="1">
        <v>4295</v>
      </c>
      <c r="B4184" s="1" t="s">
        <v>13900</v>
      </c>
      <c r="C4184" s="1" t="s">
        <v>13900</v>
      </c>
      <c r="D4184" s="1" t="s">
        <v>9659</v>
      </c>
      <c r="E4184" s="1" t="s">
        <v>13901</v>
      </c>
      <c r="F4184" s="1" t="s">
        <v>1212</v>
      </c>
      <c r="G4184" s="1">
        <v>13.73</v>
      </c>
      <c r="H4184" s="1">
        <v>106.98699999999999</v>
      </c>
      <c r="I4184" s="1">
        <v>0</v>
      </c>
      <c r="J4184" s="1">
        <v>7</v>
      </c>
      <c r="K4184" s="1" t="s">
        <v>161</v>
      </c>
      <c r="L4184" s="1" t="s">
        <v>13900</v>
      </c>
    </row>
    <row r="4185" spans="1:12">
      <c r="A4185" s="1">
        <v>4296</v>
      </c>
      <c r="B4185" s="1" t="s">
        <v>13902</v>
      </c>
      <c r="C4185" s="1" t="s">
        <v>13903</v>
      </c>
      <c r="D4185" s="1" t="s">
        <v>1210</v>
      </c>
      <c r="E4185" s="1" t="s">
        <v>13904</v>
      </c>
      <c r="F4185" s="1" t="s">
        <v>13905</v>
      </c>
      <c r="G4185" s="1">
        <v>44.348916699999997</v>
      </c>
      <c r="H4185" s="1">
        <v>-105.53936109999999</v>
      </c>
      <c r="I4185" s="1">
        <v>4365</v>
      </c>
      <c r="J4185" s="1">
        <v>-7</v>
      </c>
      <c r="K4185" s="1" t="s">
        <v>236</v>
      </c>
      <c r="L4185" s="1" t="s">
        <v>13902</v>
      </c>
    </row>
    <row r="4186" spans="1:12">
      <c r="A4186" s="1">
        <v>4297</v>
      </c>
      <c r="B4186" s="1" t="s">
        <v>13906</v>
      </c>
      <c r="C4186" s="1" t="s">
        <v>13907</v>
      </c>
      <c r="D4186" s="1" t="s">
        <v>9291</v>
      </c>
      <c r="E4186" s="1" t="s">
        <v>13908</v>
      </c>
      <c r="F4186" s="1" t="s">
        <v>13909</v>
      </c>
      <c r="G4186" s="1">
        <v>56.380277999999997</v>
      </c>
      <c r="H4186" s="1">
        <v>85.208332999999996</v>
      </c>
      <c r="I4186" s="1">
        <v>597</v>
      </c>
      <c r="J4186" s="1">
        <v>8</v>
      </c>
      <c r="K4186" s="1" t="s">
        <v>201</v>
      </c>
      <c r="L4186" s="1" t="s">
        <v>13906</v>
      </c>
    </row>
    <row r="4187" spans="1:12">
      <c r="A4187" s="1">
        <v>4298</v>
      </c>
      <c r="B4187" s="1" t="s">
        <v>13910</v>
      </c>
      <c r="C4187" s="1" t="s">
        <v>8762</v>
      </c>
      <c r="D4187" s="1" t="s">
        <v>1210</v>
      </c>
      <c r="E4187" s="1" t="s">
        <v>13911</v>
      </c>
      <c r="F4187" s="1" t="s">
        <v>13912</v>
      </c>
      <c r="G4187" s="1">
        <v>33.676132000000003</v>
      </c>
      <c r="H4187" s="1">
        <v>-117.73116400000001</v>
      </c>
      <c r="I4187" s="1">
        <v>383</v>
      </c>
      <c r="J4187" s="1">
        <v>-8</v>
      </c>
      <c r="K4187" s="1" t="s">
        <v>236</v>
      </c>
      <c r="L4187" s="1" t="s">
        <v>13910</v>
      </c>
    </row>
    <row r="4188" spans="1:12">
      <c r="A4188" s="1">
        <v>4299</v>
      </c>
      <c r="B4188" s="1" t="s">
        <v>10064</v>
      </c>
      <c r="C4188" s="1" t="s">
        <v>10064</v>
      </c>
      <c r="D4188" s="1" t="s">
        <v>10031</v>
      </c>
      <c r="E4188" s="1" t="s">
        <v>13913</v>
      </c>
      <c r="F4188" s="1" t="s">
        <v>13914</v>
      </c>
      <c r="G4188" s="1">
        <v>16.676027999999999</v>
      </c>
      <c r="H4188" s="1">
        <v>101.195108</v>
      </c>
      <c r="I4188" s="1">
        <v>450</v>
      </c>
      <c r="J4188" s="1">
        <v>7</v>
      </c>
      <c r="K4188" s="1" t="s">
        <v>161</v>
      </c>
      <c r="L4188" s="1" t="s">
        <v>10064</v>
      </c>
    </row>
    <row r="4189" spans="1:12">
      <c r="A4189" s="1">
        <v>4300</v>
      </c>
      <c r="B4189" s="1" t="s">
        <v>13915</v>
      </c>
      <c r="C4189" s="1" t="s">
        <v>13915</v>
      </c>
      <c r="D4189" s="1" t="s">
        <v>10031</v>
      </c>
      <c r="E4189" s="1" t="s">
        <v>13916</v>
      </c>
      <c r="F4189" s="1" t="s">
        <v>13917</v>
      </c>
      <c r="G4189" s="1">
        <v>10.7112</v>
      </c>
      <c r="H4189" s="1">
        <v>99.361705999999998</v>
      </c>
      <c r="I4189" s="1">
        <v>18</v>
      </c>
      <c r="J4189" s="1">
        <v>7</v>
      </c>
      <c r="K4189" s="1" t="s">
        <v>161</v>
      </c>
      <c r="L4189" s="1" t="s">
        <v>13915</v>
      </c>
    </row>
    <row r="4190" spans="1:12">
      <c r="A4190" s="1">
        <v>4301</v>
      </c>
      <c r="B4190" s="1" t="s">
        <v>13918</v>
      </c>
      <c r="C4190" s="1" t="s">
        <v>13919</v>
      </c>
      <c r="D4190" s="1" t="s">
        <v>10648</v>
      </c>
      <c r="E4190" s="1" t="s">
        <v>13920</v>
      </c>
      <c r="F4190" s="1" t="s">
        <v>13921</v>
      </c>
      <c r="G4190" s="1">
        <v>32.856999999999999</v>
      </c>
      <c r="H4190" s="1">
        <v>103.68300000000001</v>
      </c>
      <c r="I4190" s="1">
        <v>11311</v>
      </c>
      <c r="J4190" s="1">
        <v>8</v>
      </c>
      <c r="K4190" s="1" t="s">
        <v>161</v>
      </c>
      <c r="L4190" s="1" t="s">
        <v>13918</v>
      </c>
    </row>
    <row r="4191" spans="1:12">
      <c r="A4191" s="1">
        <v>4302</v>
      </c>
      <c r="B4191" s="1" t="s">
        <v>13922</v>
      </c>
      <c r="C4191" s="1" t="s">
        <v>13923</v>
      </c>
      <c r="D4191" s="1" t="s">
        <v>10648</v>
      </c>
      <c r="E4191" s="1" t="s">
        <v>13924</v>
      </c>
      <c r="F4191" s="1" t="s">
        <v>13925</v>
      </c>
      <c r="G4191" s="1">
        <v>23.4</v>
      </c>
      <c r="H4191" s="1">
        <v>116.68300000000001</v>
      </c>
      <c r="I4191" s="1">
        <v>0</v>
      </c>
      <c r="J4191" s="1">
        <v>8</v>
      </c>
      <c r="K4191" s="1" t="s">
        <v>161</v>
      </c>
      <c r="L4191" s="1" t="s">
        <v>13922</v>
      </c>
    </row>
    <row r="4192" spans="1:12">
      <c r="A4192" s="1">
        <v>4303</v>
      </c>
      <c r="B4192" s="1" t="s">
        <v>13926</v>
      </c>
      <c r="C4192" s="1" t="s">
        <v>13927</v>
      </c>
      <c r="D4192" s="1" t="s">
        <v>4057</v>
      </c>
      <c r="F4192" s="1" t="s">
        <v>13928</v>
      </c>
      <c r="G4192" s="1">
        <v>0</v>
      </c>
      <c r="H4192" s="1">
        <v>0</v>
      </c>
      <c r="I4192" s="1">
        <v>302</v>
      </c>
      <c r="J4192" s="1">
        <v>0</v>
      </c>
      <c r="K4192" s="1" t="s">
        <v>184</v>
      </c>
      <c r="L4192" s="1" t="s">
        <v>13926</v>
      </c>
    </row>
    <row r="4193" spans="1:12">
      <c r="A4193" s="1">
        <v>4304</v>
      </c>
      <c r="B4193" s="1" t="s">
        <v>13929</v>
      </c>
      <c r="C4193" s="1" t="s">
        <v>6041</v>
      </c>
      <c r="D4193" s="1" t="s">
        <v>9094</v>
      </c>
      <c r="E4193" s="1" t="s">
        <v>13930</v>
      </c>
      <c r="F4193" s="1" t="s">
        <v>13931</v>
      </c>
      <c r="G4193" s="1">
        <v>6.4985530000000002</v>
      </c>
      <c r="H4193" s="1">
        <v>-58.254119000000003</v>
      </c>
      <c r="I4193" s="1">
        <v>95</v>
      </c>
      <c r="J4193" s="1">
        <v>-4</v>
      </c>
      <c r="K4193" s="1" t="s">
        <v>161</v>
      </c>
      <c r="L4193" s="1" t="s">
        <v>13929</v>
      </c>
    </row>
    <row r="4194" spans="1:12">
      <c r="A4194" s="1">
        <v>4305</v>
      </c>
      <c r="B4194" s="1" t="s">
        <v>13932</v>
      </c>
      <c r="C4194" s="1" t="s">
        <v>13932</v>
      </c>
      <c r="D4194" s="1" t="s">
        <v>8526</v>
      </c>
      <c r="E4194" s="1" t="s">
        <v>13933</v>
      </c>
      <c r="F4194" s="1" t="s">
        <v>13934</v>
      </c>
      <c r="G4194" s="1">
        <v>-25.455500000000001</v>
      </c>
      <c r="H4194" s="1">
        <v>-54.843592000000001</v>
      </c>
      <c r="I4194" s="1">
        <v>846</v>
      </c>
      <c r="J4194" s="1">
        <v>-4</v>
      </c>
      <c r="K4194" s="1" t="s">
        <v>5710</v>
      </c>
      <c r="L4194" s="1" t="s">
        <v>13932</v>
      </c>
    </row>
    <row r="4195" spans="1:12">
      <c r="A4195" s="1">
        <v>4306</v>
      </c>
      <c r="B4195" s="1" t="s">
        <v>13935</v>
      </c>
      <c r="C4195" s="1" t="s">
        <v>6041</v>
      </c>
      <c r="D4195" s="1" t="s">
        <v>9094</v>
      </c>
      <c r="E4195" s="1" t="s">
        <v>13936</v>
      </c>
      <c r="F4195" s="1" t="s">
        <v>13937</v>
      </c>
      <c r="G4195" s="1">
        <v>6.8069439999999997</v>
      </c>
      <c r="H4195" s="1">
        <v>-58.104444000000001</v>
      </c>
      <c r="I4195" s="1">
        <v>10</v>
      </c>
      <c r="J4195" s="1">
        <v>-4</v>
      </c>
      <c r="K4195" s="1" t="s">
        <v>161</v>
      </c>
      <c r="L4195" s="1" t="s">
        <v>13935</v>
      </c>
    </row>
    <row r="4196" spans="1:12">
      <c r="A4196" s="1">
        <v>4307</v>
      </c>
      <c r="B4196" s="1" t="s">
        <v>13938</v>
      </c>
      <c r="C4196" s="1" t="s">
        <v>13938</v>
      </c>
      <c r="D4196" s="1" t="s">
        <v>9094</v>
      </c>
      <c r="E4196" s="1" t="s">
        <v>13939</v>
      </c>
      <c r="F4196" s="1" t="s">
        <v>13940</v>
      </c>
      <c r="G4196" s="1">
        <v>5.1669999999999998</v>
      </c>
      <c r="H4196" s="1">
        <v>-59.482999999999997</v>
      </c>
      <c r="I4196" s="1">
        <v>750</v>
      </c>
      <c r="J4196" s="1">
        <v>-4</v>
      </c>
      <c r="K4196" s="1" t="s">
        <v>161</v>
      </c>
      <c r="L4196" s="1" t="s">
        <v>13938</v>
      </c>
    </row>
    <row r="4197" spans="1:12">
      <c r="A4197" s="1">
        <v>4308</v>
      </c>
      <c r="B4197" s="1" t="s">
        <v>13941</v>
      </c>
      <c r="C4197" s="1" t="s">
        <v>13942</v>
      </c>
      <c r="D4197" s="1" t="s">
        <v>10648</v>
      </c>
      <c r="E4197" s="1" t="s">
        <v>13943</v>
      </c>
      <c r="F4197" s="1" t="s">
        <v>13944</v>
      </c>
      <c r="G4197" s="1">
        <v>40.094000000000001</v>
      </c>
      <c r="H4197" s="1">
        <v>94.481800000000007</v>
      </c>
      <c r="I4197" s="1">
        <v>3688</v>
      </c>
      <c r="J4197" s="1">
        <v>8</v>
      </c>
      <c r="K4197" s="1" t="s">
        <v>161</v>
      </c>
      <c r="L4197" s="1" t="s">
        <v>13941</v>
      </c>
    </row>
    <row r="4198" spans="1:12">
      <c r="A4198" s="1">
        <v>4309</v>
      </c>
      <c r="B4198" s="1" t="s">
        <v>13945</v>
      </c>
      <c r="C4198" s="1" t="s">
        <v>13946</v>
      </c>
      <c r="D4198" s="1" t="s">
        <v>4862</v>
      </c>
      <c r="E4198" s="1" t="s">
        <v>13947</v>
      </c>
      <c r="F4198" s="1" t="s">
        <v>13948</v>
      </c>
      <c r="G4198" s="1">
        <v>43.616388999999998</v>
      </c>
      <c r="H4198" s="1">
        <v>13.362221999999999</v>
      </c>
      <c r="I4198" s="1">
        <v>10</v>
      </c>
      <c r="J4198" s="1">
        <v>1</v>
      </c>
      <c r="K4198" s="1" t="s">
        <v>184</v>
      </c>
      <c r="L4198" s="1" t="s">
        <v>13945</v>
      </c>
    </row>
    <row r="4199" spans="1:12">
      <c r="A4199" s="1">
        <v>4310</v>
      </c>
      <c r="B4199" s="1" t="s">
        <v>13949</v>
      </c>
      <c r="C4199" s="1" t="s">
        <v>13949</v>
      </c>
      <c r="D4199" s="1" t="s">
        <v>7510</v>
      </c>
      <c r="F4199" s="1" t="s">
        <v>13950</v>
      </c>
      <c r="G4199" s="1">
        <v>41.542301000000002</v>
      </c>
      <c r="H4199" s="1">
        <v>128.243571</v>
      </c>
      <c r="I4199" s="1">
        <v>4410</v>
      </c>
      <c r="J4199" s="1">
        <v>9</v>
      </c>
      <c r="K4199" s="1" t="s">
        <v>161</v>
      </c>
      <c r="L4199" s="1" t="s">
        <v>13949</v>
      </c>
    </row>
    <row r="4200" spans="1:12">
      <c r="A4200" s="1">
        <v>8833</v>
      </c>
      <c r="B4200" s="1" t="s">
        <v>13951</v>
      </c>
      <c r="C4200" s="1" t="s">
        <v>13952</v>
      </c>
      <c r="D4200" s="1" t="s">
        <v>1210</v>
      </c>
      <c r="E4200" s="1" t="s">
        <v>13953</v>
      </c>
      <c r="F4200" s="1" t="s">
        <v>13954</v>
      </c>
      <c r="G4200" s="1">
        <v>44.311</v>
      </c>
      <c r="H4200" s="1">
        <v>-83.421999999999997</v>
      </c>
      <c r="I4200" s="1">
        <v>606</v>
      </c>
      <c r="J4200" s="1">
        <v>-5</v>
      </c>
      <c r="K4200" s="1" t="s">
        <v>236</v>
      </c>
      <c r="L4200" s="1" t="s">
        <v>13951</v>
      </c>
    </row>
    <row r="4201" spans="1:12">
      <c r="A4201" s="1">
        <v>4312</v>
      </c>
      <c r="B4201" s="1" t="s">
        <v>13955</v>
      </c>
      <c r="C4201" s="1" t="s">
        <v>13955</v>
      </c>
      <c r="D4201" s="1" t="s">
        <v>8340</v>
      </c>
      <c r="E4201" s="1" t="s">
        <v>13956</v>
      </c>
      <c r="F4201" s="1" t="s">
        <v>13957</v>
      </c>
      <c r="G4201" s="1">
        <v>-27</v>
      </c>
      <c r="H4201" s="1">
        <v>-70</v>
      </c>
      <c r="I4201" s="1">
        <v>1000</v>
      </c>
      <c r="J4201" s="1">
        <v>-4</v>
      </c>
      <c r="K4201" s="1" t="s">
        <v>5710</v>
      </c>
      <c r="L4201" s="1" t="s">
        <v>13955</v>
      </c>
    </row>
    <row r="4202" spans="1:12">
      <c r="A4202" s="1">
        <v>4313</v>
      </c>
      <c r="B4202" s="1" t="s">
        <v>13958</v>
      </c>
      <c r="C4202" s="1" t="s">
        <v>13959</v>
      </c>
      <c r="D4202" s="1" t="s">
        <v>3660</v>
      </c>
      <c r="E4202" s="1" t="s">
        <v>13960</v>
      </c>
      <c r="F4202" s="1" t="s">
        <v>13961</v>
      </c>
      <c r="G4202" s="1">
        <v>29.587778</v>
      </c>
      <c r="H4202" s="1">
        <v>34.778055999999999</v>
      </c>
      <c r="I4202" s="1">
        <v>2415</v>
      </c>
      <c r="J4202" s="1">
        <v>2</v>
      </c>
      <c r="K4202" s="1" t="s">
        <v>161</v>
      </c>
      <c r="L4202" s="1" t="s">
        <v>13958</v>
      </c>
    </row>
    <row r="4203" spans="1:12">
      <c r="A4203" s="1">
        <v>4314</v>
      </c>
      <c r="B4203" s="1" t="s">
        <v>13962</v>
      </c>
      <c r="C4203" s="1" t="s">
        <v>13963</v>
      </c>
      <c r="D4203" s="1" t="s">
        <v>6197</v>
      </c>
      <c r="E4203" s="1" t="s">
        <v>13964</v>
      </c>
      <c r="F4203" s="1" t="s">
        <v>13965</v>
      </c>
      <c r="G4203" s="1">
        <v>19.659166666699999</v>
      </c>
      <c r="H4203" s="1">
        <v>-80.090833329999995</v>
      </c>
      <c r="I4203" s="1">
        <v>1</v>
      </c>
      <c r="J4203" s="1">
        <v>-5</v>
      </c>
      <c r="K4203" s="1" t="s">
        <v>161</v>
      </c>
      <c r="L4203" s="1" t="s">
        <v>13962</v>
      </c>
    </row>
    <row r="4204" spans="1:12">
      <c r="A4204" s="1">
        <v>4315</v>
      </c>
      <c r="B4204" s="1" t="s">
        <v>13966</v>
      </c>
      <c r="C4204" s="1" t="s">
        <v>5505</v>
      </c>
      <c r="D4204" s="1" t="s">
        <v>5408</v>
      </c>
      <c r="E4204" s="1" t="s">
        <v>13967</v>
      </c>
      <c r="F4204" s="1" t="s">
        <v>13968</v>
      </c>
      <c r="G4204" s="1">
        <v>37.249000000000002</v>
      </c>
      <c r="H4204" s="1">
        <v>27.667000000000002</v>
      </c>
      <c r="I4204" s="1">
        <v>19</v>
      </c>
      <c r="J4204" s="1">
        <v>2</v>
      </c>
      <c r="K4204" s="1" t="s">
        <v>184</v>
      </c>
      <c r="L4204" s="1" t="s">
        <v>13966</v>
      </c>
    </row>
    <row r="4205" spans="1:12">
      <c r="A4205" s="1">
        <v>4316</v>
      </c>
      <c r="B4205" s="1" t="s">
        <v>13969</v>
      </c>
      <c r="C4205" s="1" t="s">
        <v>13970</v>
      </c>
      <c r="D4205" s="1" t="s">
        <v>1099</v>
      </c>
      <c r="E4205" s="1" t="s">
        <v>13971</v>
      </c>
      <c r="F4205" s="1" t="s">
        <v>13972</v>
      </c>
      <c r="G4205" s="1">
        <v>36.978332999999999</v>
      </c>
      <c r="H4205" s="1">
        <v>8.8763889999999996</v>
      </c>
      <c r="I4205" s="1">
        <v>0</v>
      </c>
      <c r="J4205" s="1">
        <v>0</v>
      </c>
      <c r="K4205" s="1" t="s">
        <v>184</v>
      </c>
      <c r="L4205" s="1" t="s">
        <v>13969</v>
      </c>
    </row>
    <row r="4206" spans="1:12">
      <c r="A4206" s="1">
        <v>4317</v>
      </c>
      <c r="B4206" s="1" t="s">
        <v>13973</v>
      </c>
      <c r="C4206" s="1" t="s">
        <v>5463</v>
      </c>
      <c r="D4206" s="1" t="s">
        <v>5408</v>
      </c>
      <c r="E4206" s="1" t="s">
        <v>13974</v>
      </c>
      <c r="F4206" s="1" t="s">
        <v>13975</v>
      </c>
      <c r="G4206" s="1">
        <v>40.898553</v>
      </c>
      <c r="H4206" s="1">
        <v>29.309218999999999</v>
      </c>
      <c r="I4206" s="1">
        <v>312</v>
      </c>
      <c r="J4206" s="1">
        <v>2</v>
      </c>
      <c r="K4206" s="1" t="s">
        <v>184</v>
      </c>
      <c r="L4206" s="1" t="s">
        <v>13973</v>
      </c>
    </row>
    <row r="4207" spans="1:12">
      <c r="A4207" s="1">
        <v>4318</v>
      </c>
      <c r="B4207" s="1" t="s">
        <v>13976</v>
      </c>
      <c r="C4207" s="1" t="s">
        <v>13977</v>
      </c>
      <c r="D4207" s="1" t="s">
        <v>1210</v>
      </c>
      <c r="E4207" s="1" t="s">
        <v>13978</v>
      </c>
      <c r="F4207" s="1" t="s">
        <v>13979</v>
      </c>
      <c r="G4207" s="1">
        <v>40.849277999999998</v>
      </c>
      <c r="H4207" s="1">
        <v>-77.848693999999995</v>
      </c>
      <c r="I4207" s="1">
        <v>1239</v>
      </c>
      <c r="J4207" s="1">
        <v>-5</v>
      </c>
      <c r="K4207" s="1" t="s">
        <v>236</v>
      </c>
      <c r="L4207" s="1" t="s">
        <v>13976</v>
      </c>
    </row>
    <row r="4208" spans="1:12">
      <c r="A4208" s="1">
        <v>4319</v>
      </c>
      <c r="B4208" s="1" t="s">
        <v>13980</v>
      </c>
      <c r="C4208" s="1" t="s">
        <v>13980</v>
      </c>
      <c r="D4208" s="1" t="s">
        <v>6330</v>
      </c>
      <c r="E4208" s="1" t="s">
        <v>13981</v>
      </c>
      <c r="F4208" s="1" t="s">
        <v>13982</v>
      </c>
      <c r="G4208" s="1">
        <v>-17.8</v>
      </c>
      <c r="H4208" s="1">
        <v>122.2</v>
      </c>
      <c r="I4208" s="1">
        <v>56</v>
      </c>
      <c r="J4208" s="1">
        <v>8</v>
      </c>
      <c r="K4208" s="1" t="s">
        <v>6333</v>
      </c>
      <c r="L4208" s="1" t="s">
        <v>13980</v>
      </c>
    </row>
    <row r="4209" spans="1:12">
      <c r="A4209" s="1">
        <v>4320</v>
      </c>
      <c r="B4209" s="1" t="s">
        <v>13983</v>
      </c>
      <c r="C4209" s="1" t="s">
        <v>1808</v>
      </c>
      <c r="D4209" s="1" t="s">
        <v>6330</v>
      </c>
      <c r="E4209" s="1" t="s">
        <v>13984</v>
      </c>
      <c r="F4209" s="1" t="s">
        <v>13985</v>
      </c>
      <c r="G4209" s="1">
        <v>-32.78</v>
      </c>
      <c r="H4209" s="1">
        <v>151.83000000000001</v>
      </c>
      <c r="I4209" s="1">
        <v>31</v>
      </c>
      <c r="J4209" s="1">
        <v>10</v>
      </c>
      <c r="K4209" s="1" t="s">
        <v>6333</v>
      </c>
      <c r="L4209" s="1" t="s">
        <v>13983</v>
      </c>
    </row>
    <row r="4210" spans="1:12">
      <c r="A4210" s="1">
        <v>4321</v>
      </c>
      <c r="B4210" s="1" t="s">
        <v>13986</v>
      </c>
      <c r="C4210" s="1" t="s">
        <v>13987</v>
      </c>
      <c r="D4210" s="1" t="s">
        <v>198</v>
      </c>
      <c r="F4210" s="1" t="s">
        <v>13988</v>
      </c>
      <c r="G4210" s="1">
        <v>63.558050000000001</v>
      </c>
      <c r="H4210" s="1">
        <v>-20.148330000000001</v>
      </c>
      <c r="I4210" s="1">
        <v>45</v>
      </c>
      <c r="J4210" s="1">
        <v>0</v>
      </c>
      <c r="K4210" s="1" t="s">
        <v>201</v>
      </c>
      <c r="L4210" s="1" t="s">
        <v>13986</v>
      </c>
    </row>
    <row r="4211" spans="1:12">
      <c r="A4211" s="1">
        <v>4322</v>
      </c>
      <c r="B4211" s="1" t="s">
        <v>13989</v>
      </c>
      <c r="C4211" s="1" t="s">
        <v>5210</v>
      </c>
      <c r="D4211" s="1" t="s">
        <v>5190</v>
      </c>
      <c r="E4211" s="1" t="s">
        <v>13990</v>
      </c>
      <c r="F4211" s="1" t="s">
        <v>13991</v>
      </c>
      <c r="G4211" s="1">
        <v>46.642513999999998</v>
      </c>
      <c r="H4211" s="1">
        <v>14.337738999999999</v>
      </c>
      <c r="I4211" s="1">
        <v>452</v>
      </c>
      <c r="J4211" s="1">
        <v>1</v>
      </c>
      <c r="K4211" s="1" t="s">
        <v>184</v>
      </c>
      <c r="L4211" s="1" t="s">
        <v>13989</v>
      </c>
    </row>
    <row r="4212" spans="1:12">
      <c r="A4212" s="1">
        <v>4323</v>
      </c>
      <c r="B4212" s="1" t="s">
        <v>9043</v>
      </c>
      <c r="C4212" s="1" t="s">
        <v>13992</v>
      </c>
      <c r="D4212" s="1" t="s">
        <v>8934</v>
      </c>
      <c r="E4212" s="1" t="s">
        <v>13993</v>
      </c>
      <c r="F4212" s="1" t="s">
        <v>1212</v>
      </c>
      <c r="G4212" s="1">
        <v>8.2885270000000002</v>
      </c>
      <c r="H4212" s="1">
        <v>-62.760361000000003</v>
      </c>
      <c r="I4212" s="1">
        <v>472</v>
      </c>
      <c r="J4212" s="1">
        <v>-4</v>
      </c>
      <c r="K4212" s="1" t="s">
        <v>161</v>
      </c>
      <c r="L4212" s="1" t="s">
        <v>9043</v>
      </c>
    </row>
    <row r="4213" spans="1:12">
      <c r="A4213" s="1">
        <v>4324</v>
      </c>
      <c r="B4213" s="1" t="s">
        <v>13994</v>
      </c>
      <c r="C4213" s="1" t="s">
        <v>13995</v>
      </c>
      <c r="D4213" s="1" t="s">
        <v>1196</v>
      </c>
      <c r="F4213" s="1" t="s">
        <v>1212</v>
      </c>
      <c r="G4213" s="1">
        <v>53.116700000000002</v>
      </c>
      <c r="H4213" s="1">
        <v>9.8000000000000007</v>
      </c>
      <c r="I4213" s="1">
        <v>267</v>
      </c>
      <c r="J4213" s="1">
        <v>1</v>
      </c>
      <c r="K4213" s="1" t="s">
        <v>184</v>
      </c>
      <c r="L4213" s="1" t="s">
        <v>13994</v>
      </c>
    </row>
    <row r="4214" spans="1:12">
      <c r="A4214" s="1">
        <v>4325</v>
      </c>
      <c r="B4214" s="1" t="s">
        <v>13996</v>
      </c>
      <c r="C4214" s="1" t="s">
        <v>13997</v>
      </c>
      <c r="D4214" s="1" t="s">
        <v>2115</v>
      </c>
      <c r="E4214" s="1" t="s">
        <v>13998</v>
      </c>
      <c r="F4214" s="1" t="s">
        <v>13999</v>
      </c>
      <c r="G4214" s="1">
        <v>70.679721999999998</v>
      </c>
      <c r="H4214" s="1">
        <v>23.668889</v>
      </c>
      <c r="I4214" s="1">
        <v>799</v>
      </c>
      <c r="J4214" s="1">
        <v>1</v>
      </c>
      <c r="K4214" s="1" t="s">
        <v>184</v>
      </c>
      <c r="L4214" s="1" t="s">
        <v>13996</v>
      </c>
    </row>
    <row r="4215" spans="1:12">
      <c r="A4215" s="1">
        <v>4326</v>
      </c>
      <c r="B4215" s="1" t="s">
        <v>14000</v>
      </c>
      <c r="C4215" s="1" t="s">
        <v>14001</v>
      </c>
      <c r="D4215" s="1" t="s">
        <v>2115</v>
      </c>
      <c r="E4215" s="1" t="s">
        <v>14002</v>
      </c>
      <c r="F4215" s="1" t="s">
        <v>14003</v>
      </c>
      <c r="G4215" s="1">
        <v>70.989999999999995</v>
      </c>
      <c r="H4215" s="1">
        <v>25.83</v>
      </c>
      <c r="I4215" s="1">
        <v>46</v>
      </c>
      <c r="J4215" s="1">
        <v>1</v>
      </c>
      <c r="K4215" s="1" t="s">
        <v>184</v>
      </c>
      <c r="L4215" s="1" t="s">
        <v>14000</v>
      </c>
    </row>
    <row r="4216" spans="1:12">
      <c r="A4216" s="1">
        <v>4327</v>
      </c>
      <c r="B4216" s="1" t="s">
        <v>14004</v>
      </c>
      <c r="C4216" s="1" t="s">
        <v>14004</v>
      </c>
      <c r="D4216" s="1" t="s">
        <v>2115</v>
      </c>
      <c r="E4216" s="1" t="s">
        <v>14005</v>
      </c>
      <c r="F4216" s="1" t="s">
        <v>14006</v>
      </c>
      <c r="G4216" s="1">
        <v>71.029722000000007</v>
      </c>
      <c r="H4216" s="1">
        <v>27.826667</v>
      </c>
      <c r="I4216" s="1">
        <v>41</v>
      </c>
      <c r="J4216" s="1">
        <v>1</v>
      </c>
      <c r="K4216" s="1" t="s">
        <v>184</v>
      </c>
      <c r="L4216" s="1" t="s">
        <v>14004</v>
      </c>
    </row>
    <row r="4217" spans="1:12">
      <c r="A4217" s="1">
        <v>4328</v>
      </c>
      <c r="B4217" s="1" t="s">
        <v>14007</v>
      </c>
      <c r="C4217" s="1" t="s">
        <v>14008</v>
      </c>
      <c r="D4217" s="1" t="s">
        <v>2115</v>
      </c>
      <c r="E4217" s="1" t="s">
        <v>14009</v>
      </c>
      <c r="F4217" s="1" t="s">
        <v>14010</v>
      </c>
      <c r="G4217" s="1">
        <v>70.064999999999998</v>
      </c>
      <c r="H4217" s="1">
        <v>29.844000000000001</v>
      </c>
      <c r="I4217" s="1">
        <v>127</v>
      </c>
      <c r="J4217" s="1">
        <v>1</v>
      </c>
      <c r="K4217" s="1" t="s">
        <v>184</v>
      </c>
      <c r="L4217" s="1" t="s">
        <v>14007</v>
      </c>
    </row>
    <row r="4218" spans="1:12">
      <c r="A4218" s="1">
        <v>4329</v>
      </c>
      <c r="B4218" s="1" t="s">
        <v>14011</v>
      </c>
      <c r="C4218" s="1" t="s">
        <v>1285</v>
      </c>
      <c r="D4218" s="1" t="s">
        <v>1196</v>
      </c>
      <c r="F4218" s="1" t="s">
        <v>14012</v>
      </c>
      <c r="G4218" s="1">
        <v>48.137777999999997</v>
      </c>
      <c r="H4218" s="1">
        <v>11.690277999999999</v>
      </c>
      <c r="I4218" s="1">
        <v>1487</v>
      </c>
      <c r="J4218" s="1">
        <v>1</v>
      </c>
      <c r="K4218" s="1" t="s">
        <v>184</v>
      </c>
      <c r="L4218" s="1" t="s">
        <v>14011</v>
      </c>
    </row>
    <row r="4219" spans="1:12">
      <c r="A4219" s="1">
        <v>4330</v>
      </c>
      <c r="B4219" s="1" t="s">
        <v>14013</v>
      </c>
      <c r="C4219" s="1" t="s">
        <v>14014</v>
      </c>
      <c r="D4219" s="1" t="s">
        <v>6738</v>
      </c>
      <c r="E4219" s="1" t="s">
        <v>14015</v>
      </c>
      <c r="F4219" s="1" t="s">
        <v>6823</v>
      </c>
      <c r="G4219" s="1">
        <v>35.416111000000001</v>
      </c>
      <c r="H4219" s="1">
        <v>51.152222000000002</v>
      </c>
      <c r="I4219" s="1">
        <v>3305</v>
      </c>
      <c r="J4219" s="1">
        <v>3.5</v>
      </c>
      <c r="K4219" s="1" t="s">
        <v>184</v>
      </c>
      <c r="L4219" s="1" t="s">
        <v>14013</v>
      </c>
    </row>
    <row r="4220" spans="1:12">
      <c r="A4220" s="1">
        <v>4331</v>
      </c>
      <c r="B4220" s="1" t="s">
        <v>14016</v>
      </c>
      <c r="C4220" s="1" t="s">
        <v>14016</v>
      </c>
      <c r="D4220" s="1" t="s">
        <v>6738</v>
      </c>
      <c r="E4220" s="1" t="s">
        <v>14017</v>
      </c>
      <c r="F4220" s="1" t="s">
        <v>14018</v>
      </c>
      <c r="G4220" s="1">
        <v>36.234000000000002</v>
      </c>
      <c r="H4220" s="1">
        <v>59.643000000000001</v>
      </c>
      <c r="I4220" s="1">
        <v>3263</v>
      </c>
      <c r="J4220" s="1">
        <v>3.5</v>
      </c>
      <c r="K4220" s="1" t="s">
        <v>184</v>
      </c>
      <c r="L4220" s="1" t="s">
        <v>14016</v>
      </c>
    </row>
    <row r="4221" spans="1:12">
      <c r="A4221" s="1">
        <v>4332</v>
      </c>
      <c r="B4221" s="1" t="s">
        <v>1312</v>
      </c>
      <c r="C4221" s="1" t="s">
        <v>1312</v>
      </c>
      <c r="D4221" s="1" t="s">
        <v>1196</v>
      </c>
      <c r="E4221" s="1" t="s">
        <v>14019</v>
      </c>
      <c r="F4221" s="1" t="s">
        <v>1212</v>
      </c>
      <c r="G4221" s="1">
        <v>49.960799999999999</v>
      </c>
      <c r="H4221" s="1">
        <v>8.6436100000000007</v>
      </c>
      <c r="I4221" s="1">
        <v>384</v>
      </c>
      <c r="J4221" s="1">
        <v>1</v>
      </c>
      <c r="K4221" s="1" t="s">
        <v>184</v>
      </c>
      <c r="L4221" s="1" t="s">
        <v>1312</v>
      </c>
    </row>
    <row r="4222" spans="1:12">
      <c r="A4222" s="1">
        <v>4333</v>
      </c>
      <c r="B4222" s="1" t="s">
        <v>14020</v>
      </c>
      <c r="C4222" s="1" t="s">
        <v>14021</v>
      </c>
      <c r="D4222" s="1" t="s">
        <v>9291</v>
      </c>
      <c r="E4222" s="1" t="s">
        <v>14022</v>
      </c>
      <c r="F4222" s="1" t="s">
        <v>14023</v>
      </c>
      <c r="G4222" s="1">
        <v>58.134999999999998</v>
      </c>
      <c r="H4222" s="1">
        <v>102.566</v>
      </c>
      <c r="I4222" s="1">
        <v>0</v>
      </c>
      <c r="J4222" s="1">
        <v>9</v>
      </c>
      <c r="K4222" s="1" t="s">
        <v>201</v>
      </c>
      <c r="L4222" s="1" t="s">
        <v>14020</v>
      </c>
    </row>
    <row r="4223" spans="1:12">
      <c r="A4223" s="1">
        <v>4334</v>
      </c>
      <c r="B4223" s="1" t="s">
        <v>10792</v>
      </c>
      <c r="C4223" s="1" t="s">
        <v>10792</v>
      </c>
      <c r="D4223" s="1" t="s">
        <v>10648</v>
      </c>
      <c r="E4223" s="1" t="s">
        <v>14024</v>
      </c>
      <c r="F4223" s="1" t="s">
        <v>1212</v>
      </c>
      <c r="G4223" s="1">
        <v>44.523888999999997</v>
      </c>
      <c r="H4223" s="1">
        <v>129.56888900000001</v>
      </c>
      <c r="I4223" s="1">
        <v>883</v>
      </c>
      <c r="J4223" s="1">
        <v>8</v>
      </c>
      <c r="K4223" s="1" t="s">
        <v>161</v>
      </c>
      <c r="L4223" s="1" t="s">
        <v>10792</v>
      </c>
    </row>
    <row r="4224" spans="1:12">
      <c r="A4224" s="1">
        <v>4335</v>
      </c>
      <c r="B4224" s="1" t="s">
        <v>14025</v>
      </c>
      <c r="C4224" s="1" t="s">
        <v>12444</v>
      </c>
      <c r="D4224" s="1" t="s">
        <v>1210</v>
      </c>
      <c r="E4224" s="1" t="s">
        <v>14026</v>
      </c>
      <c r="F4224" s="1" t="s">
        <v>14027</v>
      </c>
      <c r="G4224" s="1">
        <v>32.332624000000003</v>
      </c>
      <c r="H4224" s="1">
        <v>-88.751868000000002</v>
      </c>
      <c r="I4224" s="1">
        <v>297</v>
      </c>
      <c r="J4224" s="1">
        <v>-6</v>
      </c>
      <c r="K4224" s="1" t="s">
        <v>236</v>
      </c>
      <c r="L4224" s="1" t="s">
        <v>14025</v>
      </c>
    </row>
    <row r="4225" spans="1:12">
      <c r="A4225" s="1">
        <v>4336</v>
      </c>
      <c r="B4225" s="1" t="s">
        <v>14028</v>
      </c>
      <c r="C4225" s="1" t="s">
        <v>14029</v>
      </c>
      <c r="D4225" s="1" t="s">
        <v>1210</v>
      </c>
      <c r="E4225" s="1" t="s">
        <v>14030</v>
      </c>
      <c r="F4225" s="1" t="s">
        <v>14031</v>
      </c>
      <c r="G4225" s="1">
        <v>39.844099999999997</v>
      </c>
      <c r="H4225" s="1">
        <v>-89.677888999999993</v>
      </c>
      <c r="I4225" s="1">
        <v>597</v>
      </c>
      <c r="J4225" s="1">
        <v>-6</v>
      </c>
      <c r="K4225" s="1" t="s">
        <v>236</v>
      </c>
      <c r="L4225" s="1" t="s">
        <v>14028</v>
      </c>
    </row>
    <row r="4226" spans="1:12">
      <c r="A4226" s="1">
        <v>4337</v>
      </c>
      <c r="B4226" s="1" t="s">
        <v>14032</v>
      </c>
      <c r="C4226" s="1" t="s">
        <v>14033</v>
      </c>
      <c r="D4226" s="1" t="s">
        <v>3869</v>
      </c>
      <c r="E4226" s="1" t="s">
        <v>14034</v>
      </c>
      <c r="F4226" s="1" t="s">
        <v>14035</v>
      </c>
      <c r="G4226" s="1">
        <v>41.976374999999997</v>
      </c>
      <c r="H4226" s="1">
        <v>25.589817</v>
      </c>
      <c r="I4226" s="1">
        <v>160</v>
      </c>
      <c r="J4226" s="1">
        <v>2</v>
      </c>
      <c r="K4226" s="1" t="s">
        <v>184</v>
      </c>
      <c r="L4226" s="1" t="s">
        <v>14032</v>
      </c>
    </row>
    <row r="4227" spans="1:12">
      <c r="A4227" s="1">
        <v>4338</v>
      </c>
      <c r="B4227" s="1" t="s">
        <v>14036</v>
      </c>
      <c r="C4227" s="1" t="s">
        <v>14037</v>
      </c>
      <c r="D4227" s="1" t="s">
        <v>1210</v>
      </c>
      <c r="E4227" s="1" t="s">
        <v>14038</v>
      </c>
      <c r="F4227" s="1" t="s">
        <v>14039</v>
      </c>
      <c r="G4227" s="1">
        <v>37.302999999999997</v>
      </c>
      <c r="H4227" s="1">
        <v>-108.628056</v>
      </c>
      <c r="I4227" s="1">
        <v>5918</v>
      </c>
      <c r="J4227" s="1">
        <v>-7</v>
      </c>
      <c r="K4227" s="1" t="s">
        <v>236</v>
      </c>
      <c r="L4227" s="1" t="s">
        <v>14036</v>
      </c>
    </row>
    <row r="4228" spans="1:12">
      <c r="A4228" s="1">
        <v>4339</v>
      </c>
      <c r="B4228" s="1" t="s">
        <v>14040</v>
      </c>
      <c r="C4228" s="1" t="s">
        <v>14041</v>
      </c>
      <c r="D4228" s="1" t="s">
        <v>1210</v>
      </c>
      <c r="E4228" s="1" t="s">
        <v>14042</v>
      </c>
      <c r="F4228" s="1" t="s">
        <v>14043</v>
      </c>
      <c r="G4228" s="1">
        <v>40.481180999999999</v>
      </c>
      <c r="H4228" s="1">
        <v>-107.21766</v>
      </c>
      <c r="I4228" s="1">
        <v>6602</v>
      </c>
      <c r="J4228" s="1">
        <v>-7</v>
      </c>
      <c r="K4228" s="1" t="s">
        <v>236</v>
      </c>
      <c r="L4228" s="1" t="s">
        <v>14040</v>
      </c>
    </row>
    <row r="4229" spans="1:12">
      <c r="A4229" s="1">
        <v>4340</v>
      </c>
      <c r="B4229" s="1" t="s">
        <v>14044</v>
      </c>
      <c r="C4229" s="1" t="s">
        <v>14045</v>
      </c>
      <c r="D4229" s="1" t="s">
        <v>1210</v>
      </c>
      <c r="E4229" s="1" t="s">
        <v>14046</v>
      </c>
      <c r="F4229" s="1" t="s">
        <v>14047</v>
      </c>
      <c r="G4229" s="1">
        <v>35.511057999999998</v>
      </c>
      <c r="H4229" s="1">
        <v>-108.78930800000001</v>
      </c>
      <c r="I4229" s="1">
        <v>6472</v>
      </c>
      <c r="J4229" s="1">
        <v>-7</v>
      </c>
      <c r="K4229" s="1" t="s">
        <v>236</v>
      </c>
      <c r="L4229" s="1" t="s">
        <v>14044</v>
      </c>
    </row>
    <row r="4230" spans="1:12">
      <c r="A4230" s="1">
        <v>4341</v>
      </c>
      <c r="B4230" s="1" t="s">
        <v>14048</v>
      </c>
      <c r="C4230" s="1" t="s">
        <v>14049</v>
      </c>
      <c r="D4230" s="1" t="s">
        <v>1210</v>
      </c>
      <c r="E4230" s="1" t="s">
        <v>14050</v>
      </c>
      <c r="F4230" s="1" t="s">
        <v>14051</v>
      </c>
      <c r="G4230" s="1">
        <v>37.044221999999998</v>
      </c>
      <c r="H4230" s="1">
        <v>-100.95986000000001</v>
      </c>
      <c r="I4230" s="1">
        <v>2885</v>
      </c>
      <c r="J4230" s="1">
        <v>-6</v>
      </c>
      <c r="K4230" s="1" t="s">
        <v>236</v>
      </c>
      <c r="L4230" s="1" t="s">
        <v>14048</v>
      </c>
    </row>
    <row r="4231" spans="1:12">
      <c r="A4231" s="1">
        <v>4342</v>
      </c>
      <c r="B4231" s="1" t="s">
        <v>14052</v>
      </c>
      <c r="C4231" s="1" t="s">
        <v>14053</v>
      </c>
      <c r="D4231" s="1" t="s">
        <v>1210</v>
      </c>
      <c r="E4231" s="1" t="s">
        <v>14054</v>
      </c>
      <c r="F4231" s="1" t="s">
        <v>14055</v>
      </c>
      <c r="G4231" s="1">
        <v>38.069693999999998</v>
      </c>
      <c r="H4231" s="1">
        <v>-102.6885</v>
      </c>
      <c r="I4231" s="1">
        <v>3706</v>
      </c>
      <c r="J4231" s="1">
        <v>-7</v>
      </c>
      <c r="K4231" s="1" t="s">
        <v>236</v>
      </c>
      <c r="L4231" s="1" t="s">
        <v>14052</v>
      </c>
    </row>
    <row r="4232" spans="1:12">
      <c r="A4232" s="1">
        <v>4343</v>
      </c>
      <c r="B4232" s="1" t="s">
        <v>14056</v>
      </c>
      <c r="C4232" s="1" t="s">
        <v>14057</v>
      </c>
      <c r="D4232" s="1" t="s">
        <v>1210</v>
      </c>
      <c r="E4232" s="1" t="s">
        <v>14058</v>
      </c>
      <c r="F4232" s="1" t="s">
        <v>14059</v>
      </c>
      <c r="G4232" s="1">
        <v>39.370621</v>
      </c>
      <c r="H4232" s="1">
        <v>-101.698992</v>
      </c>
      <c r="I4232" s="1">
        <v>3656</v>
      </c>
      <c r="J4232" s="1">
        <v>-6</v>
      </c>
      <c r="K4232" s="1" t="s">
        <v>236</v>
      </c>
      <c r="L4232" s="1" t="s">
        <v>14056</v>
      </c>
    </row>
    <row r="4233" spans="1:12">
      <c r="A4233" s="1">
        <v>4344</v>
      </c>
      <c r="B4233" s="1" t="s">
        <v>14060</v>
      </c>
      <c r="C4233" s="1" t="s">
        <v>14061</v>
      </c>
      <c r="D4233" s="1" t="s">
        <v>1210</v>
      </c>
      <c r="E4233" s="1" t="s">
        <v>14062</v>
      </c>
      <c r="F4233" s="1" t="s">
        <v>14063</v>
      </c>
      <c r="G4233" s="1">
        <v>44.520193999999996</v>
      </c>
      <c r="H4233" s="1">
        <v>-109.02380599999999</v>
      </c>
      <c r="I4233" s="1">
        <v>5102</v>
      </c>
      <c r="J4233" s="1">
        <v>-7</v>
      </c>
      <c r="K4233" s="1" t="s">
        <v>236</v>
      </c>
      <c r="L4233" s="1" t="s">
        <v>14060</v>
      </c>
    </row>
    <row r="4234" spans="1:12">
      <c r="A4234" s="1">
        <v>4345</v>
      </c>
      <c r="B4234" s="1" t="s">
        <v>14064</v>
      </c>
      <c r="C4234" s="1" t="s">
        <v>14065</v>
      </c>
      <c r="D4234" s="1" t="s">
        <v>2115</v>
      </c>
      <c r="E4234" s="1" t="s">
        <v>14066</v>
      </c>
      <c r="F4234" s="1" t="s">
        <v>14067</v>
      </c>
      <c r="G4234" s="1">
        <v>62.18</v>
      </c>
      <c r="H4234" s="1">
        <v>6.0742000000000003</v>
      </c>
      <c r="I4234" s="1">
        <v>242</v>
      </c>
      <c r="J4234" s="1">
        <v>1</v>
      </c>
      <c r="K4234" s="1" t="s">
        <v>184</v>
      </c>
      <c r="L4234" s="1" t="s">
        <v>14064</v>
      </c>
    </row>
    <row r="4235" spans="1:12">
      <c r="A4235" s="1">
        <v>4346</v>
      </c>
      <c r="B4235" s="1" t="s">
        <v>14068</v>
      </c>
      <c r="C4235" s="1" t="s">
        <v>14069</v>
      </c>
      <c r="D4235" s="1" t="s">
        <v>1644</v>
      </c>
      <c r="F4235" s="1" t="s">
        <v>14070</v>
      </c>
      <c r="G4235" s="1">
        <v>52.33</v>
      </c>
      <c r="H4235" s="1">
        <v>0.51</v>
      </c>
      <c r="I4235" s="1">
        <v>173</v>
      </c>
      <c r="J4235" s="1">
        <v>0</v>
      </c>
      <c r="K4235" s="1" t="s">
        <v>184</v>
      </c>
      <c r="L4235" s="1" t="s">
        <v>14068</v>
      </c>
    </row>
    <row r="4236" spans="1:12">
      <c r="A4236" s="1">
        <v>4347</v>
      </c>
      <c r="B4236" s="1" t="s">
        <v>14071</v>
      </c>
      <c r="C4236" s="1" t="s">
        <v>14072</v>
      </c>
      <c r="D4236" s="1" t="s">
        <v>1644</v>
      </c>
      <c r="E4236" s="1" t="s">
        <v>14073</v>
      </c>
      <c r="F4236" s="1" t="s">
        <v>1212</v>
      </c>
      <c r="G4236" s="1">
        <v>49.918999999999997</v>
      </c>
      <c r="H4236" s="1">
        <v>-6.3075000000000001</v>
      </c>
      <c r="I4236" s="1">
        <v>70</v>
      </c>
      <c r="J4236" s="1">
        <v>0</v>
      </c>
      <c r="K4236" s="1" t="s">
        <v>184</v>
      </c>
      <c r="L4236" s="1" t="s">
        <v>14071</v>
      </c>
    </row>
    <row r="4237" spans="1:12">
      <c r="A4237" s="1">
        <v>4348</v>
      </c>
      <c r="B4237" s="1" t="s">
        <v>14074</v>
      </c>
      <c r="C4237" s="1" t="s">
        <v>14029</v>
      </c>
      <c r="D4237" s="1" t="s">
        <v>1210</v>
      </c>
      <c r="E4237" s="1" t="s">
        <v>14075</v>
      </c>
      <c r="F4237" s="1" t="s">
        <v>14076</v>
      </c>
      <c r="G4237" s="1">
        <v>37.245666999999997</v>
      </c>
      <c r="H4237" s="1">
        <v>-93.388638999999998</v>
      </c>
      <c r="I4237" s="1">
        <v>1268</v>
      </c>
      <c r="J4237" s="1">
        <v>-6</v>
      </c>
      <c r="K4237" s="1" t="s">
        <v>236</v>
      </c>
      <c r="L4237" s="1" t="s">
        <v>14074</v>
      </c>
    </row>
    <row r="4238" spans="1:12">
      <c r="A4238" s="1">
        <v>4349</v>
      </c>
      <c r="B4238" s="1" t="s">
        <v>14077</v>
      </c>
      <c r="C4238" s="1" t="s">
        <v>14078</v>
      </c>
      <c r="D4238" s="1" t="s">
        <v>2115</v>
      </c>
      <c r="E4238" s="1" t="s">
        <v>14079</v>
      </c>
      <c r="F4238" s="1" t="s">
        <v>14080</v>
      </c>
      <c r="G4238" s="1">
        <v>68.435833000000002</v>
      </c>
      <c r="H4238" s="1">
        <v>17.388055999999999</v>
      </c>
      <c r="I4238" s="1">
        <v>97</v>
      </c>
      <c r="J4238" s="1">
        <v>1</v>
      </c>
      <c r="K4238" s="1" t="s">
        <v>184</v>
      </c>
      <c r="L4238" s="1" t="s">
        <v>14077</v>
      </c>
    </row>
    <row r="4239" spans="1:12">
      <c r="A4239" s="1">
        <v>4350</v>
      </c>
      <c r="B4239" s="1" t="s">
        <v>14081</v>
      </c>
      <c r="C4239" s="1" t="s">
        <v>14081</v>
      </c>
      <c r="D4239" s="1" t="s">
        <v>2115</v>
      </c>
      <c r="E4239" s="1" t="s">
        <v>14082</v>
      </c>
      <c r="F4239" s="1" t="s">
        <v>14083</v>
      </c>
      <c r="G4239" s="1">
        <v>70.866667000000007</v>
      </c>
      <c r="H4239" s="1">
        <v>29</v>
      </c>
      <c r="I4239" s="1">
        <v>43</v>
      </c>
      <c r="J4239" s="1">
        <v>1</v>
      </c>
      <c r="K4239" s="1" t="s">
        <v>184</v>
      </c>
      <c r="L4239" s="1" t="s">
        <v>14081</v>
      </c>
    </row>
    <row r="4240" spans="1:12">
      <c r="A4240" s="1">
        <v>4351</v>
      </c>
      <c r="B4240" s="1" t="s">
        <v>14084</v>
      </c>
      <c r="C4240" s="1" t="s">
        <v>2164</v>
      </c>
      <c r="D4240" s="1" t="s">
        <v>2115</v>
      </c>
      <c r="E4240" s="1" t="s">
        <v>14085</v>
      </c>
      <c r="F4240" s="1" t="s">
        <v>14086</v>
      </c>
      <c r="G4240" s="1">
        <v>59.883333</v>
      </c>
      <c r="H4240" s="1">
        <v>10.616667</v>
      </c>
      <c r="I4240" s="1">
        <v>56</v>
      </c>
      <c r="J4240" s="1">
        <v>1</v>
      </c>
      <c r="K4240" s="1" t="s">
        <v>184</v>
      </c>
      <c r="L4240" s="1" t="s">
        <v>14084</v>
      </c>
    </row>
    <row r="4241" spans="1:12">
      <c r="A4241" s="1">
        <v>4352</v>
      </c>
      <c r="B4241" s="1" t="s">
        <v>14087</v>
      </c>
      <c r="C4241" s="1" t="s">
        <v>14088</v>
      </c>
      <c r="D4241" s="1" t="s">
        <v>9291</v>
      </c>
      <c r="E4241" s="1" t="s">
        <v>14089</v>
      </c>
      <c r="F4241" s="1" t="s">
        <v>14090</v>
      </c>
      <c r="G4241" s="1">
        <v>69.311053000000001</v>
      </c>
      <c r="H4241" s="1">
        <v>87.332183000000001</v>
      </c>
      <c r="I4241" s="1">
        <v>595</v>
      </c>
      <c r="J4241" s="1">
        <v>8</v>
      </c>
      <c r="K4241" s="1" t="s">
        <v>201</v>
      </c>
      <c r="L4241" s="1" t="s">
        <v>14087</v>
      </c>
    </row>
    <row r="4242" spans="1:12">
      <c r="A4242" s="1">
        <v>4353</v>
      </c>
      <c r="B4242" s="1" t="s">
        <v>14091</v>
      </c>
      <c r="C4242" s="1" t="s">
        <v>14092</v>
      </c>
      <c r="D4242" s="1" t="s">
        <v>9291</v>
      </c>
      <c r="E4242" s="1" t="s">
        <v>14093</v>
      </c>
      <c r="F4242" s="1" t="s">
        <v>14094</v>
      </c>
      <c r="G4242" s="1">
        <v>45.002096999999999</v>
      </c>
      <c r="H4242" s="1">
        <v>37.347271999999997</v>
      </c>
      <c r="I4242" s="1">
        <v>174</v>
      </c>
      <c r="J4242" s="1">
        <v>4</v>
      </c>
      <c r="K4242" s="1" t="s">
        <v>201</v>
      </c>
      <c r="L4242" s="1" t="s">
        <v>14091</v>
      </c>
    </row>
    <row r="4243" spans="1:12">
      <c r="A4243" s="1">
        <v>4354</v>
      </c>
      <c r="B4243" s="1" t="s">
        <v>14095</v>
      </c>
      <c r="C4243" s="1" t="s">
        <v>14096</v>
      </c>
      <c r="D4243" s="1" t="s">
        <v>1210</v>
      </c>
      <c r="E4243" s="1" t="s">
        <v>14097</v>
      </c>
      <c r="F4243" s="1" t="s">
        <v>14098</v>
      </c>
      <c r="G4243" s="1">
        <v>37.151814000000002</v>
      </c>
      <c r="H4243" s="1">
        <v>-94.498268999999993</v>
      </c>
      <c r="I4243" s="1">
        <v>981</v>
      </c>
      <c r="J4243" s="1">
        <v>-6</v>
      </c>
      <c r="K4243" s="1" t="s">
        <v>236</v>
      </c>
      <c r="L4243" s="1" t="s">
        <v>14095</v>
      </c>
    </row>
    <row r="4244" spans="1:12">
      <c r="A4244" s="1">
        <v>4355</v>
      </c>
      <c r="B4244" s="1" t="s">
        <v>14099</v>
      </c>
      <c r="C4244" s="1" t="s">
        <v>14100</v>
      </c>
      <c r="D4244" s="1" t="s">
        <v>1210</v>
      </c>
      <c r="E4244" s="1" t="s">
        <v>14101</v>
      </c>
      <c r="F4244" s="1" t="s">
        <v>14102</v>
      </c>
      <c r="G4244" s="1">
        <v>40.652082999999998</v>
      </c>
      <c r="H4244" s="1">
        <v>-75.440805999999995</v>
      </c>
      <c r="I4244" s="1">
        <v>393</v>
      </c>
      <c r="J4244" s="1">
        <v>-5</v>
      </c>
      <c r="K4244" s="1" t="s">
        <v>236</v>
      </c>
      <c r="L4244" s="1" t="s">
        <v>14099</v>
      </c>
    </row>
    <row r="4245" spans="1:12">
      <c r="A4245" s="1">
        <v>4356</v>
      </c>
      <c r="B4245" s="1" t="s">
        <v>14103</v>
      </c>
      <c r="C4245" s="1" t="s">
        <v>14104</v>
      </c>
      <c r="D4245" s="1" t="s">
        <v>1210</v>
      </c>
      <c r="E4245" s="1" t="s">
        <v>14105</v>
      </c>
      <c r="F4245" s="1" t="s">
        <v>14106</v>
      </c>
      <c r="G4245" s="1">
        <v>36.281869399999998</v>
      </c>
      <c r="H4245" s="1">
        <v>-94.306811100000004</v>
      </c>
      <c r="I4245" s="1">
        <v>1287</v>
      </c>
      <c r="J4245" s="1">
        <v>-6</v>
      </c>
      <c r="K4245" s="1" t="s">
        <v>236</v>
      </c>
      <c r="L4245" s="1" t="s">
        <v>14103</v>
      </c>
    </row>
    <row r="4246" spans="1:12">
      <c r="A4246" s="1">
        <v>4357</v>
      </c>
      <c r="B4246" s="1" t="s">
        <v>14107</v>
      </c>
      <c r="C4246" s="1" t="s">
        <v>14107</v>
      </c>
      <c r="D4246" s="1" t="s">
        <v>9241</v>
      </c>
      <c r="E4246" s="1" t="s">
        <v>14108</v>
      </c>
      <c r="F4246" s="1" t="s">
        <v>14109</v>
      </c>
      <c r="G4246" s="1">
        <v>47.121943999999999</v>
      </c>
      <c r="H4246" s="1">
        <v>51.821389000000003</v>
      </c>
      <c r="I4246" s="1">
        <v>0</v>
      </c>
      <c r="J4246" s="1">
        <v>5</v>
      </c>
      <c r="K4246" s="1" t="s">
        <v>161</v>
      </c>
      <c r="L4246" s="1" t="s">
        <v>14107</v>
      </c>
    </row>
    <row r="4247" spans="1:12">
      <c r="A4247" s="1">
        <v>4358</v>
      </c>
      <c r="B4247" s="1" t="s">
        <v>14110</v>
      </c>
      <c r="C4247" s="1" t="s">
        <v>14110</v>
      </c>
      <c r="D4247" s="1" t="s">
        <v>9241</v>
      </c>
      <c r="E4247" s="1" t="s">
        <v>14111</v>
      </c>
      <c r="F4247" s="1" t="s">
        <v>14112</v>
      </c>
      <c r="G4247" s="1">
        <v>44.709000000000003</v>
      </c>
      <c r="H4247" s="1">
        <v>65.590999999999994</v>
      </c>
      <c r="I4247" s="1">
        <v>0</v>
      </c>
      <c r="J4247" s="1">
        <v>6</v>
      </c>
      <c r="K4247" s="1" t="s">
        <v>161</v>
      </c>
      <c r="L4247" s="1" t="s">
        <v>14110</v>
      </c>
    </row>
    <row r="4248" spans="1:12">
      <c r="A4248" s="1">
        <v>4359</v>
      </c>
      <c r="B4248" s="1" t="s">
        <v>14113</v>
      </c>
      <c r="C4248" s="1" t="s">
        <v>14114</v>
      </c>
      <c r="D4248" s="1" t="s">
        <v>1210</v>
      </c>
      <c r="E4248" s="1" t="s">
        <v>14115</v>
      </c>
      <c r="F4248" s="1" t="s">
        <v>14116</v>
      </c>
      <c r="G4248" s="1">
        <v>41.708660999999999</v>
      </c>
      <c r="H4248" s="1">
        <v>-86.317250000000001</v>
      </c>
      <c r="I4248" s="1">
        <v>799</v>
      </c>
      <c r="J4248" s="1">
        <v>-5</v>
      </c>
      <c r="K4248" s="1" t="s">
        <v>236</v>
      </c>
      <c r="L4248" s="1" t="s">
        <v>14113</v>
      </c>
    </row>
    <row r="4249" spans="1:12">
      <c r="A4249" s="1">
        <v>4360</v>
      </c>
      <c r="B4249" s="1" t="s">
        <v>14117</v>
      </c>
      <c r="C4249" s="1" t="s">
        <v>9505</v>
      </c>
      <c r="D4249" s="1" t="s">
        <v>9291</v>
      </c>
      <c r="E4249" s="1" t="s">
        <v>14118</v>
      </c>
      <c r="F4249" s="1" t="s">
        <v>14119</v>
      </c>
      <c r="G4249" s="1">
        <v>55.617221999999998</v>
      </c>
      <c r="H4249" s="1">
        <v>38.059998999999998</v>
      </c>
      <c r="I4249" s="1">
        <v>427</v>
      </c>
      <c r="J4249" s="1">
        <v>4</v>
      </c>
      <c r="K4249" s="1" t="s">
        <v>201</v>
      </c>
      <c r="L4249" s="1" t="s">
        <v>14117</v>
      </c>
    </row>
    <row r="4250" spans="1:12">
      <c r="A4250" s="1">
        <v>4361</v>
      </c>
      <c r="B4250" s="1" t="s">
        <v>14120</v>
      </c>
      <c r="C4250" s="1" t="s">
        <v>14120</v>
      </c>
      <c r="D4250" s="1" t="s">
        <v>3277</v>
      </c>
      <c r="F4250" s="1" t="s">
        <v>14121</v>
      </c>
      <c r="G4250" s="1">
        <v>-11.833299999999999</v>
      </c>
      <c r="H4250" s="1">
        <v>34.166699999999999</v>
      </c>
      <c r="I4250" s="1">
        <v>0</v>
      </c>
      <c r="J4250" s="1">
        <v>2</v>
      </c>
      <c r="K4250" s="1" t="s">
        <v>161</v>
      </c>
      <c r="L4250" s="1" t="s">
        <v>14120</v>
      </c>
    </row>
    <row r="4251" spans="1:12">
      <c r="A4251" s="1">
        <v>4362</v>
      </c>
      <c r="B4251" s="1" t="s">
        <v>14122</v>
      </c>
      <c r="C4251" s="1" t="s">
        <v>14123</v>
      </c>
      <c r="D4251" s="1" t="s">
        <v>9291</v>
      </c>
      <c r="E4251" s="1" t="s">
        <v>14124</v>
      </c>
      <c r="F4251" s="1" t="s">
        <v>14125</v>
      </c>
      <c r="G4251" s="1">
        <v>64.360281000000001</v>
      </c>
      <c r="H4251" s="1">
        <v>40.430166999999997</v>
      </c>
      <c r="I4251" s="1">
        <v>19</v>
      </c>
      <c r="J4251" s="1">
        <v>4</v>
      </c>
      <c r="K4251" s="1" t="s">
        <v>201</v>
      </c>
      <c r="L4251" s="1" t="s">
        <v>14122</v>
      </c>
    </row>
    <row r="4252" spans="1:12">
      <c r="A4252" s="1">
        <v>4363</v>
      </c>
      <c r="B4252" s="1" t="s">
        <v>14126</v>
      </c>
      <c r="C4252" s="1" t="s">
        <v>14127</v>
      </c>
      <c r="D4252" s="1" t="s">
        <v>9291</v>
      </c>
      <c r="E4252" s="1" t="s">
        <v>14128</v>
      </c>
      <c r="F4252" s="1" t="s">
        <v>14129</v>
      </c>
      <c r="G4252" s="1">
        <v>51.334366000000003</v>
      </c>
      <c r="H4252" s="1">
        <v>46.022951999999997</v>
      </c>
      <c r="I4252" s="1">
        <v>152</v>
      </c>
      <c r="J4252" s="1">
        <v>6</v>
      </c>
      <c r="K4252" s="1" t="s">
        <v>201</v>
      </c>
      <c r="L4252" s="1" t="s">
        <v>14126</v>
      </c>
    </row>
    <row r="4253" spans="1:12">
      <c r="A4253" s="1">
        <v>4364</v>
      </c>
      <c r="B4253" s="1" t="s">
        <v>14130</v>
      </c>
      <c r="C4253" s="1" t="s">
        <v>14131</v>
      </c>
      <c r="D4253" s="1" t="s">
        <v>9291</v>
      </c>
      <c r="E4253" s="1" t="s">
        <v>14132</v>
      </c>
      <c r="F4253" s="1" t="s">
        <v>14133</v>
      </c>
      <c r="G4253" s="1">
        <v>66.041810999999996</v>
      </c>
      <c r="H4253" s="1">
        <v>76.313937999999993</v>
      </c>
      <c r="I4253" s="1">
        <v>20</v>
      </c>
      <c r="J4253" s="1">
        <v>6</v>
      </c>
      <c r="K4253" s="1" t="s">
        <v>201</v>
      </c>
      <c r="L4253" s="1" t="s">
        <v>14130</v>
      </c>
    </row>
    <row r="4254" spans="1:12">
      <c r="A4254" s="1">
        <v>4365</v>
      </c>
      <c r="B4254" s="1" t="s">
        <v>14134</v>
      </c>
      <c r="C4254" s="1" t="s">
        <v>14134</v>
      </c>
      <c r="D4254" s="1" t="s">
        <v>9291</v>
      </c>
      <c r="E4254" s="1" t="s">
        <v>14135</v>
      </c>
      <c r="F4254" s="1" t="s">
        <v>14136</v>
      </c>
      <c r="G4254" s="1">
        <v>63.110078999999999</v>
      </c>
      <c r="H4254" s="1">
        <v>75.162243000000004</v>
      </c>
      <c r="I4254" s="1">
        <v>20</v>
      </c>
      <c r="J4254" s="1">
        <v>6</v>
      </c>
      <c r="K4254" s="1" t="s">
        <v>201</v>
      </c>
      <c r="L4254" s="1" t="s">
        <v>14134</v>
      </c>
    </row>
    <row r="4255" spans="1:12">
      <c r="A4255" s="1">
        <v>6508</v>
      </c>
      <c r="B4255" s="1" t="s">
        <v>14137</v>
      </c>
      <c r="C4255" s="1" t="s">
        <v>11233</v>
      </c>
      <c r="D4255" s="1" t="s">
        <v>1210</v>
      </c>
      <c r="E4255" s="1" t="s">
        <v>14138</v>
      </c>
      <c r="F4255" s="1" t="s">
        <v>1212</v>
      </c>
      <c r="G4255" s="1">
        <v>38.897460000000002</v>
      </c>
      <c r="H4255" s="1">
        <v>-77.006429999999995</v>
      </c>
      <c r="I4255" s="1">
        <v>76</v>
      </c>
      <c r="J4255" s="1">
        <v>-5</v>
      </c>
      <c r="K4255" s="1" t="s">
        <v>236</v>
      </c>
      <c r="L4255" s="1" t="s">
        <v>14137</v>
      </c>
    </row>
    <row r="4256" spans="1:12">
      <c r="A4256" s="1">
        <v>4367</v>
      </c>
      <c r="B4256" s="1" t="s">
        <v>9279</v>
      </c>
      <c r="C4256" s="1" t="s">
        <v>9279</v>
      </c>
      <c r="D4256" s="1" t="s">
        <v>9241</v>
      </c>
      <c r="E4256" s="1" t="s">
        <v>14139</v>
      </c>
      <c r="F4256" s="1" t="s">
        <v>9281</v>
      </c>
      <c r="G4256" s="1">
        <v>43.860050000000001</v>
      </c>
      <c r="H4256" s="1">
        <v>51.091977999999997</v>
      </c>
      <c r="I4256" s="1">
        <v>21</v>
      </c>
      <c r="J4256" s="1">
        <v>5</v>
      </c>
      <c r="K4256" s="1" t="s">
        <v>161</v>
      </c>
      <c r="L4256" s="1" t="s">
        <v>9279</v>
      </c>
    </row>
    <row r="4257" spans="1:12">
      <c r="A4257" s="1">
        <v>4368</v>
      </c>
      <c r="B4257" s="1" t="s">
        <v>14140</v>
      </c>
      <c r="C4257" s="1" t="s">
        <v>14140</v>
      </c>
      <c r="D4257" s="1" t="s">
        <v>9291</v>
      </c>
      <c r="E4257" s="1" t="s">
        <v>14141</v>
      </c>
      <c r="F4257" s="1" t="s">
        <v>1212</v>
      </c>
      <c r="G4257" s="1">
        <v>63.340297</v>
      </c>
      <c r="H4257" s="1">
        <v>53.482591999999997</v>
      </c>
      <c r="I4257" s="1">
        <v>100</v>
      </c>
      <c r="J4257" s="1">
        <v>4</v>
      </c>
      <c r="K4257" s="1" t="s">
        <v>201</v>
      </c>
      <c r="L4257" s="1" t="s">
        <v>14140</v>
      </c>
    </row>
    <row r="4258" spans="1:12">
      <c r="A4258" s="1">
        <v>4369</v>
      </c>
      <c r="B4258" s="1" t="s">
        <v>14142</v>
      </c>
      <c r="C4258" s="1" t="s">
        <v>14142</v>
      </c>
      <c r="D4258" s="1" t="s">
        <v>9291</v>
      </c>
      <c r="E4258" s="1" t="s">
        <v>14143</v>
      </c>
      <c r="F4258" s="1" t="s">
        <v>1212</v>
      </c>
      <c r="G4258" s="1">
        <v>66.000770000000003</v>
      </c>
      <c r="H4258" s="1">
        <v>57.221113000000003</v>
      </c>
      <c r="I4258" s="1">
        <v>20</v>
      </c>
      <c r="J4258" s="1">
        <v>4</v>
      </c>
      <c r="K4258" s="1" t="s">
        <v>201</v>
      </c>
      <c r="L4258" s="1" t="s">
        <v>14142</v>
      </c>
    </row>
    <row r="4259" spans="1:12">
      <c r="A4259" s="1">
        <v>4370</v>
      </c>
      <c r="B4259" s="1" t="s">
        <v>14144</v>
      </c>
      <c r="C4259" s="1" t="s">
        <v>14144</v>
      </c>
      <c r="D4259" s="1" t="s">
        <v>9291</v>
      </c>
      <c r="E4259" s="1" t="s">
        <v>14145</v>
      </c>
      <c r="F4259" s="1" t="s">
        <v>1212</v>
      </c>
      <c r="G4259" s="1">
        <v>65.070386999999997</v>
      </c>
      <c r="H4259" s="1">
        <v>57.082045000000001</v>
      </c>
      <c r="I4259" s="1">
        <v>20</v>
      </c>
      <c r="J4259" s="1">
        <v>4</v>
      </c>
      <c r="K4259" s="1" t="s">
        <v>201</v>
      </c>
      <c r="L4259" s="1" t="s">
        <v>14144</v>
      </c>
    </row>
    <row r="4260" spans="1:12">
      <c r="A4260" s="1">
        <v>4371</v>
      </c>
      <c r="B4260" s="1" t="s">
        <v>14146</v>
      </c>
      <c r="C4260" s="1" t="s">
        <v>14146</v>
      </c>
      <c r="D4260" s="1" t="s">
        <v>9291</v>
      </c>
      <c r="E4260" s="1" t="s">
        <v>14147</v>
      </c>
      <c r="F4260" s="1" t="s">
        <v>14148</v>
      </c>
      <c r="G4260" s="1">
        <v>67.380537000000004</v>
      </c>
      <c r="H4260" s="1">
        <v>53.051015999999997</v>
      </c>
      <c r="I4260" s="1">
        <v>20</v>
      </c>
      <c r="J4260" s="1">
        <v>4</v>
      </c>
      <c r="K4260" s="1" t="s">
        <v>201</v>
      </c>
      <c r="L4260" s="1" t="s">
        <v>14146</v>
      </c>
    </row>
    <row r="4261" spans="1:12">
      <c r="A4261" s="1">
        <v>4372</v>
      </c>
      <c r="B4261" s="1" t="s">
        <v>14149</v>
      </c>
      <c r="C4261" s="1" t="s">
        <v>14150</v>
      </c>
      <c r="D4261" s="1" t="s">
        <v>9291</v>
      </c>
      <c r="E4261" s="1" t="s">
        <v>14151</v>
      </c>
      <c r="F4261" s="1" t="s">
        <v>14152</v>
      </c>
      <c r="G4261" s="1">
        <v>57.783917000000002</v>
      </c>
      <c r="H4261" s="1">
        <v>28.395613999999998</v>
      </c>
      <c r="I4261" s="1">
        <v>154</v>
      </c>
      <c r="J4261" s="1">
        <v>4</v>
      </c>
      <c r="K4261" s="1" t="s">
        <v>201</v>
      </c>
      <c r="L4261" s="1" t="s">
        <v>14149</v>
      </c>
    </row>
    <row r="4262" spans="1:12">
      <c r="A4262" s="1">
        <v>4373</v>
      </c>
      <c r="B4262" s="1" t="s">
        <v>14153</v>
      </c>
      <c r="C4262" s="1" t="s">
        <v>14154</v>
      </c>
      <c r="D4262" s="1" t="s">
        <v>9291</v>
      </c>
      <c r="E4262" s="1" t="s">
        <v>14155</v>
      </c>
      <c r="F4262" s="1" t="s">
        <v>14156</v>
      </c>
      <c r="G4262" s="1">
        <v>62.18</v>
      </c>
      <c r="H4262" s="1">
        <v>74.53</v>
      </c>
      <c r="I4262" s="1">
        <v>220</v>
      </c>
      <c r="J4262" s="1">
        <v>6</v>
      </c>
      <c r="K4262" s="1" t="s">
        <v>201</v>
      </c>
      <c r="L4262" s="1" t="s">
        <v>14153</v>
      </c>
    </row>
    <row r="4263" spans="1:12">
      <c r="A4263" s="1">
        <v>4374</v>
      </c>
      <c r="B4263" s="1" t="s">
        <v>14157</v>
      </c>
      <c r="C4263" s="1" t="s">
        <v>14158</v>
      </c>
      <c r="D4263" s="1" t="s">
        <v>9291</v>
      </c>
      <c r="E4263" s="1" t="s">
        <v>14159</v>
      </c>
      <c r="F4263" s="1" t="s">
        <v>14160</v>
      </c>
      <c r="G4263" s="1">
        <v>56.18</v>
      </c>
      <c r="H4263" s="1">
        <v>92.474999999999994</v>
      </c>
      <c r="I4263" s="1">
        <v>940</v>
      </c>
      <c r="J4263" s="1">
        <v>8</v>
      </c>
      <c r="K4263" s="1" t="s">
        <v>201</v>
      </c>
      <c r="L4263" s="1" t="s">
        <v>14157</v>
      </c>
    </row>
    <row r="4264" spans="1:12">
      <c r="A4264" s="1">
        <v>4375</v>
      </c>
      <c r="B4264" s="1" t="s">
        <v>14161</v>
      </c>
      <c r="C4264" s="1" t="s">
        <v>14162</v>
      </c>
      <c r="D4264" s="1" t="s">
        <v>9241</v>
      </c>
      <c r="E4264" s="1" t="s">
        <v>14163</v>
      </c>
      <c r="F4264" s="1" t="s">
        <v>14164</v>
      </c>
      <c r="G4264" s="1">
        <v>49.670833000000002</v>
      </c>
      <c r="H4264" s="1">
        <v>73.334444000000005</v>
      </c>
      <c r="I4264" s="1">
        <v>1765</v>
      </c>
      <c r="J4264" s="1">
        <v>5</v>
      </c>
      <c r="K4264" s="1" t="s">
        <v>161</v>
      </c>
      <c r="L4264" s="1" t="s">
        <v>14161</v>
      </c>
    </row>
    <row r="4265" spans="1:12">
      <c r="A4265" s="1">
        <v>4376</v>
      </c>
      <c r="B4265" s="1" t="s">
        <v>14165</v>
      </c>
      <c r="C4265" s="1" t="s">
        <v>13222</v>
      </c>
      <c r="D4265" s="1" t="s">
        <v>9291</v>
      </c>
      <c r="F4265" s="1" t="s">
        <v>14166</v>
      </c>
      <c r="G4265" s="1">
        <v>55.1</v>
      </c>
      <c r="H4265" s="1">
        <v>82.9</v>
      </c>
      <c r="I4265" s="1">
        <v>560</v>
      </c>
      <c r="J4265" s="1">
        <v>7</v>
      </c>
      <c r="K4265" s="1" t="s">
        <v>201</v>
      </c>
      <c r="L4265" s="1" t="s">
        <v>14165</v>
      </c>
    </row>
    <row r="4266" spans="1:12">
      <c r="A4266" s="1">
        <v>4377</v>
      </c>
      <c r="B4266" s="1" t="s">
        <v>14167</v>
      </c>
      <c r="C4266" s="1" t="s">
        <v>14167</v>
      </c>
      <c r="D4266" s="1" t="s">
        <v>9291</v>
      </c>
      <c r="E4266" s="1" t="s">
        <v>14168</v>
      </c>
      <c r="F4266" s="1" t="s">
        <v>14169</v>
      </c>
      <c r="G4266" s="1">
        <v>60.1</v>
      </c>
      <c r="H4266" s="1">
        <v>64.83</v>
      </c>
      <c r="I4266" s="1">
        <v>186</v>
      </c>
      <c r="J4266" s="1">
        <v>6</v>
      </c>
      <c r="K4266" s="1" t="s">
        <v>201</v>
      </c>
      <c r="L4266" s="1" t="s">
        <v>14167</v>
      </c>
    </row>
    <row r="4267" spans="1:12">
      <c r="A4267" s="1">
        <v>4378</v>
      </c>
      <c r="B4267" s="1" t="s">
        <v>9480</v>
      </c>
      <c r="C4267" s="1" t="s">
        <v>9480</v>
      </c>
      <c r="D4267" s="1" t="s">
        <v>7623</v>
      </c>
      <c r="E4267" s="1" t="s">
        <v>14170</v>
      </c>
      <c r="F4267" s="1" t="s">
        <v>1212</v>
      </c>
      <c r="G4267" s="1">
        <v>39.083333000000003</v>
      </c>
      <c r="H4267" s="1">
        <v>63.602221999999998</v>
      </c>
      <c r="I4267" s="1">
        <v>630</v>
      </c>
      <c r="J4267" s="1">
        <v>5</v>
      </c>
      <c r="K4267" s="1" t="s">
        <v>161</v>
      </c>
      <c r="L4267" s="1" t="s">
        <v>9480</v>
      </c>
    </row>
    <row r="4268" spans="1:12">
      <c r="A4268" s="1">
        <v>4379</v>
      </c>
      <c r="B4268" s="1" t="s">
        <v>9497</v>
      </c>
      <c r="C4268" s="1" t="s">
        <v>14171</v>
      </c>
      <c r="D4268" s="1" t="s">
        <v>9291</v>
      </c>
      <c r="E4268" s="1" t="s">
        <v>14172</v>
      </c>
      <c r="F4268" s="1" t="s">
        <v>14173</v>
      </c>
      <c r="G4268" s="1">
        <v>56.939444000000002</v>
      </c>
      <c r="H4268" s="1">
        <v>40.940832999999998</v>
      </c>
      <c r="I4268" s="1">
        <v>410</v>
      </c>
      <c r="J4268" s="1">
        <v>4</v>
      </c>
      <c r="K4268" s="1" t="s">
        <v>201</v>
      </c>
      <c r="L4268" s="1" t="s">
        <v>9497</v>
      </c>
    </row>
    <row r="4269" spans="1:12">
      <c r="A4269" s="1">
        <v>4380</v>
      </c>
      <c r="B4269" s="1" t="s">
        <v>14174</v>
      </c>
      <c r="C4269" s="1" t="s">
        <v>14174</v>
      </c>
      <c r="D4269" s="1" t="s">
        <v>10648</v>
      </c>
      <c r="E4269" s="1" t="s">
        <v>14175</v>
      </c>
      <c r="F4269" s="1" t="s">
        <v>14176</v>
      </c>
      <c r="G4269" s="1">
        <v>43.541200000000003</v>
      </c>
      <c r="H4269" s="1">
        <v>125.12009999999999</v>
      </c>
      <c r="I4269" s="1">
        <v>227</v>
      </c>
      <c r="J4269" s="1">
        <v>8</v>
      </c>
      <c r="K4269" s="1" t="s">
        <v>161</v>
      </c>
      <c r="L4269" s="1" t="s">
        <v>14174</v>
      </c>
    </row>
    <row r="4270" spans="1:12">
      <c r="A4270" s="1">
        <v>4381</v>
      </c>
      <c r="B4270" s="1" t="s">
        <v>14177</v>
      </c>
      <c r="C4270" s="1" t="s">
        <v>14177</v>
      </c>
      <c r="D4270" s="1" t="s">
        <v>7273</v>
      </c>
      <c r="E4270" s="1" t="s">
        <v>14178</v>
      </c>
      <c r="F4270" s="1" t="s">
        <v>14179</v>
      </c>
      <c r="G4270" s="1">
        <v>37.571100000000001</v>
      </c>
      <c r="H4270" s="1">
        <v>139.06460000000001</v>
      </c>
      <c r="I4270" s="1">
        <v>1</v>
      </c>
      <c r="J4270" s="1">
        <v>9</v>
      </c>
      <c r="K4270" s="1" t="s">
        <v>161</v>
      </c>
      <c r="L4270" s="1" t="s">
        <v>14177</v>
      </c>
    </row>
    <row r="4271" spans="1:12">
      <c r="A4271" s="1">
        <v>4382</v>
      </c>
      <c r="B4271" s="1" t="s">
        <v>14180</v>
      </c>
      <c r="C4271" s="1" t="s">
        <v>14181</v>
      </c>
      <c r="D4271" s="1" t="s">
        <v>14180</v>
      </c>
      <c r="E4271" s="1" t="s">
        <v>14182</v>
      </c>
      <c r="F4271" s="1" t="s">
        <v>14183</v>
      </c>
      <c r="G4271" s="1">
        <v>16.7286</v>
      </c>
      <c r="H4271" s="1">
        <v>-169.53399999999999</v>
      </c>
      <c r="I4271" s="1">
        <v>7</v>
      </c>
      <c r="J4271" s="1">
        <v>-10</v>
      </c>
      <c r="K4271" s="1" t="s">
        <v>161</v>
      </c>
      <c r="L4271" s="1" t="s">
        <v>14180</v>
      </c>
    </row>
    <row r="4272" spans="1:12">
      <c r="A4272" s="1">
        <v>4383</v>
      </c>
      <c r="B4272" s="1" t="s">
        <v>14184</v>
      </c>
      <c r="C4272" s="1" t="s">
        <v>14185</v>
      </c>
      <c r="D4272" s="1" t="s">
        <v>1210</v>
      </c>
      <c r="E4272" s="1" t="s">
        <v>14186</v>
      </c>
      <c r="F4272" s="1" t="s">
        <v>14187</v>
      </c>
      <c r="G4272" s="1">
        <v>41.143352999999998</v>
      </c>
      <c r="H4272" s="1">
        <v>-85.152777999999998</v>
      </c>
      <c r="I4272" s="1">
        <v>834</v>
      </c>
      <c r="J4272" s="1">
        <v>-5</v>
      </c>
      <c r="K4272" s="1" t="s">
        <v>236</v>
      </c>
      <c r="L4272" s="1" t="s">
        <v>14184</v>
      </c>
    </row>
    <row r="4273" spans="1:12">
      <c r="A4273" s="1">
        <v>4384</v>
      </c>
      <c r="B4273" s="1" t="s">
        <v>14188</v>
      </c>
      <c r="C4273" s="1" t="s">
        <v>14189</v>
      </c>
      <c r="D4273" s="1" t="s">
        <v>1210</v>
      </c>
      <c r="E4273" s="1" t="s">
        <v>14190</v>
      </c>
      <c r="F4273" s="1" t="s">
        <v>14191</v>
      </c>
      <c r="G4273" s="1">
        <v>40.978110999999998</v>
      </c>
      <c r="H4273" s="1">
        <v>-124.108611</v>
      </c>
      <c r="I4273" s="1">
        <v>221</v>
      </c>
      <c r="J4273" s="1">
        <v>-8</v>
      </c>
      <c r="K4273" s="1" t="s">
        <v>236</v>
      </c>
      <c r="L4273" s="1" t="s">
        <v>14188</v>
      </c>
    </row>
    <row r="4274" spans="1:12">
      <c r="A4274" s="1">
        <v>4385</v>
      </c>
      <c r="B4274" s="1" t="s">
        <v>14192</v>
      </c>
      <c r="C4274" s="1" t="s">
        <v>14193</v>
      </c>
      <c r="D4274" s="1" t="s">
        <v>1210</v>
      </c>
      <c r="E4274" s="1" t="s">
        <v>14194</v>
      </c>
      <c r="F4274" s="1" t="s">
        <v>14195</v>
      </c>
      <c r="G4274" s="1">
        <v>30.316659999999999</v>
      </c>
      <c r="H4274" s="1">
        <v>-97.766599999999997</v>
      </c>
      <c r="I4274" s="1">
        <v>0</v>
      </c>
      <c r="J4274" s="1">
        <v>-6</v>
      </c>
      <c r="K4274" s="1" t="s">
        <v>236</v>
      </c>
      <c r="L4274" s="1" t="s">
        <v>14192</v>
      </c>
    </row>
    <row r="4275" spans="1:12">
      <c r="A4275" s="1">
        <v>4386</v>
      </c>
      <c r="B4275" s="1" t="s">
        <v>14196</v>
      </c>
      <c r="C4275" s="1" t="s">
        <v>14197</v>
      </c>
      <c r="D4275" s="1" t="s">
        <v>1210</v>
      </c>
      <c r="E4275" s="1" t="s">
        <v>14198</v>
      </c>
      <c r="F4275" s="1" t="s">
        <v>14199</v>
      </c>
      <c r="G4275" s="1">
        <v>34.829163999999999</v>
      </c>
      <c r="H4275" s="1">
        <v>-77.612138999999999</v>
      </c>
      <c r="I4275" s="1">
        <v>94</v>
      </c>
      <c r="J4275" s="1">
        <v>-5</v>
      </c>
      <c r="K4275" s="1" t="s">
        <v>236</v>
      </c>
      <c r="L4275" s="1" t="s">
        <v>14196</v>
      </c>
    </row>
    <row r="4276" spans="1:12">
      <c r="A4276" s="1">
        <v>4387</v>
      </c>
      <c r="B4276" s="1" t="s">
        <v>14200</v>
      </c>
      <c r="C4276" s="1" t="s">
        <v>14201</v>
      </c>
      <c r="D4276" s="1" t="s">
        <v>1210</v>
      </c>
      <c r="E4276" s="1" t="s">
        <v>14202</v>
      </c>
      <c r="F4276" s="1" t="s">
        <v>14203</v>
      </c>
      <c r="G4276" s="1">
        <v>33.220627</v>
      </c>
      <c r="H4276" s="1">
        <v>-87.611402999999996</v>
      </c>
      <c r="I4276" s="1">
        <v>170</v>
      </c>
      <c r="J4276" s="1">
        <v>-6</v>
      </c>
      <c r="K4276" s="1" t="s">
        <v>236</v>
      </c>
      <c r="L4276" s="1" t="s">
        <v>14200</v>
      </c>
    </row>
    <row r="4277" spans="1:12">
      <c r="A4277" s="1">
        <v>4388</v>
      </c>
      <c r="B4277" s="1" t="s">
        <v>14204</v>
      </c>
      <c r="C4277" s="1" t="s">
        <v>14205</v>
      </c>
      <c r="D4277" s="1" t="s">
        <v>1210</v>
      </c>
      <c r="E4277" s="1" t="s">
        <v>14206</v>
      </c>
      <c r="F4277" s="1" t="s">
        <v>14207</v>
      </c>
      <c r="G4277" s="1">
        <v>42.402000000000001</v>
      </c>
      <c r="H4277" s="1">
        <v>-90.709472000000005</v>
      </c>
      <c r="I4277" s="1">
        <v>1076</v>
      </c>
      <c r="J4277" s="1">
        <v>-6</v>
      </c>
      <c r="K4277" s="1" t="s">
        <v>236</v>
      </c>
      <c r="L4277" s="1" t="s">
        <v>14204</v>
      </c>
    </row>
    <row r="4278" spans="1:12">
      <c r="A4278" s="1">
        <v>4389</v>
      </c>
      <c r="B4278" s="1" t="s">
        <v>14208</v>
      </c>
      <c r="C4278" s="1" t="s">
        <v>14209</v>
      </c>
      <c r="D4278" s="1" t="s">
        <v>2115</v>
      </c>
      <c r="E4278" s="1" t="s">
        <v>14210</v>
      </c>
      <c r="F4278" s="1" t="s">
        <v>1212</v>
      </c>
      <c r="G4278" s="1">
        <v>61.392000000000003</v>
      </c>
      <c r="H4278" s="1">
        <v>5.7629999999999999</v>
      </c>
      <c r="I4278" s="1">
        <v>1034</v>
      </c>
      <c r="J4278" s="1">
        <v>1</v>
      </c>
      <c r="K4278" s="1" t="s">
        <v>184</v>
      </c>
      <c r="L4278" s="1" t="s">
        <v>14208</v>
      </c>
    </row>
    <row r="4279" spans="1:12">
      <c r="A4279" s="1">
        <v>4390</v>
      </c>
      <c r="B4279" s="1" t="s">
        <v>14211</v>
      </c>
      <c r="C4279" s="1" t="s">
        <v>9796</v>
      </c>
      <c r="D4279" s="1" t="s">
        <v>9796</v>
      </c>
      <c r="F4279" s="1" t="s">
        <v>14212</v>
      </c>
      <c r="G4279" s="1">
        <v>22.289372</v>
      </c>
      <c r="H4279" s="1">
        <v>114.152153</v>
      </c>
      <c r="I4279" s="1">
        <v>10</v>
      </c>
      <c r="J4279" s="1">
        <v>8</v>
      </c>
      <c r="K4279" s="1" t="s">
        <v>201</v>
      </c>
      <c r="L4279" s="1" t="s">
        <v>14211</v>
      </c>
    </row>
    <row r="4280" spans="1:12">
      <c r="A4280" s="1">
        <v>6092</v>
      </c>
      <c r="B4280" s="1" t="s">
        <v>14213</v>
      </c>
      <c r="C4280" s="1" t="s">
        <v>14214</v>
      </c>
      <c r="D4280" s="1" t="s">
        <v>9291</v>
      </c>
      <c r="E4280" s="1" t="s">
        <v>14215</v>
      </c>
      <c r="F4280" s="1" t="s">
        <v>14216</v>
      </c>
      <c r="G4280" s="1">
        <v>66.400430999999998</v>
      </c>
      <c r="H4280" s="1">
        <v>112.030325</v>
      </c>
      <c r="I4280" s="1">
        <v>1660</v>
      </c>
      <c r="J4280" s="1">
        <v>10</v>
      </c>
      <c r="K4280" s="1" t="s">
        <v>201</v>
      </c>
      <c r="L4280" s="1" t="s">
        <v>14213</v>
      </c>
    </row>
    <row r="4281" spans="1:12">
      <c r="A4281" s="1">
        <v>6090</v>
      </c>
      <c r="B4281" s="1" t="s">
        <v>14217</v>
      </c>
      <c r="C4281" s="1" t="s">
        <v>14218</v>
      </c>
      <c r="D4281" s="1" t="s">
        <v>9287</v>
      </c>
      <c r="E4281" s="1" t="s">
        <v>14219</v>
      </c>
      <c r="F4281" s="1" t="s">
        <v>14220</v>
      </c>
      <c r="G4281" s="1">
        <v>39.188800000000001</v>
      </c>
      <c r="H4281" s="1">
        <v>45.458399999999997</v>
      </c>
      <c r="I4281" s="1">
        <v>2863</v>
      </c>
      <c r="J4281" s="1">
        <v>3.5</v>
      </c>
      <c r="K4281" s="1" t="s">
        <v>184</v>
      </c>
      <c r="L4281" s="1" t="s">
        <v>14217</v>
      </c>
    </row>
    <row r="4282" spans="1:12">
      <c r="A4282" s="1">
        <v>6089</v>
      </c>
      <c r="B4282" s="1" t="s">
        <v>14221</v>
      </c>
      <c r="C4282" s="1" t="s">
        <v>14222</v>
      </c>
      <c r="D4282" s="1" t="s">
        <v>9287</v>
      </c>
      <c r="E4282" s="1" t="s">
        <v>14223</v>
      </c>
      <c r="F4282" s="1" t="s">
        <v>14224</v>
      </c>
      <c r="G4282" s="1">
        <v>40.737699999999997</v>
      </c>
      <c r="H4282" s="1">
        <v>46.317599999999999</v>
      </c>
      <c r="I4282" s="1">
        <v>1083</v>
      </c>
      <c r="J4282" s="1">
        <v>4</v>
      </c>
      <c r="K4282" s="1" t="s">
        <v>184</v>
      </c>
      <c r="L4282" s="1" t="s">
        <v>14221</v>
      </c>
    </row>
    <row r="4283" spans="1:12">
      <c r="A4283" s="1">
        <v>6804</v>
      </c>
      <c r="B4283" s="1" t="s">
        <v>2233</v>
      </c>
      <c r="C4283" s="1" t="s">
        <v>2234</v>
      </c>
      <c r="D4283" s="1" t="s">
        <v>2115</v>
      </c>
      <c r="F4283" s="1" t="s">
        <v>1212</v>
      </c>
      <c r="G4283" s="1">
        <v>59.186703000000001</v>
      </c>
      <c r="H4283" s="1">
        <v>10.258628</v>
      </c>
      <c r="I4283" s="1">
        <v>286</v>
      </c>
      <c r="J4283" s="1">
        <v>1</v>
      </c>
      <c r="K4283" s="1" t="s">
        <v>184</v>
      </c>
      <c r="L4283" s="1" t="s">
        <v>2233</v>
      </c>
    </row>
    <row r="4284" spans="1:12">
      <c r="A4284" s="1">
        <v>6086</v>
      </c>
      <c r="B4284" s="1" t="s">
        <v>14225</v>
      </c>
      <c r="C4284" s="1" t="s">
        <v>14226</v>
      </c>
      <c r="D4284" s="1" t="s">
        <v>9241</v>
      </c>
      <c r="E4284" s="1" t="s">
        <v>14227</v>
      </c>
      <c r="F4284" s="1" t="s">
        <v>14228</v>
      </c>
      <c r="G4284" s="1">
        <v>50.0366</v>
      </c>
      <c r="H4284" s="1">
        <v>82.494200000000006</v>
      </c>
      <c r="I4284" s="1">
        <v>939</v>
      </c>
      <c r="J4284" s="1">
        <v>6</v>
      </c>
      <c r="K4284" s="1" t="s">
        <v>161</v>
      </c>
      <c r="L4284" s="1" t="s">
        <v>14225</v>
      </c>
    </row>
    <row r="4285" spans="1:12">
      <c r="A4285" s="1">
        <v>6084</v>
      </c>
      <c r="B4285" s="1" t="s">
        <v>14229</v>
      </c>
      <c r="C4285" s="1" t="s">
        <v>14230</v>
      </c>
      <c r="D4285" s="1" t="s">
        <v>9241</v>
      </c>
      <c r="E4285" s="1" t="s">
        <v>14231</v>
      </c>
      <c r="F4285" s="1" t="s">
        <v>14232</v>
      </c>
      <c r="G4285" s="1">
        <v>54.774700000000003</v>
      </c>
      <c r="H4285" s="1">
        <v>69.183899999999994</v>
      </c>
      <c r="I4285" s="1">
        <v>453</v>
      </c>
      <c r="J4285" s="1">
        <v>6</v>
      </c>
      <c r="K4285" s="1" t="s">
        <v>161</v>
      </c>
      <c r="L4285" s="1" t="s">
        <v>14229</v>
      </c>
    </row>
    <row r="4286" spans="1:12">
      <c r="A4286" s="1">
        <v>6078</v>
      </c>
      <c r="B4286" s="1" t="s">
        <v>14233</v>
      </c>
      <c r="C4286" s="1" t="s">
        <v>14234</v>
      </c>
      <c r="D4286" s="1" t="s">
        <v>9123</v>
      </c>
      <c r="E4286" s="1" t="s">
        <v>14235</v>
      </c>
      <c r="F4286" s="1" t="s">
        <v>14236</v>
      </c>
      <c r="G4286" s="1">
        <v>15.86875</v>
      </c>
      <c r="H4286" s="1">
        <v>-61.270021999999997</v>
      </c>
      <c r="I4286" s="1">
        <v>16</v>
      </c>
      <c r="J4286" s="1">
        <v>-4</v>
      </c>
      <c r="K4286" s="1" t="s">
        <v>161</v>
      </c>
      <c r="L4286" s="1" t="s">
        <v>14233</v>
      </c>
    </row>
    <row r="4287" spans="1:12">
      <c r="A4287" s="1">
        <v>6077</v>
      </c>
      <c r="B4287" s="1" t="s">
        <v>14237</v>
      </c>
      <c r="C4287" s="1" t="s">
        <v>14238</v>
      </c>
      <c r="D4287" s="1" t="s">
        <v>9123</v>
      </c>
      <c r="E4287" s="1" t="s">
        <v>14239</v>
      </c>
      <c r="F4287" s="1" t="s">
        <v>14240</v>
      </c>
      <c r="G4287" s="1">
        <v>16.2578</v>
      </c>
      <c r="H4287" s="1">
        <v>-61.262500000000003</v>
      </c>
      <c r="I4287" s="1">
        <v>10</v>
      </c>
      <c r="J4287" s="1">
        <v>-4</v>
      </c>
      <c r="K4287" s="1" t="s">
        <v>161</v>
      </c>
      <c r="L4287" s="1" t="s">
        <v>14237</v>
      </c>
    </row>
    <row r="4288" spans="1:12">
      <c r="A4288" s="1">
        <v>6074</v>
      </c>
      <c r="B4288" s="1" t="s">
        <v>14241</v>
      </c>
      <c r="C4288" s="1" t="s">
        <v>14242</v>
      </c>
      <c r="D4288" s="1" t="s">
        <v>9101</v>
      </c>
      <c r="E4288" s="1" t="s">
        <v>14243</v>
      </c>
      <c r="F4288" s="1" t="s">
        <v>14244</v>
      </c>
      <c r="G4288" s="1">
        <v>17.6358</v>
      </c>
      <c r="H4288" s="1">
        <v>-61.828600000000002</v>
      </c>
      <c r="I4288" s="1">
        <v>15</v>
      </c>
      <c r="J4288" s="1">
        <v>-4</v>
      </c>
      <c r="K4288" s="1" t="s">
        <v>161</v>
      </c>
      <c r="L4288" s="1" t="s">
        <v>14241</v>
      </c>
    </row>
    <row r="4289" spans="1:12">
      <c r="A4289" s="1">
        <v>6073</v>
      </c>
      <c r="B4289" s="1" t="s">
        <v>14245</v>
      </c>
      <c r="C4289" s="1" t="s">
        <v>14246</v>
      </c>
      <c r="D4289" s="1" t="s">
        <v>7943</v>
      </c>
      <c r="E4289" s="1" t="s">
        <v>14247</v>
      </c>
      <c r="F4289" s="1" t="s">
        <v>14248</v>
      </c>
      <c r="G4289" s="1">
        <v>-10.870799999999999</v>
      </c>
      <c r="H4289" s="1">
        <v>-61.846499999999999</v>
      </c>
      <c r="I4289" s="1">
        <v>598</v>
      </c>
      <c r="J4289" s="1">
        <v>-4</v>
      </c>
      <c r="K4289" s="1" t="s">
        <v>5710</v>
      </c>
      <c r="L4289" s="1" t="s">
        <v>14245</v>
      </c>
    </row>
    <row r="4290" spans="1:12">
      <c r="A4290" s="1">
        <v>6071</v>
      </c>
      <c r="B4290" s="1" t="s">
        <v>14249</v>
      </c>
      <c r="C4290" s="1" t="s">
        <v>14250</v>
      </c>
      <c r="D4290" s="1" t="s">
        <v>8934</v>
      </c>
      <c r="E4290" s="1" t="s">
        <v>14251</v>
      </c>
      <c r="F4290" s="1" t="s">
        <v>14252</v>
      </c>
      <c r="G4290" s="1">
        <v>10.249978</v>
      </c>
      <c r="H4290" s="1">
        <v>-67.649418999999995</v>
      </c>
      <c r="I4290" s="1">
        <v>1338</v>
      </c>
      <c r="J4290" s="1">
        <v>-4</v>
      </c>
      <c r="K4290" s="1" t="s">
        <v>161</v>
      </c>
      <c r="L4290" s="1" t="s">
        <v>14249</v>
      </c>
    </row>
    <row r="4291" spans="1:12">
      <c r="A4291" s="1">
        <v>6068</v>
      </c>
      <c r="B4291" s="1" t="s">
        <v>14253</v>
      </c>
      <c r="C4291" s="1" t="s">
        <v>14254</v>
      </c>
      <c r="D4291" s="1" t="s">
        <v>8799</v>
      </c>
      <c r="E4291" s="1" t="s">
        <v>14255</v>
      </c>
      <c r="F4291" s="1" t="s">
        <v>14256</v>
      </c>
      <c r="G4291" s="1">
        <v>-14.854191999999999</v>
      </c>
      <c r="H4291" s="1">
        <v>-74.961810999999997</v>
      </c>
      <c r="I4291" s="1">
        <v>1860</v>
      </c>
      <c r="J4291" s="1">
        <v>-5</v>
      </c>
      <c r="K4291" s="1" t="s">
        <v>161</v>
      </c>
      <c r="L4291" s="1" t="s">
        <v>14253</v>
      </c>
    </row>
    <row r="4292" spans="1:12">
      <c r="A4292" s="1">
        <v>6066</v>
      </c>
      <c r="B4292" s="1" t="s">
        <v>14257</v>
      </c>
      <c r="C4292" s="1" t="s">
        <v>14258</v>
      </c>
      <c r="D4292" s="1" t="s">
        <v>8799</v>
      </c>
      <c r="E4292" s="1" t="s">
        <v>14259</v>
      </c>
      <c r="F4292" s="1" t="s">
        <v>14260</v>
      </c>
      <c r="G4292" s="1">
        <v>-7.1391830000000001</v>
      </c>
      <c r="H4292" s="1">
        <v>-78.489400000000003</v>
      </c>
      <c r="I4292" s="1">
        <v>8781</v>
      </c>
      <c r="J4292" s="1">
        <v>-5</v>
      </c>
      <c r="K4292" s="1" t="s">
        <v>161</v>
      </c>
      <c r="L4292" s="1" t="s">
        <v>14257</v>
      </c>
    </row>
    <row r="4293" spans="1:12">
      <c r="A4293" s="1">
        <v>6064</v>
      </c>
      <c r="B4293" s="1" t="s">
        <v>14261</v>
      </c>
      <c r="C4293" s="1" t="s">
        <v>14262</v>
      </c>
      <c r="D4293" s="1" t="s">
        <v>13205</v>
      </c>
      <c r="E4293" s="1" t="s">
        <v>14263</v>
      </c>
      <c r="G4293" s="1">
        <v>-8.75</v>
      </c>
      <c r="H4293" s="1">
        <v>158.19999999999999</v>
      </c>
      <c r="I4293" s="1">
        <v>0</v>
      </c>
      <c r="J4293" s="1">
        <v>11</v>
      </c>
      <c r="K4293" s="1" t="s">
        <v>161</v>
      </c>
      <c r="L4293" s="1" t="s">
        <v>14261</v>
      </c>
    </row>
    <row r="4294" spans="1:12">
      <c r="A4294" s="1">
        <v>6063</v>
      </c>
      <c r="B4294" s="1" t="s">
        <v>14264</v>
      </c>
      <c r="C4294" s="1" t="s">
        <v>14265</v>
      </c>
      <c r="D4294" s="1" t="s">
        <v>3645</v>
      </c>
      <c r="E4294" s="1" t="s">
        <v>14266</v>
      </c>
      <c r="G4294" s="1">
        <v>9.9329999999999998</v>
      </c>
      <c r="H4294" s="1">
        <v>43.15</v>
      </c>
      <c r="I4294" s="1">
        <v>0</v>
      </c>
      <c r="J4294" s="1">
        <v>3</v>
      </c>
      <c r="K4294" s="1" t="s">
        <v>161</v>
      </c>
      <c r="L4294" s="1" t="s">
        <v>14264</v>
      </c>
    </row>
    <row r="4295" spans="1:12">
      <c r="A4295" s="1">
        <v>6062</v>
      </c>
      <c r="B4295" s="1" t="s">
        <v>14267</v>
      </c>
      <c r="C4295" s="1" t="s">
        <v>14268</v>
      </c>
      <c r="D4295" s="1" t="s">
        <v>7943</v>
      </c>
      <c r="E4295" s="1" t="s">
        <v>14269</v>
      </c>
      <c r="F4295" s="1" t="s">
        <v>14270</v>
      </c>
      <c r="G4295" s="1">
        <v>-18.0489</v>
      </c>
      <c r="H4295" s="1">
        <v>-39.864199999999997</v>
      </c>
      <c r="I4295" s="1">
        <v>276</v>
      </c>
      <c r="J4295" s="1">
        <v>-3</v>
      </c>
      <c r="K4295" s="1" t="s">
        <v>5710</v>
      </c>
      <c r="L4295" s="1" t="s">
        <v>14267</v>
      </c>
    </row>
    <row r="4296" spans="1:12">
      <c r="A4296" s="1">
        <v>6061</v>
      </c>
      <c r="B4296" s="1" t="s">
        <v>14271</v>
      </c>
      <c r="C4296" s="1" t="s">
        <v>14272</v>
      </c>
      <c r="D4296" s="1" t="s">
        <v>8787</v>
      </c>
      <c r="E4296" s="1" t="s">
        <v>14273</v>
      </c>
      <c r="F4296" s="1" t="s">
        <v>14274</v>
      </c>
      <c r="G4296" s="1">
        <v>5.8110799999999996</v>
      </c>
      <c r="H4296" s="1">
        <v>-55.1907</v>
      </c>
      <c r="I4296" s="1">
        <v>10</v>
      </c>
      <c r="J4296" s="1">
        <v>-3</v>
      </c>
      <c r="K4296" s="1" t="s">
        <v>161</v>
      </c>
      <c r="L4296" s="1" t="s">
        <v>14271</v>
      </c>
    </row>
    <row r="4297" spans="1:12">
      <c r="A4297" s="1">
        <v>6059</v>
      </c>
      <c r="B4297" s="1" t="s">
        <v>14275</v>
      </c>
      <c r="C4297" s="1" t="s">
        <v>14276</v>
      </c>
      <c r="D4297" s="1" t="s">
        <v>8733</v>
      </c>
      <c r="E4297" s="1" t="s">
        <v>14277</v>
      </c>
      <c r="F4297" s="1" t="s">
        <v>14278</v>
      </c>
      <c r="G4297" s="1">
        <v>-14.304399999999999</v>
      </c>
      <c r="H4297" s="1">
        <v>-67.353399999999993</v>
      </c>
      <c r="I4297" s="1">
        <v>935</v>
      </c>
      <c r="J4297" s="1">
        <v>-4</v>
      </c>
      <c r="K4297" s="1" t="s">
        <v>161</v>
      </c>
      <c r="L4297" s="1" t="s">
        <v>14275</v>
      </c>
    </row>
    <row r="4298" spans="1:12">
      <c r="A4298" s="1">
        <v>6057</v>
      </c>
      <c r="B4298" s="1" t="s">
        <v>14279</v>
      </c>
      <c r="C4298" s="1" t="s">
        <v>14280</v>
      </c>
      <c r="D4298" s="1" t="s">
        <v>8733</v>
      </c>
      <c r="E4298" s="1" t="s">
        <v>14281</v>
      </c>
      <c r="F4298" s="1" t="s">
        <v>14282</v>
      </c>
      <c r="G4298" s="1">
        <v>-11.107699999999999</v>
      </c>
      <c r="H4298" s="1">
        <v>-67.551199999999994</v>
      </c>
      <c r="I4298" s="1">
        <v>597</v>
      </c>
      <c r="J4298" s="1">
        <v>-4</v>
      </c>
      <c r="K4298" s="1" t="s">
        <v>161</v>
      </c>
      <c r="L4298" s="1" t="s">
        <v>14279</v>
      </c>
    </row>
    <row r="4299" spans="1:12">
      <c r="A4299" s="1">
        <v>6055</v>
      </c>
      <c r="B4299" s="1" t="s">
        <v>14283</v>
      </c>
      <c r="C4299" s="1" t="s">
        <v>14284</v>
      </c>
      <c r="D4299" s="1" t="s">
        <v>8545</v>
      </c>
      <c r="E4299" s="1" t="s">
        <v>14285</v>
      </c>
      <c r="F4299" s="1" t="s">
        <v>14286</v>
      </c>
      <c r="G4299" s="1">
        <v>5.3191139999999999</v>
      </c>
      <c r="H4299" s="1">
        <v>-72.383975000000007</v>
      </c>
      <c r="I4299" s="1">
        <v>1028</v>
      </c>
      <c r="J4299" s="1">
        <v>-5</v>
      </c>
      <c r="K4299" s="1" t="s">
        <v>161</v>
      </c>
      <c r="L4299" s="1" t="s">
        <v>14283</v>
      </c>
    </row>
    <row r="4300" spans="1:12">
      <c r="A4300" s="1">
        <v>6047</v>
      </c>
      <c r="B4300" s="1" t="s">
        <v>14287</v>
      </c>
      <c r="C4300" s="1" t="s">
        <v>14288</v>
      </c>
      <c r="D4300" s="1" t="s">
        <v>8432</v>
      </c>
      <c r="E4300" s="1" t="s">
        <v>14289</v>
      </c>
      <c r="F4300" s="1" t="s">
        <v>14290</v>
      </c>
      <c r="G4300" s="1">
        <v>0.97851900000000003</v>
      </c>
      <c r="H4300" s="1">
        <v>-79.626599999999996</v>
      </c>
      <c r="I4300" s="1">
        <v>32</v>
      </c>
      <c r="J4300" s="1">
        <v>-5</v>
      </c>
      <c r="K4300" s="1" t="s">
        <v>161</v>
      </c>
      <c r="L4300" s="1" t="s">
        <v>14287</v>
      </c>
    </row>
    <row r="4301" spans="1:12">
      <c r="A4301" s="1">
        <v>6043</v>
      </c>
      <c r="B4301" s="1" t="s">
        <v>14291</v>
      </c>
      <c r="C4301" s="1" t="s">
        <v>14292</v>
      </c>
      <c r="D4301" s="1" t="s">
        <v>8340</v>
      </c>
      <c r="E4301" s="1" t="s">
        <v>14293</v>
      </c>
      <c r="F4301" s="1" t="s">
        <v>14294</v>
      </c>
      <c r="G4301" s="1">
        <v>-39.2928</v>
      </c>
      <c r="H4301" s="1">
        <v>-71.915899999999993</v>
      </c>
      <c r="I4301" s="1">
        <v>853</v>
      </c>
      <c r="J4301" s="1">
        <v>-4</v>
      </c>
      <c r="K4301" s="1" t="s">
        <v>5710</v>
      </c>
      <c r="L4301" s="1" t="s">
        <v>14291</v>
      </c>
    </row>
    <row r="4302" spans="1:12">
      <c r="A4302" s="1">
        <v>6041</v>
      </c>
      <c r="B4302" s="1" t="s">
        <v>14295</v>
      </c>
      <c r="C4302" s="1" t="s">
        <v>13094</v>
      </c>
      <c r="D4302" s="1" t="s">
        <v>7943</v>
      </c>
      <c r="E4302" s="1" t="s">
        <v>14296</v>
      </c>
      <c r="F4302" s="1" t="s">
        <v>14297</v>
      </c>
      <c r="G4302" s="1">
        <v>-24.686299999999999</v>
      </c>
      <c r="H4302" s="1">
        <v>-53.697499999999998</v>
      </c>
      <c r="I4302" s="1">
        <v>1843</v>
      </c>
      <c r="J4302" s="1">
        <v>-3</v>
      </c>
      <c r="K4302" s="1" t="s">
        <v>5710</v>
      </c>
      <c r="L4302" s="1" t="s">
        <v>14295</v>
      </c>
    </row>
    <row r="4303" spans="1:12">
      <c r="A4303" s="1">
        <v>6040</v>
      </c>
      <c r="B4303" s="1" t="s">
        <v>14298</v>
      </c>
      <c r="C4303" s="1" t="s">
        <v>5217</v>
      </c>
      <c r="D4303" s="1" t="s">
        <v>7943</v>
      </c>
      <c r="E4303" s="1" t="s">
        <v>14299</v>
      </c>
      <c r="F4303" s="1" t="s">
        <v>14300</v>
      </c>
      <c r="G4303" s="1">
        <v>-29.711358000000001</v>
      </c>
      <c r="H4303" s="1">
        <v>-53.688153</v>
      </c>
      <c r="I4303" s="1">
        <v>287</v>
      </c>
      <c r="J4303" s="1">
        <v>-3</v>
      </c>
      <c r="K4303" s="1" t="s">
        <v>5710</v>
      </c>
      <c r="L4303" s="1" t="s">
        <v>14298</v>
      </c>
    </row>
    <row r="4304" spans="1:12">
      <c r="A4304" s="1">
        <v>6036</v>
      </c>
      <c r="B4304" s="1" t="s">
        <v>14301</v>
      </c>
      <c r="C4304" s="1" t="s">
        <v>14302</v>
      </c>
      <c r="D4304" s="1" t="s">
        <v>7943</v>
      </c>
      <c r="E4304" s="1" t="s">
        <v>14303</v>
      </c>
      <c r="F4304" s="1" t="s">
        <v>14304</v>
      </c>
      <c r="G4304" s="1">
        <v>-12.4823</v>
      </c>
      <c r="H4304" s="1">
        <v>-41.277000000000001</v>
      </c>
      <c r="I4304" s="1">
        <v>1676</v>
      </c>
      <c r="J4304" s="1">
        <v>-3</v>
      </c>
      <c r="K4304" s="1" t="s">
        <v>5710</v>
      </c>
      <c r="L4304" s="1" t="s">
        <v>14301</v>
      </c>
    </row>
    <row r="4305" spans="1:12">
      <c r="A4305" s="1">
        <v>6805</v>
      </c>
      <c r="B4305" s="1" t="s">
        <v>14305</v>
      </c>
      <c r="C4305" s="1" t="s">
        <v>14306</v>
      </c>
      <c r="D4305" s="1" t="s">
        <v>6330</v>
      </c>
      <c r="E4305" s="1" t="s">
        <v>14307</v>
      </c>
      <c r="F4305" s="1" t="s">
        <v>14308</v>
      </c>
      <c r="G4305" s="1">
        <v>-34.810299999999998</v>
      </c>
      <c r="H4305" s="1">
        <v>149.726</v>
      </c>
      <c r="I4305" s="1">
        <v>2141</v>
      </c>
      <c r="J4305" s="1">
        <v>10</v>
      </c>
      <c r="K4305" s="1" t="s">
        <v>6333</v>
      </c>
      <c r="L4305" s="1" t="s">
        <v>14305</v>
      </c>
    </row>
    <row r="4306" spans="1:12">
      <c r="A4306" s="1">
        <v>6034</v>
      </c>
      <c r="B4306" s="1" t="s">
        <v>14309</v>
      </c>
      <c r="C4306" s="1" t="s">
        <v>14310</v>
      </c>
      <c r="D4306" s="1" t="s">
        <v>7943</v>
      </c>
      <c r="E4306" s="1" t="s">
        <v>14311</v>
      </c>
      <c r="F4306" s="1" t="s">
        <v>14312</v>
      </c>
      <c r="G4306" s="1">
        <v>-7.2189579999999998</v>
      </c>
      <c r="H4306" s="1">
        <v>-39.270099999999999</v>
      </c>
      <c r="I4306" s="1">
        <v>1392</v>
      </c>
      <c r="J4306" s="1">
        <v>-3</v>
      </c>
      <c r="K4306" s="1" t="s">
        <v>5710</v>
      </c>
      <c r="L4306" s="1" t="s">
        <v>14309</v>
      </c>
    </row>
    <row r="4307" spans="1:12">
      <c r="A4307" s="1">
        <v>6032</v>
      </c>
      <c r="B4307" s="1" t="s">
        <v>14313</v>
      </c>
      <c r="C4307" s="1" t="s">
        <v>14314</v>
      </c>
      <c r="D4307" s="1" t="s">
        <v>6871</v>
      </c>
      <c r="E4307" s="1" t="s">
        <v>14315</v>
      </c>
      <c r="F4307" s="1" t="s">
        <v>14316</v>
      </c>
      <c r="G4307" s="1">
        <v>-36.542316999999997</v>
      </c>
      <c r="H4307" s="1">
        <v>-56.721755999999999</v>
      </c>
      <c r="I4307" s="1">
        <v>9</v>
      </c>
      <c r="J4307" s="1">
        <v>-3</v>
      </c>
      <c r="K4307" s="1" t="s">
        <v>201</v>
      </c>
      <c r="L4307" s="1" t="s">
        <v>14313</v>
      </c>
    </row>
    <row r="4308" spans="1:12">
      <c r="A4308" s="1">
        <v>6031</v>
      </c>
      <c r="B4308" s="1" t="s">
        <v>14317</v>
      </c>
      <c r="C4308" s="1" t="s">
        <v>14318</v>
      </c>
      <c r="D4308" s="1" t="s">
        <v>6871</v>
      </c>
      <c r="E4308" s="1" t="s">
        <v>14319</v>
      </c>
      <c r="F4308" s="1" t="s">
        <v>14320</v>
      </c>
      <c r="G4308" s="1">
        <v>-48.783099999999997</v>
      </c>
      <c r="H4308" s="1">
        <v>-70.150000000000006</v>
      </c>
      <c r="I4308" s="1">
        <v>356</v>
      </c>
      <c r="J4308" s="1">
        <v>-3</v>
      </c>
      <c r="K4308" s="1" t="s">
        <v>201</v>
      </c>
      <c r="L4308" s="1" t="s">
        <v>14317</v>
      </c>
    </row>
    <row r="4309" spans="1:12">
      <c r="A4309" s="1">
        <v>6029</v>
      </c>
      <c r="B4309" s="1" t="s">
        <v>14321</v>
      </c>
      <c r="C4309" s="1" t="s">
        <v>14322</v>
      </c>
      <c r="D4309" s="1" t="s">
        <v>6871</v>
      </c>
      <c r="E4309" s="1" t="s">
        <v>14323</v>
      </c>
      <c r="F4309" s="1" t="s">
        <v>14324</v>
      </c>
      <c r="G4309" s="1">
        <v>-40.751199999999997</v>
      </c>
      <c r="H4309" s="1">
        <v>-65.034300000000002</v>
      </c>
      <c r="I4309" s="1">
        <v>85</v>
      </c>
      <c r="J4309" s="1">
        <v>-3</v>
      </c>
      <c r="K4309" s="1" t="s">
        <v>201</v>
      </c>
      <c r="L4309" s="1" t="s">
        <v>14321</v>
      </c>
    </row>
    <row r="4310" spans="1:12">
      <c r="A4310" s="1">
        <v>6028</v>
      </c>
      <c r="B4310" s="1" t="s">
        <v>14325</v>
      </c>
      <c r="C4310" s="1" t="s">
        <v>14326</v>
      </c>
      <c r="D4310" s="1" t="s">
        <v>6871</v>
      </c>
      <c r="E4310" s="1" t="s">
        <v>14327</v>
      </c>
      <c r="F4310" s="1" t="s">
        <v>14328</v>
      </c>
      <c r="G4310" s="1">
        <v>-46.533056000000002</v>
      </c>
      <c r="H4310" s="1">
        <v>-68.951110999999997</v>
      </c>
      <c r="I4310" s="1">
        <v>1082</v>
      </c>
      <c r="J4310" s="1">
        <v>-3</v>
      </c>
      <c r="K4310" s="1" t="s">
        <v>201</v>
      </c>
      <c r="L4310" s="1" t="s">
        <v>14325</v>
      </c>
    </row>
    <row r="4311" spans="1:12">
      <c r="A4311" s="1">
        <v>6027</v>
      </c>
      <c r="B4311" s="1" t="s">
        <v>14329</v>
      </c>
      <c r="C4311" s="1" t="s">
        <v>14330</v>
      </c>
      <c r="D4311" s="1" t="s">
        <v>6871</v>
      </c>
      <c r="E4311" s="1" t="s">
        <v>14331</v>
      </c>
      <c r="F4311" s="1" t="s">
        <v>14332</v>
      </c>
      <c r="G4311" s="1">
        <v>-22.619167000000001</v>
      </c>
      <c r="H4311" s="1">
        <v>-63.793188999999998</v>
      </c>
      <c r="I4311" s="1">
        <v>1472</v>
      </c>
      <c r="J4311" s="1">
        <v>-3</v>
      </c>
      <c r="K4311" s="1" t="s">
        <v>201</v>
      </c>
      <c r="L4311" s="1" t="s">
        <v>14329</v>
      </c>
    </row>
    <row r="4312" spans="1:12">
      <c r="A4312" s="1">
        <v>6025</v>
      </c>
      <c r="B4312" s="1" t="s">
        <v>14333</v>
      </c>
      <c r="C4312" s="1" t="s">
        <v>7696</v>
      </c>
      <c r="D4312" s="1" t="s">
        <v>7618</v>
      </c>
      <c r="E4312" s="1" t="s">
        <v>14334</v>
      </c>
      <c r="F4312" s="1" t="s">
        <v>14335</v>
      </c>
      <c r="G4312" s="1">
        <v>12.369400000000001</v>
      </c>
      <c r="H4312" s="1">
        <v>123.629</v>
      </c>
      <c r="I4312" s="1">
        <v>26</v>
      </c>
      <c r="J4312" s="1">
        <v>8</v>
      </c>
      <c r="K4312" s="1" t="s">
        <v>201</v>
      </c>
      <c r="L4312" s="1" t="s">
        <v>14333</v>
      </c>
    </row>
    <row r="4313" spans="1:12">
      <c r="A4313" s="1">
        <v>6024</v>
      </c>
      <c r="B4313" s="1" t="s">
        <v>14336</v>
      </c>
      <c r="C4313" s="1" t="s">
        <v>14337</v>
      </c>
      <c r="D4313" s="1" t="s">
        <v>7618</v>
      </c>
      <c r="E4313" s="1" t="s">
        <v>14338</v>
      </c>
      <c r="F4313" s="1" t="s">
        <v>14339</v>
      </c>
      <c r="G4313" s="1">
        <v>12.502416999999999</v>
      </c>
      <c r="H4313" s="1">
        <v>124.635778</v>
      </c>
      <c r="I4313" s="1">
        <v>6</v>
      </c>
      <c r="J4313" s="1">
        <v>8</v>
      </c>
      <c r="K4313" s="1" t="s">
        <v>201</v>
      </c>
      <c r="L4313" s="1" t="s">
        <v>14336</v>
      </c>
    </row>
    <row r="4314" spans="1:12">
      <c r="A4314" s="1">
        <v>6013</v>
      </c>
      <c r="B4314" s="1" t="s">
        <v>14340</v>
      </c>
      <c r="C4314" s="1" t="s">
        <v>14341</v>
      </c>
      <c r="D4314" s="1" t="s">
        <v>7618</v>
      </c>
      <c r="E4314" s="1" t="s">
        <v>14342</v>
      </c>
      <c r="F4314" s="1" t="s">
        <v>14343</v>
      </c>
      <c r="G4314" s="1">
        <v>6.0536700000000003</v>
      </c>
      <c r="H4314" s="1">
        <v>121.011</v>
      </c>
      <c r="I4314" s="1">
        <v>118</v>
      </c>
      <c r="J4314" s="1">
        <v>8</v>
      </c>
      <c r="K4314" s="1" t="s">
        <v>201</v>
      </c>
      <c r="L4314" s="1" t="s">
        <v>14340</v>
      </c>
    </row>
    <row r="4315" spans="1:12">
      <c r="A4315" s="1">
        <v>6012</v>
      </c>
      <c r="B4315" s="1" t="s">
        <v>14344</v>
      </c>
      <c r="C4315" s="1" t="s">
        <v>14345</v>
      </c>
      <c r="D4315" s="1" t="s">
        <v>7618</v>
      </c>
      <c r="E4315" s="1" t="s">
        <v>14346</v>
      </c>
      <c r="F4315" s="1" t="s">
        <v>14347</v>
      </c>
      <c r="G4315" s="1">
        <v>9.25352</v>
      </c>
      <c r="H4315" s="1">
        <v>124.70699999999999</v>
      </c>
      <c r="I4315" s="1">
        <v>53</v>
      </c>
      <c r="J4315" s="1">
        <v>8</v>
      </c>
      <c r="K4315" s="1" t="s">
        <v>201</v>
      </c>
      <c r="L4315" s="1" t="s">
        <v>14344</v>
      </c>
    </row>
    <row r="4316" spans="1:12">
      <c r="A4316" s="1">
        <v>6010</v>
      </c>
      <c r="B4316" s="1" t="s">
        <v>14348</v>
      </c>
      <c r="C4316" s="1" t="s">
        <v>14349</v>
      </c>
      <c r="D4316" s="1" t="s">
        <v>7618</v>
      </c>
      <c r="E4316" s="1" t="s">
        <v>14350</v>
      </c>
      <c r="F4316" s="1" t="s">
        <v>14351</v>
      </c>
      <c r="G4316" s="1">
        <v>10.8581</v>
      </c>
      <c r="H4316" s="1">
        <v>121.069</v>
      </c>
      <c r="I4316" s="1">
        <v>0</v>
      </c>
      <c r="J4316" s="1">
        <v>8</v>
      </c>
      <c r="K4316" s="1" t="s">
        <v>201</v>
      </c>
      <c r="L4316" s="1" t="s">
        <v>14348</v>
      </c>
    </row>
    <row r="4317" spans="1:12">
      <c r="A4317" s="1">
        <v>6008</v>
      </c>
      <c r="B4317" s="1" t="s">
        <v>14352</v>
      </c>
      <c r="C4317" s="1" t="s">
        <v>14353</v>
      </c>
      <c r="D4317" s="1" t="s">
        <v>7510</v>
      </c>
      <c r="E4317" s="1" t="s">
        <v>14354</v>
      </c>
      <c r="F4317" s="1" t="s">
        <v>14355</v>
      </c>
      <c r="G4317" s="1">
        <v>36.7166</v>
      </c>
      <c r="H4317" s="1">
        <v>127.49911899999999</v>
      </c>
      <c r="I4317" s="1">
        <v>191</v>
      </c>
      <c r="J4317" s="1">
        <v>9</v>
      </c>
      <c r="K4317" s="1" t="s">
        <v>161</v>
      </c>
      <c r="L4317" s="1" t="s">
        <v>14352</v>
      </c>
    </row>
    <row r="4318" spans="1:12">
      <c r="A4318" s="1">
        <v>6007</v>
      </c>
      <c r="B4318" s="1" t="s">
        <v>14356</v>
      </c>
      <c r="C4318" s="1" t="s">
        <v>14357</v>
      </c>
      <c r="D4318" s="1" t="s">
        <v>7510</v>
      </c>
      <c r="E4318" s="1" t="s">
        <v>14358</v>
      </c>
      <c r="F4318" s="1" t="s">
        <v>14359</v>
      </c>
      <c r="G4318" s="1">
        <v>35.088543000000001</v>
      </c>
      <c r="H4318" s="1">
        <v>128.07037</v>
      </c>
      <c r="I4318" s="1">
        <v>25</v>
      </c>
      <c r="J4318" s="1">
        <v>9</v>
      </c>
      <c r="K4318" s="1" t="s">
        <v>161</v>
      </c>
      <c r="L4318" s="1" t="s">
        <v>14356</v>
      </c>
    </row>
    <row r="4319" spans="1:12">
      <c r="A4319" s="1">
        <v>6005</v>
      </c>
      <c r="B4319" s="1" t="s">
        <v>14360</v>
      </c>
      <c r="C4319" s="1" t="s">
        <v>14361</v>
      </c>
      <c r="D4319" s="1" t="s">
        <v>7510</v>
      </c>
      <c r="E4319" s="1" t="s">
        <v>14362</v>
      </c>
      <c r="F4319" s="1" t="s">
        <v>14363</v>
      </c>
      <c r="G4319" s="1">
        <v>37.438080999999997</v>
      </c>
      <c r="H4319" s="1">
        <v>127.96038299999999</v>
      </c>
      <c r="I4319" s="1">
        <v>329</v>
      </c>
      <c r="J4319" s="1">
        <v>9</v>
      </c>
      <c r="K4319" s="1" t="s">
        <v>161</v>
      </c>
      <c r="L4319" s="1" t="s">
        <v>14360</v>
      </c>
    </row>
    <row r="4320" spans="1:12">
      <c r="A4320" s="1">
        <v>6004</v>
      </c>
      <c r="B4320" s="1" t="s">
        <v>14364</v>
      </c>
      <c r="C4320" s="1" t="s">
        <v>14365</v>
      </c>
      <c r="D4320" s="1" t="s">
        <v>7510</v>
      </c>
      <c r="E4320" s="1" t="s">
        <v>14366</v>
      </c>
      <c r="F4320" s="1" t="s">
        <v>14367</v>
      </c>
      <c r="G4320" s="1">
        <v>34.758906000000003</v>
      </c>
      <c r="H4320" s="1">
        <v>126.37987200000001</v>
      </c>
      <c r="I4320" s="1">
        <v>23</v>
      </c>
      <c r="J4320" s="1">
        <v>9</v>
      </c>
      <c r="K4320" s="1" t="s">
        <v>161</v>
      </c>
      <c r="L4320" s="1" t="s">
        <v>14364</v>
      </c>
    </row>
    <row r="4321" spans="1:12">
      <c r="A4321" s="1">
        <v>6003</v>
      </c>
      <c r="B4321" s="1" t="s">
        <v>14368</v>
      </c>
      <c r="C4321" s="1" t="s">
        <v>14369</v>
      </c>
      <c r="D4321" s="1" t="s">
        <v>7510</v>
      </c>
      <c r="E4321" s="1" t="s">
        <v>14370</v>
      </c>
      <c r="F4321" s="1" t="s">
        <v>14371</v>
      </c>
      <c r="G4321" s="1">
        <v>35.903756000000001</v>
      </c>
      <c r="H4321" s="1">
        <v>126.615906</v>
      </c>
      <c r="I4321" s="1">
        <v>29</v>
      </c>
      <c r="J4321" s="1">
        <v>9</v>
      </c>
      <c r="K4321" s="1" t="s">
        <v>161</v>
      </c>
      <c r="L4321" s="1" t="s">
        <v>14368</v>
      </c>
    </row>
    <row r="4322" spans="1:12">
      <c r="A4322" s="1">
        <v>6002</v>
      </c>
      <c r="B4322" s="1" t="s">
        <v>14372</v>
      </c>
      <c r="C4322" s="1" t="s">
        <v>14373</v>
      </c>
      <c r="D4322" s="1" t="s">
        <v>7273</v>
      </c>
      <c r="E4322" s="1" t="s">
        <v>14374</v>
      </c>
      <c r="F4322" s="1" t="s">
        <v>14375</v>
      </c>
      <c r="G4322" s="1">
        <v>34.073599999999999</v>
      </c>
      <c r="H4322" s="1">
        <v>139.56</v>
      </c>
      <c r="I4322" s="1">
        <v>67</v>
      </c>
      <c r="J4322" s="1">
        <v>9</v>
      </c>
      <c r="K4322" s="1" t="s">
        <v>161</v>
      </c>
      <c r="L4322" s="1" t="s">
        <v>14372</v>
      </c>
    </row>
    <row r="4323" spans="1:12">
      <c r="A4323" s="1">
        <v>6001</v>
      </c>
      <c r="B4323" s="1" t="s">
        <v>14376</v>
      </c>
      <c r="C4323" s="1" t="s">
        <v>14377</v>
      </c>
      <c r="D4323" s="1" t="s">
        <v>7273</v>
      </c>
      <c r="E4323" s="1" t="s">
        <v>14378</v>
      </c>
      <c r="F4323" s="1" t="s">
        <v>14379</v>
      </c>
      <c r="G4323" s="1">
        <v>38.812221999999998</v>
      </c>
      <c r="H4323" s="1">
        <v>139.78722200000001</v>
      </c>
      <c r="I4323" s="1">
        <v>86</v>
      </c>
      <c r="J4323" s="1">
        <v>9</v>
      </c>
      <c r="K4323" s="1" t="s">
        <v>161</v>
      </c>
      <c r="L4323" s="1" t="s">
        <v>14376</v>
      </c>
    </row>
    <row r="4324" spans="1:12">
      <c r="A4324" s="1">
        <v>6000</v>
      </c>
      <c r="B4324" s="1" t="s">
        <v>14380</v>
      </c>
      <c r="C4324" s="1" t="s">
        <v>14381</v>
      </c>
      <c r="D4324" s="1" t="s">
        <v>7273</v>
      </c>
      <c r="E4324" s="1" t="s">
        <v>14382</v>
      </c>
      <c r="F4324" s="1" t="s">
        <v>14383</v>
      </c>
      <c r="G4324" s="1">
        <v>40.191899999999997</v>
      </c>
      <c r="H4324" s="1">
        <v>140.37100000000001</v>
      </c>
      <c r="I4324" s="1">
        <v>292</v>
      </c>
      <c r="J4324" s="1">
        <v>9</v>
      </c>
      <c r="K4324" s="1" t="s">
        <v>161</v>
      </c>
      <c r="L4324" s="1" t="s">
        <v>14380</v>
      </c>
    </row>
    <row r="4325" spans="1:12">
      <c r="A4325" s="1">
        <v>5999</v>
      </c>
      <c r="B4325" s="1" t="s">
        <v>14384</v>
      </c>
      <c r="C4325" s="1" t="s">
        <v>14385</v>
      </c>
      <c r="D4325" s="1" t="s">
        <v>7273</v>
      </c>
      <c r="E4325" s="1" t="s">
        <v>14386</v>
      </c>
      <c r="F4325" s="1" t="s">
        <v>14387</v>
      </c>
      <c r="G4325" s="1">
        <v>37.227400000000003</v>
      </c>
      <c r="H4325" s="1">
        <v>140.43100000000001</v>
      </c>
      <c r="I4325" s="1">
        <v>1221</v>
      </c>
      <c r="J4325" s="1">
        <v>9</v>
      </c>
      <c r="K4325" s="1" t="s">
        <v>161</v>
      </c>
      <c r="L4325" s="1" t="s">
        <v>14384</v>
      </c>
    </row>
    <row r="4326" spans="1:12">
      <c r="A4326" s="1">
        <v>5998</v>
      </c>
      <c r="B4326" s="1" t="s">
        <v>14388</v>
      </c>
      <c r="C4326" s="1" t="s">
        <v>14389</v>
      </c>
      <c r="D4326" s="1" t="s">
        <v>7273</v>
      </c>
      <c r="E4326" s="1" t="s">
        <v>14390</v>
      </c>
      <c r="F4326" s="1" t="s">
        <v>14391</v>
      </c>
      <c r="G4326" s="1">
        <v>34.676400000000001</v>
      </c>
      <c r="H4326" s="1">
        <v>131.79</v>
      </c>
      <c r="I4326" s="1">
        <v>184</v>
      </c>
      <c r="J4326" s="1">
        <v>9</v>
      </c>
      <c r="K4326" s="1" t="s">
        <v>161</v>
      </c>
      <c r="L4326" s="1" t="s">
        <v>14388</v>
      </c>
    </row>
    <row r="4327" spans="1:12">
      <c r="A4327" s="1">
        <v>5997</v>
      </c>
      <c r="B4327" s="1" t="s">
        <v>14392</v>
      </c>
      <c r="C4327" s="1" t="s">
        <v>12756</v>
      </c>
      <c r="D4327" s="1" t="s">
        <v>7273</v>
      </c>
      <c r="E4327" s="1" t="s">
        <v>14393</v>
      </c>
      <c r="F4327" s="1" t="s">
        <v>14394</v>
      </c>
      <c r="G4327" s="1">
        <v>35.255000000000003</v>
      </c>
      <c r="H4327" s="1">
        <v>136.92400000000001</v>
      </c>
      <c r="I4327" s="1">
        <v>52</v>
      </c>
      <c r="J4327" s="1">
        <v>9</v>
      </c>
      <c r="K4327" s="1" t="s">
        <v>161</v>
      </c>
      <c r="L4327" s="1" t="s">
        <v>14392</v>
      </c>
    </row>
    <row r="4328" spans="1:12">
      <c r="A4328" s="1">
        <v>5996</v>
      </c>
      <c r="B4328" s="1" t="s">
        <v>14395</v>
      </c>
      <c r="C4328" s="1" t="s">
        <v>14396</v>
      </c>
      <c r="D4328" s="1" t="s">
        <v>7273</v>
      </c>
      <c r="E4328" s="1" t="s">
        <v>14397</v>
      </c>
      <c r="F4328" s="1" t="s">
        <v>14398</v>
      </c>
      <c r="G4328" s="1">
        <v>33.149700000000003</v>
      </c>
      <c r="H4328" s="1">
        <v>130.30199999999999</v>
      </c>
      <c r="I4328" s="1">
        <v>6</v>
      </c>
      <c r="J4328" s="1">
        <v>9</v>
      </c>
      <c r="K4328" s="1" t="s">
        <v>201</v>
      </c>
      <c r="L4328" s="1" t="s">
        <v>14395</v>
      </c>
    </row>
    <row r="4329" spans="1:12">
      <c r="A4329" s="1">
        <v>5995</v>
      </c>
      <c r="B4329" s="1" t="s">
        <v>14399</v>
      </c>
      <c r="C4329" s="1" t="s">
        <v>7300</v>
      </c>
      <c r="D4329" s="1" t="s">
        <v>7273</v>
      </c>
      <c r="E4329" s="1" t="s">
        <v>14400</v>
      </c>
      <c r="F4329" s="1" t="s">
        <v>14401</v>
      </c>
      <c r="G4329" s="1">
        <v>43.116100000000003</v>
      </c>
      <c r="H4329" s="1">
        <v>141.38</v>
      </c>
      <c r="I4329" s="1">
        <v>25</v>
      </c>
      <c r="J4329" s="1">
        <v>9</v>
      </c>
      <c r="K4329" s="1" t="s">
        <v>161</v>
      </c>
      <c r="L4329" s="1" t="s">
        <v>14399</v>
      </c>
    </row>
    <row r="4330" spans="1:12">
      <c r="A4330" s="1">
        <v>5994</v>
      </c>
      <c r="B4330" s="1" t="s">
        <v>14402</v>
      </c>
      <c r="C4330" s="1" t="s">
        <v>14403</v>
      </c>
      <c r="D4330" s="1" t="s">
        <v>7273</v>
      </c>
      <c r="E4330" s="1" t="s">
        <v>14404</v>
      </c>
      <c r="F4330" s="1" t="s">
        <v>14405</v>
      </c>
      <c r="G4330" s="1">
        <v>43.040999999999997</v>
      </c>
      <c r="H4330" s="1">
        <v>144.19300000000001</v>
      </c>
      <c r="I4330" s="1">
        <v>327</v>
      </c>
      <c r="J4330" s="1">
        <v>9</v>
      </c>
      <c r="K4330" s="1" t="s">
        <v>161</v>
      </c>
      <c r="L4330" s="1" t="s">
        <v>14402</v>
      </c>
    </row>
    <row r="4331" spans="1:12">
      <c r="A4331" s="1">
        <v>5993</v>
      </c>
      <c r="B4331" s="1" t="s">
        <v>14406</v>
      </c>
      <c r="C4331" s="1" t="s">
        <v>14407</v>
      </c>
      <c r="D4331" s="1" t="s">
        <v>7209</v>
      </c>
      <c r="E4331" s="1" t="s">
        <v>14408</v>
      </c>
      <c r="F4331" s="1" t="s">
        <v>14409</v>
      </c>
      <c r="G4331" s="1">
        <v>26.224153000000001</v>
      </c>
      <c r="H4331" s="1">
        <v>120.00275000000001</v>
      </c>
      <c r="I4331" s="1">
        <v>41</v>
      </c>
      <c r="J4331" s="1">
        <v>8</v>
      </c>
      <c r="K4331" s="1" t="s">
        <v>161</v>
      </c>
      <c r="L4331" s="1" t="s">
        <v>14406</v>
      </c>
    </row>
    <row r="4332" spans="1:12">
      <c r="A4332" s="1">
        <v>5992</v>
      </c>
      <c r="B4332" s="1" t="s">
        <v>14410</v>
      </c>
      <c r="C4332" s="1" t="s">
        <v>14411</v>
      </c>
      <c r="D4332" s="1" t="s">
        <v>7209</v>
      </c>
      <c r="E4332" s="1" t="s">
        <v>14412</v>
      </c>
      <c r="F4332" s="1" t="s">
        <v>14413</v>
      </c>
      <c r="G4332" s="1">
        <v>22.041074999999999</v>
      </c>
      <c r="H4332" s="1">
        <v>120.730208</v>
      </c>
      <c r="I4332" s="1">
        <v>46</v>
      </c>
      <c r="J4332" s="1">
        <v>8</v>
      </c>
      <c r="K4332" s="1" t="s">
        <v>161</v>
      </c>
      <c r="L4332" s="1" t="s">
        <v>14410</v>
      </c>
    </row>
    <row r="4333" spans="1:12">
      <c r="A4333" s="1">
        <v>5991</v>
      </c>
      <c r="B4333" s="1" t="s">
        <v>14414</v>
      </c>
      <c r="C4333" s="1" t="s">
        <v>14407</v>
      </c>
      <c r="D4333" s="1" t="s">
        <v>7209</v>
      </c>
      <c r="E4333" s="1" t="s">
        <v>14415</v>
      </c>
      <c r="F4333" s="1" t="s">
        <v>14416</v>
      </c>
      <c r="G4333" s="1">
        <v>26.159800000000001</v>
      </c>
      <c r="H4333" s="1">
        <v>119.958</v>
      </c>
      <c r="I4333" s="1">
        <v>232</v>
      </c>
      <c r="J4333" s="1">
        <v>8</v>
      </c>
      <c r="K4333" s="1" t="s">
        <v>161</v>
      </c>
      <c r="L4333" s="1" t="s">
        <v>14414</v>
      </c>
    </row>
    <row r="4334" spans="1:12">
      <c r="A4334" s="1">
        <v>5990</v>
      </c>
      <c r="B4334" s="1" t="s">
        <v>14417</v>
      </c>
      <c r="C4334" s="1" t="s">
        <v>14418</v>
      </c>
      <c r="D4334" s="1" t="s">
        <v>7169</v>
      </c>
      <c r="E4334" s="1" t="s">
        <v>14419</v>
      </c>
      <c r="F4334" s="1" t="s">
        <v>14420</v>
      </c>
      <c r="G4334" s="1">
        <v>11.34075</v>
      </c>
      <c r="H4334" s="1">
        <v>162.32786100000001</v>
      </c>
      <c r="I4334" s="1">
        <v>13</v>
      </c>
      <c r="J4334" s="1">
        <v>12</v>
      </c>
      <c r="K4334" s="1" t="s">
        <v>161</v>
      </c>
      <c r="L4334" s="1" t="s">
        <v>14417</v>
      </c>
    </row>
    <row r="4335" spans="1:12">
      <c r="A4335" s="1">
        <v>5989</v>
      </c>
      <c r="B4335" s="1" t="s">
        <v>14421</v>
      </c>
      <c r="C4335" s="1" t="s">
        <v>11925</v>
      </c>
      <c r="D4335" s="1" t="s">
        <v>1210</v>
      </c>
      <c r="E4335" s="1" t="s">
        <v>14422</v>
      </c>
      <c r="F4335" s="1" t="s">
        <v>14423</v>
      </c>
      <c r="G4335" s="1">
        <v>21.210999999999999</v>
      </c>
      <c r="H4335" s="1">
        <v>-156.97399999999999</v>
      </c>
      <c r="I4335" s="1">
        <v>24</v>
      </c>
      <c r="J4335" s="1">
        <v>-10</v>
      </c>
      <c r="K4335" s="1" t="s">
        <v>236</v>
      </c>
      <c r="L4335" s="1" t="s">
        <v>14421</v>
      </c>
    </row>
    <row r="4336" spans="1:12">
      <c r="A4336" s="1">
        <v>5988</v>
      </c>
      <c r="B4336" s="1" t="s">
        <v>14424</v>
      </c>
      <c r="C4336" s="1" t="s">
        <v>14425</v>
      </c>
      <c r="D4336" s="1" t="s">
        <v>7618</v>
      </c>
      <c r="E4336" s="1" t="s">
        <v>14426</v>
      </c>
      <c r="G4336" s="1">
        <v>11.202</v>
      </c>
      <c r="H4336" s="1">
        <v>119.417</v>
      </c>
      <c r="I4336" s="1">
        <v>0</v>
      </c>
      <c r="J4336" s="1">
        <v>8</v>
      </c>
      <c r="K4336" s="1" t="s">
        <v>201</v>
      </c>
      <c r="L4336" s="1" t="s">
        <v>14424</v>
      </c>
    </row>
    <row r="4337" spans="1:12">
      <c r="A4337" s="1">
        <v>5987</v>
      </c>
      <c r="B4337" s="1" t="s">
        <v>14427</v>
      </c>
      <c r="C4337" s="1" t="s">
        <v>14428</v>
      </c>
      <c r="D4337" s="1" t="s">
        <v>158</v>
      </c>
      <c r="E4337" s="1" t="s">
        <v>14429</v>
      </c>
      <c r="G4337" s="1">
        <v>-8.7882200000000008</v>
      </c>
      <c r="H4337" s="1">
        <v>142.88200000000001</v>
      </c>
      <c r="I4337" s="1">
        <v>173</v>
      </c>
      <c r="J4337" s="1">
        <v>10</v>
      </c>
      <c r="K4337" s="1" t="s">
        <v>161</v>
      </c>
      <c r="L4337" s="1" t="s">
        <v>14427</v>
      </c>
    </row>
    <row r="4338" spans="1:12">
      <c r="A4338" s="1">
        <v>5986</v>
      </c>
      <c r="B4338" s="1" t="s">
        <v>14430</v>
      </c>
      <c r="C4338" s="1" t="s">
        <v>14431</v>
      </c>
      <c r="D4338" s="1" t="s">
        <v>158</v>
      </c>
      <c r="E4338" s="1" t="s">
        <v>14432</v>
      </c>
      <c r="G4338" s="1">
        <v>-7.4968599999999999</v>
      </c>
      <c r="H4338" s="1">
        <v>144.82</v>
      </c>
      <c r="I4338" s="1">
        <v>27</v>
      </c>
      <c r="J4338" s="1">
        <v>10</v>
      </c>
      <c r="K4338" s="1" t="s">
        <v>161</v>
      </c>
      <c r="L4338" s="1" t="s">
        <v>14430</v>
      </c>
    </row>
    <row r="4339" spans="1:12">
      <c r="A4339" s="1">
        <v>5985</v>
      </c>
      <c r="B4339" s="1" t="s">
        <v>14433</v>
      </c>
      <c r="C4339" s="1" t="s">
        <v>14434</v>
      </c>
      <c r="D4339" s="1" t="s">
        <v>158</v>
      </c>
      <c r="E4339" s="1" t="s">
        <v>14435</v>
      </c>
      <c r="G4339" s="1">
        <v>-3.6669999999999998</v>
      </c>
      <c r="H4339" s="1">
        <v>142.483</v>
      </c>
      <c r="I4339" s="1">
        <v>750</v>
      </c>
      <c r="J4339" s="1">
        <v>10</v>
      </c>
      <c r="K4339" s="1" t="s">
        <v>161</v>
      </c>
      <c r="L4339" s="1" t="s">
        <v>14433</v>
      </c>
    </row>
    <row r="4340" spans="1:12">
      <c r="A4340" s="1">
        <v>5984</v>
      </c>
      <c r="B4340" s="1" t="s">
        <v>14436</v>
      </c>
      <c r="C4340" s="1" t="s">
        <v>14437</v>
      </c>
      <c r="D4340" s="1" t="s">
        <v>158</v>
      </c>
      <c r="E4340" s="1" t="s">
        <v>14438</v>
      </c>
      <c r="G4340" s="1">
        <v>-9.0759500000000006</v>
      </c>
      <c r="H4340" s="1">
        <v>149.32</v>
      </c>
      <c r="I4340" s="1">
        <v>85</v>
      </c>
      <c r="J4340" s="1">
        <v>10</v>
      </c>
      <c r="K4340" s="1" t="s">
        <v>161</v>
      </c>
      <c r="L4340" s="1" t="s">
        <v>14436</v>
      </c>
    </row>
    <row r="4341" spans="1:12">
      <c r="A4341" s="1">
        <v>5983</v>
      </c>
      <c r="B4341" s="1" t="s">
        <v>14439</v>
      </c>
      <c r="C4341" s="1" t="s">
        <v>14440</v>
      </c>
      <c r="D4341" s="1" t="s">
        <v>158</v>
      </c>
      <c r="E4341" s="1" t="s">
        <v>14441</v>
      </c>
      <c r="G4341" s="1">
        <v>-8.0329999999999995</v>
      </c>
      <c r="H4341" s="1">
        <v>141.71700000000001</v>
      </c>
      <c r="I4341" s="1">
        <v>24</v>
      </c>
      <c r="J4341" s="1">
        <v>10</v>
      </c>
      <c r="K4341" s="1" t="s">
        <v>161</v>
      </c>
      <c r="L4341" s="1" t="s">
        <v>14439</v>
      </c>
    </row>
    <row r="4342" spans="1:12">
      <c r="A4342" s="1">
        <v>5982</v>
      </c>
      <c r="B4342" s="1" t="s">
        <v>14442</v>
      </c>
      <c r="C4342" s="1" t="s">
        <v>14443</v>
      </c>
      <c r="D4342" s="1" t="s">
        <v>158</v>
      </c>
      <c r="E4342" s="1" t="s">
        <v>14444</v>
      </c>
      <c r="G4342" s="1">
        <v>-8.0500000000000007</v>
      </c>
      <c r="H4342" s="1">
        <v>142.93299999999999</v>
      </c>
      <c r="I4342" s="1">
        <v>51</v>
      </c>
      <c r="J4342" s="1">
        <v>10</v>
      </c>
      <c r="K4342" s="1" t="s">
        <v>161</v>
      </c>
      <c r="L4342" s="1" t="s">
        <v>14442</v>
      </c>
    </row>
    <row r="4343" spans="1:12">
      <c r="A4343" s="1">
        <v>5981</v>
      </c>
      <c r="B4343" s="1" t="s">
        <v>14445</v>
      </c>
      <c r="C4343" s="1" t="s">
        <v>14446</v>
      </c>
      <c r="D4343" s="1" t="s">
        <v>158</v>
      </c>
      <c r="E4343" s="1" t="s">
        <v>14447</v>
      </c>
      <c r="G4343" s="1">
        <v>-7.5830000000000002</v>
      </c>
      <c r="H4343" s="1">
        <v>141.31700000000001</v>
      </c>
      <c r="I4343" s="1">
        <v>29</v>
      </c>
      <c r="J4343" s="1">
        <v>10</v>
      </c>
      <c r="K4343" s="1" t="s">
        <v>161</v>
      </c>
      <c r="L4343" s="1" t="s">
        <v>14445</v>
      </c>
    </row>
    <row r="4344" spans="1:12">
      <c r="A4344" s="1">
        <v>5980</v>
      </c>
      <c r="B4344" s="1" t="s">
        <v>14448</v>
      </c>
      <c r="C4344" s="1" t="s">
        <v>14449</v>
      </c>
      <c r="D4344" s="1" t="s">
        <v>158</v>
      </c>
      <c r="E4344" s="1" t="s">
        <v>14450</v>
      </c>
      <c r="G4344" s="1">
        <v>-8.5058199999999999</v>
      </c>
      <c r="H4344" s="1">
        <v>151.08099999999999</v>
      </c>
      <c r="I4344" s="1">
        <v>27</v>
      </c>
      <c r="J4344" s="1">
        <v>10</v>
      </c>
      <c r="K4344" s="1" t="s">
        <v>161</v>
      </c>
      <c r="L4344" s="1" t="s">
        <v>14448</v>
      </c>
    </row>
    <row r="4345" spans="1:12">
      <c r="A4345" s="1">
        <v>5979</v>
      </c>
      <c r="B4345" s="1" t="s">
        <v>14451</v>
      </c>
      <c r="C4345" s="1" t="s">
        <v>14452</v>
      </c>
      <c r="D4345" s="1" t="s">
        <v>158</v>
      </c>
      <c r="E4345" s="1" t="s">
        <v>14453</v>
      </c>
      <c r="G4345" s="1">
        <v>-3.0436100000000001</v>
      </c>
      <c r="H4345" s="1">
        <v>152.62899999999999</v>
      </c>
      <c r="I4345" s="1">
        <v>167</v>
      </c>
      <c r="J4345" s="1">
        <v>10</v>
      </c>
      <c r="K4345" s="1" t="s">
        <v>161</v>
      </c>
      <c r="L4345" s="1" t="s">
        <v>14451</v>
      </c>
    </row>
    <row r="4346" spans="1:12">
      <c r="A4346" s="1">
        <v>5978</v>
      </c>
      <c r="B4346" s="1" t="s">
        <v>14454</v>
      </c>
      <c r="C4346" s="1" t="s">
        <v>14455</v>
      </c>
      <c r="D4346" s="1" t="s">
        <v>158</v>
      </c>
      <c r="E4346" s="1" t="s">
        <v>14456</v>
      </c>
      <c r="G4346" s="1">
        <v>-7.0099200000000002</v>
      </c>
      <c r="H4346" s="1">
        <v>141.494</v>
      </c>
      <c r="I4346" s="1">
        <v>52</v>
      </c>
      <c r="J4346" s="1">
        <v>10</v>
      </c>
      <c r="K4346" s="1" t="s">
        <v>161</v>
      </c>
      <c r="L4346" s="1" t="s">
        <v>14454</v>
      </c>
    </row>
    <row r="4347" spans="1:12">
      <c r="A4347" s="1">
        <v>5977</v>
      </c>
      <c r="B4347" s="1" t="s">
        <v>14457</v>
      </c>
      <c r="C4347" s="1" t="s">
        <v>14458</v>
      </c>
      <c r="D4347" s="1" t="s">
        <v>158</v>
      </c>
      <c r="E4347" s="1" t="s">
        <v>14459</v>
      </c>
      <c r="G4347" s="1">
        <v>-7.42035</v>
      </c>
      <c r="H4347" s="1">
        <v>143.12200000000001</v>
      </c>
      <c r="I4347" s="1">
        <v>0</v>
      </c>
      <c r="J4347" s="1">
        <v>10</v>
      </c>
      <c r="K4347" s="1" t="s">
        <v>161</v>
      </c>
      <c r="L4347" s="1" t="s">
        <v>14457</v>
      </c>
    </row>
    <row r="4348" spans="1:12">
      <c r="A4348" s="1">
        <v>5976</v>
      </c>
      <c r="B4348" s="1" t="s">
        <v>14460</v>
      </c>
      <c r="C4348" s="1" t="s">
        <v>14461</v>
      </c>
      <c r="D4348" s="1" t="s">
        <v>158</v>
      </c>
      <c r="E4348" s="1" t="s">
        <v>14462</v>
      </c>
      <c r="G4348" s="1">
        <v>-8.8846799999999995</v>
      </c>
      <c r="H4348" s="1">
        <v>147.73099999999999</v>
      </c>
      <c r="I4348" s="1">
        <v>1240</v>
      </c>
      <c r="J4348" s="1">
        <v>10</v>
      </c>
      <c r="K4348" s="1" t="s">
        <v>161</v>
      </c>
      <c r="L4348" s="1" t="s">
        <v>14460</v>
      </c>
    </row>
    <row r="4349" spans="1:12">
      <c r="A4349" s="1">
        <v>5975</v>
      </c>
      <c r="B4349" s="1" t="s">
        <v>14463</v>
      </c>
      <c r="C4349" s="1" t="s">
        <v>14464</v>
      </c>
      <c r="D4349" s="1" t="s">
        <v>158</v>
      </c>
      <c r="E4349" s="1" t="s">
        <v>14465</v>
      </c>
      <c r="G4349" s="1">
        <v>-6.1829999999999998</v>
      </c>
      <c r="H4349" s="1">
        <v>149.53299999999999</v>
      </c>
      <c r="I4349" s="1">
        <v>280</v>
      </c>
      <c r="J4349" s="1">
        <v>10</v>
      </c>
      <c r="K4349" s="1" t="s">
        <v>161</v>
      </c>
      <c r="L4349" s="1" t="s">
        <v>14463</v>
      </c>
    </row>
    <row r="4350" spans="1:12">
      <c r="A4350" s="1">
        <v>5974</v>
      </c>
      <c r="B4350" s="1" t="s">
        <v>14466</v>
      </c>
      <c r="C4350" s="1" t="s">
        <v>14467</v>
      </c>
      <c r="D4350" s="1" t="s">
        <v>158</v>
      </c>
      <c r="E4350" s="1" t="s">
        <v>14468</v>
      </c>
      <c r="G4350" s="1">
        <v>-5.6524999999999999</v>
      </c>
      <c r="H4350" s="1">
        <v>151.50700000000001</v>
      </c>
      <c r="I4350" s="1">
        <v>136</v>
      </c>
      <c r="J4350" s="1">
        <v>10</v>
      </c>
      <c r="K4350" s="1" t="s">
        <v>161</v>
      </c>
      <c r="L4350" s="1" t="s">
        <v>14466</v>
      </c>
    </row>
    <row r="4351" spans="1:12">
      <c r="A4351" s="1">
        <v>5973</v>
      </c>
      <c r="B4351" s="1" t="s">
        <v>14469</v>
      </c>
      <c r="C4351" s="1" t="s">
        <v>14470</v>
      </c>
      <c r="D4351" s="1" t="s">
        <v>158</v>
      </c>
      <c r="E4351" s="1" t="s">
        <v>14471</v>
      </c>
      <c r="G4351" s="1">
        <v>-4.4997199999999999</v>
      </c>
      <c r="H4351" s="1">
        <v>154.226</v>
      </c>
      <c r="I4351" s="1">
        <v>52</v>
      </c>
      <c r="J4351" s="1">
        <v>10</v>
      </c>
      <c r="K4351" s="1" t="s">
        <v>161</v>
      </c>
      <c r="L4351" s="1" t="s">
        <v>14469</v>
      </c>
    </row>
    <row r="4352" spans="1:12">
      <c r="A4352" s="1">
        <v>5972</v>
      </c>
      <c r="B4352" s="1" t="s">
        <v>14472</v>
      </c>
      <c r="C4352" s="1" t="s">
        <v>14473</v>
      </c>
      <c r="D4352" s="1" t="s">
        <v>158</v>
      </c>
      <c r="E4352" s="1" t="s">
        <v>14474</v>
      </c>
      <c r="G4352" s="1">
        <v>-7.8975600000000004</v>
      </c>
      <c r="H4352" s="1">
        <v>145.39599999999999</v>
      </c>
      <c r="I4352" s="1">
        <v>47</v>
      </c>
      <c r="J4352" s="1">
        <v>10</v>
      </c>
      <c r="K4352" s="1" t="s">
        <v>161</v>
      </c>
      <c r="L4352" s="1" t="s">
        <v>14472</v>
      </c>
    </row>
    <row r="4353" spans="1:12">
      <c r="A4353" s="1">
        <v>5971</v>
      </c>
      <c r="B4353" s="1" t="s">
        <v>14475</v>
      </c>
      <c r="C4353" s="1" t="s">
        <v>14476</v>
      </c>
      <c r="D4353" s="1" t="s">
        <v>158</v>
      </c>
      <c r="E4353" s="1" t="s">
        <v>14477</v>
      </c>
      <c r="G4353" s="1">
        <v>-6.2711100000000002</v>
      </c>
      <c r="H4353" s="1">
        <v>150.33099999999999</v>
      </c>
      <c r="I4353" s="1">
        <v>23</v>
      </c>
      <c r="J4353" s="1">
        <v>10</v>
      </c>
      <c r="K4353" s="1" t="s">
        <v>161</v>
      </c>
      <c r="L4353" s="1" t="s">
        <v>14475</v>
      </c>
    </row>
    <row r="4354" spans="1:12">
      <c r="A4354" s="1">
        <v>5970</v>
      </c>
      <c r="B4354" s="1" t="s">
        <v>14478</v>
      </c>
      <c r="C4354" s="1" t="s">
        <v>14479</v>
      </c>
      <c r="D4354" s="1" t="s">
        <v>158</v>
      </c>
      <c r="E4354" s="1" t="s">
        <v>14480</v>
      </c>
      <c r="G4354" s="1">
        <v>-3.1898499999999999</v>
      </c>
      <c r="H4354" s="1">
        <v>142.43</v>
      </c>
      <c r="I4354" s="1">
        <v>48</v>
      </c>
      <c r="J4354" s="1">
        <v>10</v>
      </c>
      <c r="K4354" s="1" t="s">
        <v>161</v>
      </c>
      <c r="L4354" s="1" t="s">
        <v>14478</v>
      </c>
    </row>
    <row r="4355" spans="1:12">
      <c r="A4355" s="1">
        <v>5969</v>
      </c>
      <c r="B4355" s="1" t="s">
        <v>14481</v>
      </c>
      <c r="C4355" s="1" t="s">
        <v>14482</v>
      </c>
      <c r="D4355" s="1" t="s">
        <v>1210</v>
      </c>
      <c r="E4355" s="1" t="s">
        <v>14483</v>
      </c>
      <c r="F4355" s="1" t="s">
        <v>14484</v>
      </c>
      <c r="G4355" s="1">
        <v>56.484299999999998</v>
      </c>
      <c r="H4355" s="1">
        <v>-132.37</v>
      </c>
      <c r="I4355" s="1">
        <v>44</v>
      </c>
      <c r="J4355" s="1">
        <v>-9</v>
      </c>
      <c r="K4355" s="1" t="s">
        <v>236</v>
      </c>
      <c r="L4355" s="1" t="s">
        <v>14481</v>
      </c>
    </row>
    <row r="4356" spans="1:12">
      <c r="A4356" s="1">
        <v>5968</v>
      </c>
      <c r="B4356" s="1" t="s">
        <v>14485</v>
      </c>
      <c r="C4356" s="1" t="s">
        <v>14486</v>
      </c>
      <c r="D4356" s="1" t="s">
        <v>1210</v>
      </c>
      <c r="E4356" s="1" t="s">
        <v>14487</v>
      </c>
      <c r="F4356" s="1" t="s">
        <v>14488</v>
      </c>
      <c r="G4356" s="1">
        <v>61.533799999999999</v>
      </c>
      <c r="H4356" s="1">
        <v>-165.584</v>
      </c>
      <c r="I4356" s="1">
        <v>75</v>
      </c>
      <c r="J4356" s="1">
        <v>-9</v>
      </c>
      <c r="K4356" s="1" t="s">
        <v>236</v>
      </c>
      <c r="L4356" s="1" t="s">
        <v>14485</v>
      </c>
    </row>
    <row r="4357" spans="1:12">
      <c r="A4357" s="1">
        <v>5967</v>
      </c>
      <c r="B4357" s="1" t="s">
        <v>14489</v>
      </c>
      <c r="C4357" s="1" t="s">
        <v>14490</v>
      </c>
      <c r="D4357" s="1" t="s">
        <v>1210</v>
      </c>
      <c r="E4357" s="1" t="s">
        <v>14491</v>
      </c>
      <c r="F4357" s="1" t="s">
        <v>14492</v>
      </c>
      <c r="G4357" s="1">
        <v>61.581600000000002</v>
      </c>
      <c r="H4357" s="1">
        <v>-159.54300000000001</v>
      </c>
      <c r="I4357" s="1">
        <v>88</v>
      </c>
      <c r="J4357" s="1">
        <v>-9</v>
      </c>
      <c r="K4357" s="1" t="s">
        <v>236</v>
      </c>
      <c r="L4357" s="1" t="s">
        <v>14489</v>
      </c>
    </row>
    <row r="4358" spans="1:12">
      <c r="A4358" s="1">
        <v>5966</v>
      </c>
      <c r="B4358" s="1" t="s">
        <v>14493</v>
      </c>
      <c r="C4358" s="1" t="s">
        <v>14494</v>
      </c>
      <c r="D4358" s="1" t="s">
        <v>1210</v>
      </c>
      <c r="E4358" s="1" t="s">
        <v>14495</v>
      </c>
      <c r="F4358" s="1" t="s">
        <v>14496</v>
      </c>
      <c r="G4358" s="1">
        <v>62.095399999999998</v>
      </c>
      <c r="H4358" s="1">
        <v>-163.68199999999999</v>
      </c>
      <c r="I4358" s="1">
        <v>337</v>
      </c>
      <c r="J4358" s="1">
        <v>-9</v>
      </c>
      <c r="K4358" s="1" t="s">
        <v>236</v>
      </c>
      <c r="L4358" s="1" t="s">
        <v>14493</v>
      </c>
    </row>
    <row r="4359" spans="1:12">
      <c r="A4359" s="1">
        <v>5965</v>
      </c>
      <c r="B4359" s="1" t="s">
        <v>14497</v>
      </c>
      <c r="C4359" s="1" t="s">
        <v>14498</v>
      </c>
      <c r="D4359" s="1" t="s">
        <v>1210</v>
      </c>
      <c r="E4359" s="1" t="s">
        <v>14499</v>
      </c>
      <c r="F4359" s="1" t="s">
        <v>14500</v>
      </c>
      <c r="G4359" s="1">
        <v>62.9529</v>
      </c>
      <c r="H4359" s="1">
        <v>-155.60599999999999</v>
      </c>
      <c r="I4359" s="1">
        <v>338</v>
      </c>
      <c r="J4359" s="1">
        <v>-9</v>
      </c>
      <c r="K4359" s="1" t="s">
        <v>236</v>
      </c>
      <c r="L4359" s="1" t="s">
        <v>14497</v>
      </c>
    </row>
    <row r="4360" spans="1:12">
      <c r="A4360" s="1">
        <v>5964</v>
      </c>
      <c r="B4360" s="1" t="s">
        <v>14501</v>
      </c>
      <c r="C4360" s="1" t="s">
        <v>14502</v>
      </c>
      <c r="D4360" s="1" t="s">
        <v>1210</v>
      </c>
      <c r="E4360" s="1" t="s">
        <v>14503</v>
      </c>
      <c r="F4360" s="1" t="s">
        <v>14504</v>
      </c>
      <c r="G4360" s="1">
        <v>61.536299999999997</v>
      </c>
      <c r="H4360" s="1">
        <v>-160.34100000000001</v>
      </c>
      <c r="I4360" s="1">
        <v>55</v>
      </c>
      <c r="J4360" s="1">
        <v>-9</v>
      </c>
      <c r="K4360" s="1" t="s">
        <v>236</v>
      </c>
      <c r="L4360" s="1" t="s">
        <v>14501</v>
      </c>
    </row>
    <row r="4361" spans="1:12">
      <c r="A4361" s="1">
        <v>5963</v>
      </c>
      <c r="B4361" s="1" t="s">
        <v>14505</v>
      </c>
      <c r="C4361" s="1" t="s">
        <v>14506</v>
      </c>
      <c r="D4361" s="1" t="s">
        <v>1210</v>
      </c>
      <c r="E4361" s="1" t="s">
        <v>14507</v>
      </c>
      <c r="F4361" s="1" t="s">
        <v>14508</v>
      </c>
      <c r="G4361" s="1">
        <v>59.2438</v>
      </c>
      <c r="H4361" s="1">
        <v>-135.524</v>
      </c>
      <c r="I4361" s="1">
        <v>15</v>
      </c>
      <c r="J4361" s="1">
        <v>-9</v>
      </c>
      <c r="K4361" s="1" t="s">
        <v>236</v>
      </c>
      <c r="L4361" s="1" t="s">
        <v>14505</v>
      </c>
    </row>
    <row r="4362" spans="1:12">
      <c r="A4362" s="1">
        <v>5962</v>
      </c>
      <c r="B4362" s="1" t="s">
        <v>14509</v>
      </c>
      <c r="C4362" s="1" t="s">
        <v>14510</v>
      </c>
      <c r="D4362" s="1" t="s">
        <v>1210</v>
      </c>
      <c r="E4362" s="1" t="s">
        <v>14511</v>
      </c>
      <c r="F4362" s="1" t="s">
        <v>14512</v>
      </c>
      <c r="G4362" s="1">
        <v>62.188299999999998</v>
      </c>
      <c r="H4362" s="1">
        <v>-159.77500000000001</v>
      </c>
      <c r="I4362" s="1">
        <v>70</v>
      </c>
      <c r="J4362" s="1">
        <v>-9</v>
      </c>
      <c r="K4362" s="1" t="s">
        <v>236</v>
      </c>
      <c r="L4362" s="1" t="s">
        <v>14509</v>
      </c>
    </row>
    <row r="4363" spans="1:12">
      <c r="A4363" s="1">
        <v>5961</v>
      </c>
      <c r="B4363" s="1" t="s">
        <v>14513</v>
      </c>
      <c r="C4363" s="1" t="s">
        <v>14514</v>
      </c>
      <c r="D4363" s="1" t="s">
        <v>1210</v>
      </c>
      <c r="E4363" s="1" t="s">
        <v>14515</v>
      </c>
      <c r="F4363" s="1" t="s">
        <v>14516</v>
      </c>
      <c r="G4363" s="1">
        <v>59.460099999999997</v>
      </c>
      <c r="H4363" s="1">
        <v>-135.316</v>
      </c>
      <c r="I4363" s="1">
        <v>44</v>
      </c>
      <c r="J4363" s="1">
        <v>-9</v>
      </c>
      <c r="K4363" s="1" t="s">
        <v>236</v>
      </c>
      <c r="L4363" s="1" t="s">
        <v>14513</v>
      </c>
    </row>
    <row r="4364" spans="1:12">
      <c r="A4364" s="1">
        <v>5960</v>
      </c>
      <c r="B4364" s="1" t="s">
        <v>14517</v>
      </c>
      <c r="C4364" s="1" t="s">
        <v>14518</v>
      </c>
      <c r="D4364" s="1" t="s">
        <v>1210</v>
      </c>
      <c r="E4364" s="1" t="s">
        <v>14519</v>
      </c>
      <c r="F4364" s="1" t="s">
        <v>14520</v>
      </c>
      <c r="G4364" s="1">
        <v>58.4253</v>
      </c>
      <c r="H4364" s="1">
        <v>-135.70699999999999</v>
      </c>
      <c r="I4364" s="1">
        <v>34</v>
      </c>
      <c r="J4364" s="1">
        <v>-9</v>
      </c>
      <c r="K4364" s="1" t="s">
        <v>236</v>
      </c>
      <c r="L4364" s="1" t="s">
        <v>14517</v>
      </c>
    </row>
    <row r="4365" spans="1:12">
      <c r="A4365" s="1">
        <v>5959</v>
      </c>
      <c r="B4365" s="1" t="s">
        <v>14521</v>
      </c>
      <c r="C4365" s="1" t="s">
        <v>14522</v>
      </c>
      <c r="D4365" s="1" t="s">
        <v>1210</v>
      </c>
      <c r="E4365" s="1" t="s">
        <v>14523</v>
      </c>
      <c r="F4365" s="1" t="s">
        <v>14524</v>
      </c>
      <c r="G4365" s="1">
        <v>51.878</v>
      </c>
      <c r="H4365" s="1">
        <v>-176.64599999999999</v>
      </c>
      <c r="I4365" s="1">
        <v>18</v>
      </c>
      <c r="J4365" s="1">
        <v>-10</v>
      </c>
      <c r="K4365" s="1" t="s">
        <v>236</v>
      </c>
      <c r="L4365" s="1" t="s">
        <v>14521</v>
      </c>
    </row>
    <row r="4366" spans="1:12">
      <c r="A4366" s="1">
        <v>5958</v>
      </c>
      <c r="B4366" s="1" t="s">
        <v>14525</v>
      </c>
      <c r="C4366" s="1" t="s">
        <v>14526</v>
      </c>
      <c r="D4366" s="1" t="s">
        <v>6006</v>
      </c>
      <c r="E4366" s="1" t="s">
        <v>14527</v>
      </c>
      <c r="G4366" s="1">
        <v>8.0169999999999995</v>
      </c>
      <c r="H4366" s="1">
        <v>-78.2</v>
      </c>
      <c r="I4366" s="1">
        <v>32</v>
      </c>
      <c r="J4366" s="1">
        <v>-5</v>
      </c>
      <c r="K4366" s="1" t="s">
        <v>161</v>
      </c>
      <c r="L4366" s="1" t="s">
        <v>14525</v>
      </c>
    </row>
    <row r="4367" spans="1:12">
      <c r="A4367" s="1">
        <v>5957</v>
      </c>
      <c r="B4367" s="1" t="s">
        <v>14528</v>
      </c>
      <c r="C4367" s="1" t="s">
        <v>14529</v>
      </c>
      <c r="D4367" s="1" t="s">
        <v>6006</v>
      </c>
      <c r="E4367" s="1" t="s">
        <v>14530</v>
      </c>
      <c r="G4367" s="1">
        <v>8.6287599999999998</v>
      </c>
      <c r="H4367" s="1">
        <v>-79.034700000000001</v>
      </c>
      <c r="I4367" s="1">
        <v>14</v>
      </c>
      <c r="J4367" s="1">
        <v>-5</v>
      </c>
      <c r="K4367" s="1" t="s">
        <v>161</v>
      </c>
      <c r="L4367" s="1" t="s">
        <v>14528</v>
      </c>
    </row>
    <row r="4368" spans="1:12">
      <c r="A4368" s="1">
        <v>5956</v>
      </c>
      <c r="B4368" s="1" t="s">
        <v>14531</v>
      </c>
      <c r="C4368" s="1" t="s">
        <v>14532</v>
      </c>
      <c r="D4368" s="1" t="s">
        <v>6006</v>
      </c>
      <c r="E4368" s="1" t="s">
        <v>14533</v>
      </c>
      <c r="G4368" s="1">
        <v>8.1329999999999991</v>
      </c>
      <c r="H4368" s="1">
        <v>-77.7</v>
      </c>
      <c r="I4368" s="1">
        <v>57</v>
      </c>
      <c r="J4368" s="1">
        <v>-5</v>
      </c>
      <c r="K4368" s="1" t="s">
        <v>161</v>
      </c>
      <c r="L4368" s="1" t="s">
        <v>14531</v>
      </c>
    </row>
    <row r="4369" spans="1:12">
      <c r="A4369" s="1">
        <v>5955</v>
      </c>
      <c r="B4369" s="1" t="s">
        <v>14534</v>
      </c>
      <c r="C4369" s="1" t="s">
        <v>14535</v>
      </c>
      <c r="D4369" s="1" t="s">
        <v>6006</v>
      </c>
      <c r="E4369" s="1" t="s">
        <v>14536</v>
      </c>
      <c r="G4369" s="1">
        <v>7.5830000000000002</v>
      </c>
      <c r="H4369" s="1">
        <v>-78.2</v>
      </c>
      <c r="I4369" s="1">
        <v>14</v>
      </c>
      <c r="J4369" s="1">
        <v>-5</v>
      </c>
      <c r="K4369" s="1" t="s">
        <v>161</v>
      </c>
      <c r="L4369" s="1" t="s">
        <v>14534</v>
      </c>
    </row>
    <row r="4370" spans="1:12">
      <c r="A4370" s="1">
        <v>5954</v>
      </c>
      <c r="B4370" s="1" t="s">
        <v>14537</v>
      </c>
      <c r="C4370" s="1" t="s">
        <v>14538</v>
      </c>
      <c r="D4370" s="1" t="s">
        <v>12857</v>
      </c>
      <c r="E4370" s="1" t="s">
        <v>14539</v>
      </c>
      <c r="F4370" s="1" t="s">
        <v>14540</v>
      </c>
      <c r="G4370" s="1">
        <v>15.966111</v>
      </c>
      <c r="H4370" s="1">
        <v>48.7883</v>
      </c>
      <c r="I4370" s="1">
        <v>2097</v>
      </c>
      <c r="J4370" s="1">
        <v>3</v>
      </c>
      <c r="K4370" s="1" t="s">
        <v>161</v>
      </c>
      <c r="L4370" s="1" t="s">
        <v>14537</v>
      </c>
    </row>
    <row r="4371" spans="1:12">
      <c r="A4371" s="1">
        <v>5953</v>
      </c>
      <c r="B4371" s="1" t="s">
        <v>14541</v>
      </c>
      <c r="C4371" s="1" t="s">
        <v>14542</v>
      </c>
      <c r="D4371" s="1" t="s">
        <v>7115</v>
      </c>
      <c r="E4371" s="1" t="s">
        <v>14543</v>
      </c>
      <c r="F4371" s="1" t="s">
        <v>14544</v>
      </c>
      <c r="G4371" s="1">
        <v>37.020625000000003</v>
      </c>
      <c r="H4371" s="1">
        <v>41.191394000000003</v>
      </c>
      <c r="I4371" s="1">
        <v>1480</v>
      </c>
      <c r="J4371" s="1">
        <v>2</v>
      </c>
      <c r="K4371" s="1" t="s">
        <v>184</v>
      </c>
      <c r="L4371" s="1" t="s">
        <v>14541</v>
      </c>
    </row>
    <row r="4372" spans="1:12">
      <c r="A4372" s="1">
        <v>5952</v>
      </c>
      <c r="B4372" s="1" t="s">
        <v>14545</v>
      </c>
      <c r="C4372" s="1" t="s">
        <v>14546</v>
      </c>
      <c r="D4372" s="1" t="s">
        <v>7110</v>
      </c>
      <c r="E4372" s="1" t="s">
        <v>14547</v>
      </c>
      <c r="F4372" s="1" t="s">
        <v>14548</v>
      </c>
      <c r="G4372" s="1">
        <v>35.5608</v>
      </c>
      <c r="H4372" s="1">
        <v>45.314700000000002</v>
      </c>
      <c r="I4372" s="1">
        <v>2494</v>
      </c>
      <c r="J4372" s="1">
        <v>3</v>
      </c>
      <c r="K4372" s="1" t="s">
        <v>161</v>
      </c>
      <c r="L4372" s="1" t="s">
        <v>14545</v>
      </c>
    </row>
    <row r="4373" spans="1:12">
      <c r="A4373" s="1">
        <v>5951</v>
      </c>
      <c r="B4373" s="1" t="s">
        <v>14549</v>
      </c>
      <c r="C4373" s="1" t="s">
        <v>14550</v>
      </c>
      <c r="D4373" s="1" t="s">
        <v>7007</v>
      </c>
      <c r="E4373" s="1" t="s">
        <v>14551</v>
      </c>
      <c r="F4373" s="1" t="s">
        <v>14552</v>
      </c>
      <c r="G4373" s="1">
        <v>25.986369</v>
      </c>
      <c r="H4373" s="1">
        <v>63.030166999999999</v>
      </c>
      <c r="I4373" s="1">
        <v>498</v>
      </c>
      <c r="J4373" s="1">
        <v>5</v>
      </c>
      <c r="K4373" s="1" t="s">
        <v>201</v>
      </c>
      <c r="L4373" s="1" t="s">
        <v>14549</v>
      </c>
    </row>
    <row r="4374" spans="1:12">
      <c r="A4374" s="1">
        <v>5950</v>
      </c>
      <c r="B4374" s="1" t="s">
        <v>14553</v>
      </c>
      <c r="C4374" s="1" t="s">
        <v>14554</v>
      </c>
      <c r="D4374" s="1" t="s">
        <v>7007</v>
      </c>
      <c r="E4374" s="1" t="s">
        <v>14555</v>
      </c>
      <c r="F4374" s="1" t="s">
        <v>14556</v>
      </c>
      <c r="G4374" s="1">
        <v>26.473099999999999</v>
      </c>
      <c r="H4374" s="1">
        <v>67.717200000000005</v>
      </c>
      <c r="I4374" s="1">
        <v>121</v>
      </c>
      <c r="J4374" s="1">
        <v>5</v>
      </c>
      <c r="K4374" s="1" t="s">
        <v>201</v>
      </c>
      <c r="L4374" s="1" t="s">
        <v>14553</v>
      </c>
    </row>
    <row r="4375" spans="1:12">
      <c r="A4375" s="1">
        <v>5949</v>
      </c>
      <c r="B4375" s="1" t="s">
        <v>14557</v>
      </c>
      <c r="C4375" s="1" t="s">
        <v>14558</v>
      </c>
      <c r="D4375" s="1" t="s">
        <v>7007</v>
      </c>
      <c r="E4375" s="1" t="s">
        <v>14559</v>
      </c>
      <c r="F4375" s="1" t="s">
        <v>14560</v>
      </c>
      <c r="G4375" s="1">
        <v>35.335507999999997</v>
      </c>
      <c r="H4375" s="1">
        <v>75.536046999999996</v>
      </c>
      <c r="I4375" s="1">
        <v>7316</v>
      </c>
      <c r="J4375" s="1">
        <v>5</v>
      </c>
      <c r="K4375" s="1" t="s">
        <v>201</v>
      </c>
      <c r="L4375" s="1" t="s">
        <v>14557</v>
      </c>
    </row>
    <row r="4376" spans="1:12">
      <c r="A4376" s="1">
        <v>5948</v>
      </c>
      <c r="B4376" s="1" t="s">
        <v>14561</v>
      </c>
      <c r="C4376" s="1" t="s">
        <v>14562</v>
      </c>
      <c r="D4376" s="1" t="s">
        <v>7007</v>
      </c>
      <c r="E4376" s="1" t="s">
        <v>14563</v>
      </c>
      <c r="F4376" s="1" t="s">
        <v>14564</v>
      </c>
      <c r="G4376" s="1">
        <v>33.902099999999997</v>
      </c>
      <c r="H4376" s="1">
        <v>70.071600000000004</v>
      </c>
      <c r="I4376" s="1">
        <v>5800</v>
      </c>
      <c r="J4376" s="1">
        <v>5</v>
      </c>
      <c r="K4376" s="1" t="s">
        <v>201</v>
      </c>
      <c r="L4376" s="1" t="s">
        <v>14561</v>
      </c>
    </row>
    <row r="4377" spans="1:12">
      <c r="A4377" s="1">
        <v>5947</v>
      </c>
      <c r="B4377" s="1" t="s">
        <v>14565</v>
      </c>
      <c r="C4377" s="1" t="s">
        <v>14566</v>
      </c>
      <c r="D4377" s="1" t="s">
        <v>7007</v>
      </c>
      <c r="E4377" s="1" t="s">
        <v>14567</v>
      </c>
      <c r="F4377" s="1" t="s">
        <v>14568</v>
      </c>
      <c r="G4377" s="1">
        <v>25.274699999999999</v>
      </c>
      <c r="H4377" s="1">
        <v>64.585999999999999</v>
      </c>
      <c r="I4377" s="1">
        <v>10</v>
      </c>
      <c r="J4377" s="1">
        <v>5</v>
      </c>
      <c r="K4377" s="1" t="s">
        <v>201</v>
      </c>
      <c r="L4377" s="1" t="s">
        <v>14565</v>
      </c>
    </row>
    <row r="4378" spans="1:12">
      <c r="A4378" s="1">
        <v>5946</v>
      </c>
      <c r="B4378" s="1" t="s">
        <v>14569</v>
      </c>
      <c r="C4378" s="1" t="s">
        <v>14570</v>
      </c>
      <c r="D4378" s="1" t="s">
        <v>7007</v>
      </c>
      <c r="E4378" s="1" t="s">
        <v>14571</v>
      </c>
      <c r="F4378" s="1" t="s">
        <v>14572</v>
      </c>
      <c r="G4378" s="1">
        <v>27.790600000000001</v>
      </c>
      <c r="H4378" s="1">
        <v>66.647300000000001</v>
      </c>
      <c r="I4378" s="1">
        <v>4012</v>
      </c>
      <c r="J4378" s="1">
        <v>5</v>
      </c>
      <c r="K4378" s="1" t="s">
        <v>201</v>
      </c>
      <c r="L4378" s="1" t="s">
        <v>14569</v>
      </c>
    </row>
    <row r="4379" spans="1:12">
      <c r="A4379" s="1">
        <v>5945</v>
      </c>
      <c r="B4379" s="1" t="s">
        <v>14573</v>
      </c>
      <c r="C4379" s="1" t="s">
        <v>9977</v>
      </c>
      <c r="D4379" s="1" t="s">
        <v>7007</v>
      </c>
      <c r="E4379" s="1" t="s">
        <v>14574</v>
      </c>
      <c r="F4379" s="1" t="s">
        <v>14575</v>
      </c>
      <c r="G4379" s="1">
        <v>25.318100000000001</v>
      </c>
      <c r="H4379" s="1">
        <v>68.366100000000003</v>
      </c>
      <c r="I4379" s="1">
        <v>130</v>
      </c>
      <c r="J4379" s="1">
        <v>5</v>
      </c>
      <c r="K4379" s="1" t="s">
        <v>201</v>
      </c>
      <c r="L4379" s="1" t="s">
        <v>14573</v>
      </c>
    </row>
    <row r="4380" spans="1:12">
      <c r="A4380" s="1">
        <v>5944</v>
      </c>
      <c r="B4380" s="1" t="s">
        <v>14576</v>
      </c>
      <c r="C4380" s="1" t="s">
        <v>14577</v>
      </c>
      <c r="D4380" s="1" t="s">
        <v>7007</v>
      </c>
      <c r="E4380" s="1" t="s">
        <v>14578</v>
      </c>
      <c r="F4380" s="1" t="s">
        <v>14579</v>
      </c>
      <c r="G4380" s="1">
        <v>25.067799999999998</v>
      </c>
      <c r="H4380" s="1">
        <v>61.805399999999999</v>
      </c>
      <c r="I4380" s="1">
        <v>186</v>
      </c>
      <c r="J4380" s="1">
        <v>5</v>
      </c>
      <c r="K4380" s="1" t="s">
        <v>201</v>
      </c>
      <c r="L4380" s="1" t="s">
        <v>14576</v>
      </c>
    </row>
    <row r="4381" spans="1:12">
      <c r="A4381" s="1">
        <v>5943</v>
      </c>
      <c r="B4381" s="1" t="s">
        <v>14580</v>
      </c>
      <c r="C4381" s="1" t="s">
        <v>14581</v>
      </c>
      <c r="D4381" s="1" t="s">
        <v>7007</v>
      </c>
      <c r="E4381" s="1" t="s">
        <v>14582</v>
      </c>
      <c r="F4381" s="1" t="s">
        <v>14583</v>
      </c>
      <c r="G4381" s="1">
        <v>31.909421999999999</v>
      </c>
      <c r="H4381" s="1">
        <v>70.896638999999993</v>
      </c>
      <c r="I4381" s="1">
        <v>594</v>
      </c>
      <c r="J4381" s="1">
        <v>5</v>
      </c>
      <c r="K4381" s="1" t="s">
        <v>201</v>
      </c>
      <c r="L4381" s="1" t="s">
        <v>14580</v>
      </c>
    </row>
    <row r="4382" spans="1:12">
      <c r="A4382" s="1">
        <v>5942</v>
      </c>
      <c r="B4382" s="1" t="s">
        <v>14584</v>
      </c>
      <c r="C4382" s="1" t="s">
        <v>14585</v>
      </c>
      <c r="D4382" s="1" t="s">
        <v>7007</v>
      </c>
      <c r="E4382" s="1" t="s">
        <v>14586</v>
      </c>
      <c r="F4382" s="1" t="s">
        <v>14587</v>
      </c>
      <c r="G4382" s="1">
        <v>29.961010999999999</v>
      </c>
      <c r="H4382" s="1">
        <v>70.485924999999995</v>
      </c>
      <c r="I4382" s="1">
        <v>492</v>
      </c>
      <c r="J4382" s="1">
        <v>5</v>
      </c>
      <c r="K4382" s="1" t="s">
        <v>201</v>
      </c>
      <c r="L4382" s="1" t="s">
        <v>14584</v>
      </c>
    </row>
    <row r="4383" spans="1:12">
      <c r="A4383" s="1">
        <v>5941</v>
      </c>
      <c r="B4383" s="1" t="s">
        <v>14588</v>
      </c>
      <c r="C4383" s="1" t="s">
        <v>14589</v>
      </c>
      <c r="D4383" s="1" t="s">
        <v>7007</v>
      </c>
      <c r="E4383" s="1" t="s">
        <v>14590</v>
      </c>
      <c r="F4383" s="1" t="s">
        <v>14591</v>
      </c>
      <c r="G4383" s="1">
        <v>28.878299999999999</v>
      </c>
      <c r="H4383" s="1">
        <v>64.399799999999999</v>
      </c>
      <c r="I4383" s="1">
        <v>2800</v>
      </c>
      <c r="J4383" s="1">
        <v>5</v>
      </c>
      <c r="K4383" s="1" t="s">
        <v>201</v>
      </c>
      <c r="L4383" s="1" t="s">
        <v>14588</v>
      </c>
    </row>
    <row r="4384" spans="1:12">
      <c r="A4384" s="1">
        <v>5940</v>
      </c>
      <c r="B4384" s="1" t="s">
        <v>14592</v>
      </c>
      <c r="C4384" s="1" t="s">
        <v>14593</v>
      </c>
      <c r="D4384" s="1" t="s">
        <v>7007</v>
      </c>
      <c r="E4384" s="1" t="s">
        <v>14594</v>
      </c>
      <c r="F4384" s="1" t="s">
        <v>14595</v>
      </c>
      <c r="G4384" s="1">
        <v>35.886592</v>
      </c>
      <c r="H4384" s="1">
        <v>71.800578000000002</v>
      </c>
      <c r="I4384" s="1">
        <v>4920</v>
      </c>
      <c r="J4384" s="1">
        <v>5</v>
      </c>
      <c r="K4384" s="1" t="s">
        <v>201</v>
      </c>
      <c r="L4384" s="1" t="s">
        <v>14592</v>
      </c>
    </row>
    <row r="4385" spans="1:12">
      <c r="A4385" s="1">
        <v>5939</v>
      </c>
      <c r="B4385" s="1" t="s">
        <v>14596</v>
      </c>
      <c r="C4385" s="1" t="s">
        <v>14597</v>
      </c>
      <c r="D4385" s="1" t="s">
        <v>7007</v>
      </c>
      <c r="E4385" s="1" t="s">
        <v>14598</v>
      </c>
      <c r="F4385" s="1" t="s">
        <v>14599</v>
      </c>
      <c r="G4385" s="1">
        <v>29.348099999999999</v>
      </c>
      <c r="H4385" s="1">
        <v>71.717980999999995</v>
      </c>
      <c r="I4385" s="1">
        <v>392</v>
      </c>
      <c r="J4385" s="1">
        <v>5</v>
      </c>
      <c r="K4385" s="1" t="s">
        <v>201</v>
      </c>
      <c r="L4385" s="1" t="s">
        <v>14596</v>
      </c>
    </row>
    <row r="4386" spans="1:12">
      <c r="A4386" s="1">
        <v>5938</v>
      </c>
      <c r="B4386" s="1" t="s">
        <v>14600</v>
      </c>
      <c r="C4386" s="1" t="s">
        <v>14601</v>
      </c>
      <c r="D4386" s="1" t="s">
        <v>7007</v>
      </c>
      <c r="E4386" s="1" t="s">
        <v>14602</v>
      </c>
      <c r="F4386" s="1" t="s">
        <v>14603</v>
      </c>
      <c r="G4386" s="1">
        <v>32.972900000000003</v>
      </c>
      <c r="H4386" s="1">
        <v>70.527900000000002</v>
      </c>
      <c r="I4386" s="1">
        <v>1325</v>
      </c>
      <c r="J4386" s="1">
        <v>5</v>
      </c>
      <c r="K4386" s="1" t="s">
        <v>201</v>
      </c>
      <c r="L4386" s="1" t="s">
        <v>14600</v>
      </c>
    </row>
    <row r="4387" spans="1:12">
      <c r="A4387" s="1">
        <v>5937</v>
      </c>
      <c r="B4387" s="1" t="s">
        <v>14604</v>
      </c>
      <c r="C4387" s="1" t="s">
        <v>14605</v>
      </c>
      <c r="D4387" s="1" t="s">
        <v>6948</v>
      </c>
      <c r="E4387" s="1" t="s">
        <v>14606</v>
      </c>
      <c r="F4387" s="1" t="s">
        <v>14607</v>
      </c>
      <c r="G4387" s="1">
        <v>24.261666999999999</v>
      </c>
      <c r="H4387" s="1">
        <v>55.609166999999999</v>
      </c>
      <c r="I4387" s="1">
        <v>869</v>
      </c>
      <c r="J4387" s="1">
        <v>4</v>
      </c>
      <c r="K4387" s="1" t="s">
        <v>161</v>
      </c>
      <c r="L4387" s="1" t="s">
        <v>14604</v>
      </c>
    </row>
    <row r="4388" spans="1:12">
      <c r="A4388" s="1">
        <v>5936</v>
      </c>
      <c r="B4388" s="1" t="s">
        <v>14608</v>
      </c>
      <c r="C4388" s="1" t="s">
        <v>14609</v>
      </c>
      <c r="D4388" s="1" t="s">
        <v>6738</v>
      </c>
      <c r="E4388" s="1" t="s">
        <v>14610</v>
      </c>
      <c r="F4388" s="1" t="s">
        <v>14611</v>
      </c>
      <c r="G4388" s="1">
        <v>37.668100000000003</v>
      </c>
      <c r="H4388" s="1">
        <v>45.0687</v>
      </c>
      <c r="I4388" s="1">
        <v>4343</v>
      </c>
      <c r="J4388" s="1">
        <v>3.5</v>
      </c>
      <c r="K4388" s="1" t="s">
        <v>184</v>
      </c>
      <c r="L4388" s="1" t="s">
        <v>14608</v>
      </c>
    </row>
    <row r="4389" spans="1:12">
      <c r="A4389" s="1">
        <v>5935</v>
      </c>
      <c r="B4389" s="1" t="s">
        <v>14612</v>
      </c>
      <c r="C4389" s="1" t="s">
        <v>14613</v>
      </c>
      <c r="D4389" s="1" t="s">
        <v>6738</v>
      </c>
      <c r="E4389" s="1" t="s">
        <v>14614</v>
      </c>
      <c r="F4389" s="1" t="s">
        <v>14615</v>
      </c>
      <c r="G4389" s="1">
        <v>38.325678000000003</v>
      </c>
      <c r="H4389" s="1">
        <v>48.424356000000003</v>
      </c>
      <c r="I4389" s="1">
        <v>4315</v>
      </c>
      <c r="J4389" s="1">
        <v>3.5</v>
      </c>
      <c r="K4389" s="1" t="s">
        <v>184</v>
      </c>
      <c r="L4389" s="1" t="s">
        <v>14612</v>
      </c>
    </row>
    <row r="4390" spans="1:12">
      <c r="A4390" s="1">
        <v>5934</v>
      </c>
      <c r="B4390" s="1" t="s">
        <v>14616</v>
      </c>
      <c r="C4390" s="1" t="s">
        <v>14617</v>
      </c>
      <c r="D4390" s="1" t="s">
        <v>6738</v>
      </c>
      <c r="E4390" s="1" t="s">
        <v>14618</v>
      </c>
      <c r="F4390" s="1" t="s">
        <v>14619</v>
      </c>
      <c r="G4390" s="1">
        <v>27.674724999999999</v>
      </c>
      <c r="H4390" s="1">
        <v>54.383277999999997</v>
      </c>
      <c r="I4390" s="1">
        <v>2641</v>
      </c>
      <c r="J4390" s="1">
        <v>3.5</v>
      </c>
      <c r="K4390" s="1" t="s">
        <v>184</v>
      </c>
      <c r="L4390" s="1" t="s">
        <v>14616</v>
      </c>
    </row>
    <row r="4391" spans="1:12">
      <c r="A4391" s="1">
        <v>5933</v>
      </c>
      <c r="B4391" s="1" t="s">
        <v>14620</v>
      </c>
      <c r="C4391" s="1" t="s">
        <v>14621</v>
      </c>
      <c r="D4391" s="1" t="s">
        <v>6738</v>
      </c>
      <c r="E4391" s="1" t="s">
        <v>14622</v>
      </c>
      <c r="F4391" s="1" t="s">
        <v>14623</v>
      </c>
      <c r="G4391" s="1">
        <v>36.635832999999998</v>
      </c>
      <c r="H4391" s="1">
        <v>53.193610999999997</v>
      </c>
      <c r="I4391" s="1">
        <v>35</v>
      </c>
      <c r="J4391" s="1">
        <v>3.5</v>
      </c>
      <c r="K4391" s="1" t="s">
        <v>184</v>
      </c>
      <c r="L4391" s="1" t="s">
        <v>14620</v>
      </c>
    </row>
    <row r="4392" spans="1:12">
      <c r="A4392" s="1">
        <v>5932</v>
      </c>
      <c r="B4392" s="1" t="s">
        <v>14624</v>
      </c>
      <c r="C4392" s="1" t="s">
        <v>14625</v>
      </c>
      <c r="D4392" s="1" t="s">
        <v>6738</v>
      </c>
      <c r="E4392" s="1" t="s">
        <v>14626</v>
      </c>
      <c r="F4392" s="1" t="s">
        <v>14627</v>
      </c>
      <c r="G4392" s="1">
        <v>36.663333000000002</v>
      </c>
      <c r="H4392" s="1">
        <v>51.464722000000002</v>
      </c>
      <c r="I4392" s="1">
        <v>-61</v>
      </c>
      <c r="J4392" s="1">
        <v>3.5</v>
      </c>
      <c r="K4392" s="1" t="s">
        <v>184</v>
      </c>
      <c r="L4392" s="1" t="s">
        <v>14624</v>
      </c>
    </row>
    <row r="4393" spans="1:12">
      <c r="A4393" s="1">
        <v>5931</v>
      </c>
      <c r="B4393" s="1" t="s">
        <v>14628</v>
      </c>
      <c r="C4393" s="1" t="s">
        <v>14629</v>
      </c>
      <c r="D4393" s="1" t="s">
        <v>6738</v>
      </c>
      <c r="E4393" s="1" t="s">
        <v>14630</v>
      </c>
      <c r="F4393" s="1" t="s">
        <v>14631</v>
      </c>
      <c r="G4393" s="1">
        <v>36.168083000000003</v>
      </c>
      <c r="H4393" s="1">
        <v>57.595182999999999</v>
      </c>
      <c r="I4393" s="1">
        <v>3010</v>
      </c>
      <c r="J4393" s="1">
        <v>3.5</v>
      </c>
      <c r="K4393" s="1" t="s">
        <v>184</v>
      </c>
      <c r="L4393" s="1" t="s">
        <v>14628</v>
      </c>
    </row>
    <row r="4394" spans="1:12">
      <c r="A4394" s="1">
        <v>5930</v>
      </c>
      <c r="B4394" s="1" t="s">
        <v>14632</v>
      </c>
      <c r="C4394" s="1" t="s">
        <v>14633</v>
      </c>
      <c r="D4394" s="1" t="s">
        <v>6738</v>
      </c>
      <c r="E4394" s="1" t="s">
        <v>14634</v>
      </c>
      <c r="F4394" s="1" t="s">
        <v>14635</v>
      </c>
      <c r="G4394" s="1">
        <v>37.492958000000002</v>
      </c>
      <c r="H4394" s="1">
        <v>57.308219000000001</v>
      </c>
      <c r="I4394" s="1">
        <v>3499</v>
      </c>
      <c r="J4394" s="1">
        <v>3.5</v>
      </c>
      <c r="K4394" s="1" t="s">
        <v>184</v>
      </c>
      <c r="L4394" s="1" t="s">
        <v>14632</v>
      </c>
    </row>
    <row r="4395" spans="1:12">
      <c r="A4395" s="1">
        <v>5929</v>
      </c>
      <c r="B4395" s="1" t="s">
        <v>14636</v>
      </c>
      <c r="C4395" s="1" t="s">
        <v>14637</v>
      </c>
      <c r="D4395" s="1" t="s">
        <v>6738</v>
      </c>
      <c r="E4395" s="1" t="s">
        <v>14638</v>
      </c>
      <c r="F4395" s="1" t="s">
        <v>14639</v>
      </c>
      <c r="G4395" s="1">
        <v>30.297713999999999</v>
      </c>
      <c r="H4395" s="1">
        <v>56.051138999999999</v>
      </c>
      <c r="I4395" s="1">
        <v>5298</v>
      </c>
      <c r="J4395" s="1">
        <v>3.5</v>
      </c>
      <c r="K4395" s="1" t="s">
        <v>184</v>
      </c>
      <c r="L4395" s="1" t="s">
        <v>14636</v>
      </c>
    </row>
    <row r="4396" spans="1:12">
      <c r="A4396" s="1">
        <v>5928</v>
      </c>
      <c r="B4396" s="1" t="s">
        <v>14640</v>
      </c>
      <c r="C4396" s="1" t="s">
        <v>14641</v>
      </c>
      <c r="D4396" s="1" t="s">
        <v>6738</v>
      </c>
      <c r="E4396" s="1" t="s">
        <v>14642</v>
      </c>
      <c r="F4396" s="1" t="s">
        <v>14643</v>
      </c>
      <c r="G4396" s="1">
        <v>29.084168999999999</v>
      </c>
      <c r="H4396" s="1">
        <v>58.450042000000003</v>
      </c>
      <c r="I4396" s="1">
        <v>3231</v>
      </c>
      <c r="J4396" s="1">
        <v>3.5</v>
      </c>
      <c r="K4396" s="1" t="s">
        <v>184</v>
      </c>
      <c r="L4396" s="1" t="s">
        <v>14640</v>
      </c>
    </row>
    <row r="4397" spans="1:12">
      <c r="A4397" s="1">
        <v>5927</v>
      </c>
      <c r="B4397" s="1" t="s">
        <v>14644</v>
      </c>
      <c r="C4397" s="1" t="s">
        <v>14645</v>
      </c>
      <c r="D4397" s="1" t="s">
        <v>6738</v>
      </c>
      <c r="E4397" s="1" t="s">
        <v>14646</v>
      </c>
      <c r="F4397" s="1" t="s">
        <v>14647</v>
      </c>
      <c r="G4397" s="1">
        <v>33.435378</v>
      </c>
      <c r="H4397" s="1">
        <v>48.282888999999997</v>
      </c>
      <c r="I4397" s="1">
        <v>3782</v>
      </c>
      <c r="J4397" s="1">
        <v>3.5</v>
      </c>
      <c r="K4397" s="1" t="s">
        <v>184</v>
      </c>
      <c r="L4397" s="1" t="s">
        <v>14644</v>
      </c>
    </row>
    <row r="4398" spans="1:12">
      <c r="A4398" s="1">
        <v>5926</v>
      </c>
      <c r="B4398" s="1" t="s">
        <v>14648</v>
      </c>
      <c r="C4398" s="1" t="s">
        <v>14649</v>
      </c>
      <c r="D4398" s="1" t="s">
        <v>6620</v>
      </c>
      <c r="E4398" s="1" t="s">
        <v>14650</v>
      </c>
      <c r="F4398" s="1" t="s">
        <v>14651</v>
      </c>
      <c r="G4398" s="1">
        <v>20.504275</v>
      </c>
      <c r="H4398" s="1">
        <v>45.199556000000001</v>
      </c>
      <c r="I4398" s="1">
        <v>2062</v>
      </c>
      <c r="J4398" s="1">
        <v>3</v>
      </c>
      <c r="K4398" s="1" t="s">
        <v>161</v>
      </c>
      <c r="L4398" s="1" t="s">
        <v>14648</v>
      </c>
    </row>
    <row r="4399" spans="1:12">
      <c r="A4399" s="1">
        <v>5925</v>
      </c>
      <c r="B4399" s="1" t="s">
        <v>14652</v>
      </c>
      <c r="C4399" s="1" t="s">
        <v>14653</v>
      </c>
      <c r="D4399" s="1" t="s">
        <v>6620</v>
      </c>
      <c r="E4399" s="1" t="s">
        <v>14654</v>
      </c>
      <c r="F4399" s="1" t="s">
        <v>14655</v>
      </c>
      <c r="G4399" s="1">
        <v>29.785132999999998</v>
      </c>
      <c r="H4399" s="1">
        <v>40.100006</v>
      </c>
      <c r="I4399" s="1">
        <v>2261</v>
      </c>
      <c r="J4399" s="1">
        <v>3</v>
      </c>
      <c r="K4399" s="1" t="s">
        <v>161</v>
      </c>
      <c r="L4399" s="1" t="s">
        <v>14652</v>
      </c>
    </row>
    <row r="4400" spans="1:12">
      <c r="A4400" s="1">
        <v>5924</v>
      </c>
      <c r="B4400" s="1" t="s">
        <v>14656</v>
      </c>
      <c r="C4400" s="1" t="s">
        <v>14657</v>
      </c>
      <c r="D4400" s="1" t="s">
        <v>6620</v>
      </c>
      <c r="E4400" s="1" t="s">
        <v>14658</v>
      </c>
      <c r="F4400" s="1" t="s">
        <v>14659</v>
      </c>
      <c r="G4400" s="1">
        <v>24.5</v>
      </c>
      <c r="H4400" s="1">
        <v>44.4</v>
      </c>
      <c r="I4400" s="1">
        <v>3429</v>
      </c>
      <c r="J4400" s="1">
        <v>3</v>
      </c>
      <c r="K4400" s="1" t="s">
        <v>161</v>
      </c>
      <c r="L4400" s="1" t="s">
        <v>14656</v>
      </c>
    </row>
    <row r="4401" spans="1:12">
      <c r="A4401" s="1">
        <v>6506</v>
      </c>
      <c r="B4401" s="1" t="s">
        <v>14660</v>
      </c>
      <c r="C4401" s="1" t="s">
        <v>14661</v>
      </c>
      <c r="D4401" s="1" t="s">
        <v>8792</v>
      </c>
      <c r="E4401" s="1" t="s">
        <v>14662</v>
      </c>
      <c r="F4401" s="1" t="s">
        <v>14663</v>
      </c>
      <c r="G4401" s="1">
        <v>3.61361</v>
      </c>
      <c r="H4401" s="1">
        <v>-53.2042</v>
      </c>
      <c r="I4401" s="1">
        <v>656</v>
      </c>
      <c r="J4401" s="1">
        <v>-3</v>
      </c>
      <c r="K4401" s="1" t="s">
        <v>161</v>
      </c>
      <c r="L4401" s="1" t="s">
        <v>14660</v>
      </c>
    </row>
    <row r="4402" spans="1:12">
      <c r="A4402" s="1">
        <v>5922</v>
      </c>
      <c r="B4402" s="1" t="s">
        <v>14664</v>
      </c>
      <c r="C4402" s="1" t="s">
        <v>14665</v>
      </c>
      <c r="D4402" s="1" t="s">
        <v>6584</v>
      </c>
      <c r="E4402" s="1" t="s">
        <v>14666</v>
      </c>
      <c r="F4402" s="1" t="s">
        <v>14667</v>
      </c>
      <c r="G4402" s="1">
        <v>37.121099999999998</v>
      </c>
      <c r="H4402" s="1">
        <v>70.518100000000004</v>
      </c>
      <c r="I4402" s="1">
        <v>3872</v>
      </c>
      <c r="J4402" s="1">
        <v>4.5</v>
      </c>
      <c r="K4402" s="1" t="s">
        <v>161</v>
      </c>
      <c r="L4402" s="1" t="s">
        <v>14664</v>
      </c>
    </row>
    <row r="4403" spans="1:12">
      <c r="A4403" s="1">
        <v>5921</v>
      </c>
      <c r="B4403" s="1" t="s">
        <v>14668</v>
      </c>
      <c r="C4403" s="1" t="s">
        <v>14669</v>
      </c>
      <c r="D4403" s="1" t="s">
        <v>6433</v>
      </c>
      <c r="E4403" s="1" t="s">
        <v>14670</v>
      </c>
      <c r="F4403" s="1" t="s">
        <v>14671</v>
      </c>
      <c r="G4403" s="1">
        <v>-22.588899999999999</v>
      </c>
      <c r="H4403" s="1">
        <v>167.45599999999999</v>
      </c>
      <c r="I4403" s="1">
        <v>315</v>
      </c>
      <c r="J4403" s="1">
        <v>11</v>
      </c>
      <c r="K4403" s="1" t="s">
        <v>161</v>
      </c>
      <c r="L4403" s="1" t="s">
        <v>14668</v>
      </c>
    </row>
    <row r="4404" spans="1:12">
      <c r="A4404" s="1">
        <v>5920</v>
      </c>
      <c r="B4404" s="1" t="s">
        <v>14672</v>
      </c>
      <c r="C4404" s="1" t="s">
        <v>14673</v>
      </c>
      <c r="D4404" s="1" t="s">
        <v>6433</v>
      </c>
      <c r="E4404" s="1" t="s">
        <v>14674</v>
      </c>
      <c r="F4404" s="1" t="s">
        <v>14675</v>
      </c>
      <c r="G4404" s="1">
        <v>-19.720600000000001</v>
      </c>
      <c r="H4404" s="1">
        <v>163.661</v>
      </c>
      <c r="I4404" s="1">
        <v>306</v>
      </c>
      <c r="J4404" s="1">
        <v>11</v>
      </c>
      <c r="K4404" s="1" t="s">
        <v>161</v>
      </c>
      <c r="L4404" s="1" t="s">
        <v>14672</v>
      </c>
    </row>
    <row r="4405" spans="1:12">
      <c r="A4405" s="1">
        <v>5919</v>
      </c>
      <c r="B4405" s="1" t="s">
        <v>14676</v>
      </c>
      <c r="C4405" s="1" t="s">
        <v>14677</v>
      </c>
      <c r="D4405" s="1" t="s">
        <v>6433</v>
      </c>
      <c r="E4405" s="1" t="s">
        <v>14678</v>
      </c>
      <c r="F4405" s="1" t="s">
        <v>14679</v>
      </c>
      <c r="G4405" s="1">
        <v>-21.0961</v>
      </c>
      <c r="H4405" s="1">
        <v>167.804</v>
      </c>
      <c r="I4405" s="1">
        <v>128</v>
      </c>
      <c r="J4405" s="1">
        <v>11</v>
      </c>
      <c r="K4405" s="1" t="s">
        <v>161</v>
      </c>
      <c r="L4405" s="1" t="s">
        <v>14676</v>
      </c>
    </row>
    <row r="4406" spans="1:12">
      <c r="A4406" s="1">
        <v>5918</v>
      </c>
      <c r="B4406" s="1" t="s">
        <v>14680</v>
      </c>
      <c r="C4406" s="1" t="s">
        <v>14681</v>
      </c>
      <c r="D4406" s="1" t="s">
        <v>6429</v>
      </c>
      <c r="E4406" s="1" t="s">
        <v>14682</v>
      </c>
      <c r="F4406" s="1" t="s">
        <v>14683</v>
      </c>
      <c r="G4406" s="1">
        <v>-18.878299999999999</v>
      </c>
      <c r="H4406" s="1">
        <v>169.30799999999999</v>
      </c>
      <c r="I4406" s="1">
        <v>23</v>
      </c>
      <c r="J4406" s="1">
        <v>11</v>
      </c>
      <c r="K4406" s="1" t="s">
        <v>161</v>
      </c>
      <c r="L4406" s="1" t="s">
        <v>14680</v>
      </c>
    </row>
    <row r="4407" spans="1:12">
      <c r="A4407" s="1">
        <v>5917</v>
      </c>
      <c r="B4407" s="1" t="s">
        <v>14684</v>
      </c>
      <c r="C4407" s="1" t="s">
        <v>14685</v>
      </c>
      <c r="D4407" s="1" t="s">
        <v>6429</v>
      </c>
      <c r="E4407" s="1" t="s">
        <v>14686</v>
      </c>
      <c r="F4407" s="1" t="s">
        <v>14687</v>
      </c>
      <c r="G4407" s="1">
        <v>-19.516400000000001</v>
      </c>
      <c r="H4407" s="1">
        <v>170.232</v>
      </c>
      <c r="I4407" s="1">
        <v>0</v>
      </c>
      <c r="J4407" s="1">
        <v>11</v>
      </c>
      <c r="K4407" s="1" t="s">
        <v>161</v>
      </c>
      <c r="L4407" s="1" t="s">
        <v>14684</v>
      </c>
    </row>
    <row r="4408" spans="1:12">
      <c r="A4408" s="1">
        <v>5916</v>
      </c>
      <c r="B4408" s="1" t="s">
        <v>14688</v>
      </c>
      <c r="C4408" s="1" t="s">
        <v>14689</v>
      </c>
      <c r="D4408" s="1" t="s">
        <v>6429</v>
      </c>
      <c r="E4408" s="1" t="s">
        <v>14690</v>
      </c>
      <c r="F4408" s="1" t="s">
        <v>14691</v>
      </c>
      <c r="G4408" s="1">
        <v>-18.769400000000001</v>
      </c>
      <c r="H4408" s="1">
        <v>169.001</v>
      </c>
      <c r="I4408" s="1">
        <v>538</v>
      </c>
      <c r="J4408" s="1">
        <v>11</v>
      </c>
      <c r="K4408" s="1" t="s">
        <v>161</v>
      </c>
      <c r="L4408" s="1" t="s">
        <v>14688</v>
      </c>
    </row>
    <row r="4409" spans="1:12">
      <c r="A4409" s="1">
        <v>5915</v>
      </c>
      <c r="B4409" s="1" t="s">
        <v>14692</v>
      </c>
      <c r="C4409" s="1" t="s">
        <v>14693</v>
      </c>
      <c r="D4409" s="1" t="s">
        <v>6429</v>
      </c>
      <c r="E4409" s="1" t="s">
        <v>14694</v>
      </c>
      <c r="F4409" s="1" t="s">
        <v>14695</v>
      </c>
      <c r="G4409" s="1">
        <v>-19.239999999999998</v>
      </c>
      <c r="H4409" s="1">
        <v>169.60499999999999</v>
      </c>
      <c r="I4409" s="1">
        <v>69</v>
      </c>
      <c r="J4409" s="1">
        <v>11</v>
      </c>
      <c r="K4409" s="1" t="s">
        <v>161</v>
      </c>
      <c r="L4409" s="1" t="s">
        <v>14692</v>
      </c>
    </row>
    <row r="4410" spans="1:12">
      <c r="A4410" s="1">
        <v>5914</v>
      </c>
      <c r="B4410" s="1" t="s">
        <v>14696</v>
      </c>
      <c r="C4410" s="1" t="s">
        <v>14697</v>
      </c>
      <c r="D4410" s="1" t="s">
        <v>6429</v>
      </c>
      <c r="E4410" s="1" t="s">
        <v>14698</v>
      </c>
      <c r="F4410" s="1" t="s">
        <v>14699</v>
      </c>
      <c r="G4410" s="1">
        <v>-20.249199999999998</v>
      </c>
      <c r="H4410" s="1">
        <v>169.77099999999999</v>
      </c>
      <c r="I4410" s="1">
        <v>7</v>
      </c>
      <c r="J4410" s="1">
        <v>11</v>
      </c>
      <c r="K4410" s="1" t="s">
        <v>161</v>
      </c>
      <c r="L4410" s="1" t="s">
        <v>14696</v>
      </c>
    </row>
    <row r="4411" spans="1:12">
      <c r="A4411" s="1">
        <v>5913</v>
      </c>
      <c r="B4411" s="1" t="s">
        <v>14700</v>
      </c>
      <c r="C4411" s="1" t="s">
        <v>14701</v>
      </c>
      <c r="D4411" s="1" t="s">
        <v>6429</v>
      </c>
      <c r="E4411" s="1" t="s">
        <v>14702</v>
      </c>
      <c r="F4411" s="1" t="s">
        <v>14703</v>
      </c>
      <c r="G4411" s="1">
        <v>-14.8817</v>
      </c>
      <c r="H4411" s="1">
        <v>166.55799999999999</v>
      </c>
      <c r="I4411" s="1">
        <v>0</v>
      </c>
      <c r="J4411" s="1">
        <v>11</v>
      </c>
      <c r="K4411" s="1" t="s">
        <v>161</v>
      </c>
      <c r="L4411" s="1" t="s">
        <v>14700</v>
      </c>
    </row>
    <row r="4412" spans="1:12">
      <c r="A4412" s="1">
        <v>5912</v>
      </c>
      <c r="B4412" s="1" t="s">
        <v>14704</v>
      </c>
      <c r="C4412" s="1" t="s">
        <v>14705</v>
      </c>
      <c r="D4412" s="1" t="s">
        <v>6429</v>
      </c>
      <c r="E4412" s="1" t="s">
        <v>14706</v>
      </c>
      <c r="F4412" s="1" t="s">
        <v>14707</v>
      </c>
      <c r="G4412" s="1">
        <v>-16.495000000000001</v>
      </c>
      <c r="H4412" s="1">
        <v>167.43799999999999</v>
      </c>
      <c r="I4412" s="1">
        <v>0</v>
      </c>
      <c r="J4412" s="1">
        <v>11</v>
      </c>
      <c r="K4412" s="1" t="s">
        <v>161</v>
      </c>
      <c r="L4412" s="1" t="s">
        <v>14704</v>
      </c>
    </row>
    <row r="4413" spans="1:12">
      <c r="A4413" s="1">
        <v>5911</v>
      </c>
      <c r="B4413" s="1" t="s">
        <v>14708</v>
      </c>
      <c r="C4413" s="1" t="s">
        <v>14709</v>
      </c>
      <c r="D4413" s="1" t="s">
        <v>6429</v>
      </c>
      <c r="E4413" s="1" t="s">
        <v>14710</v>
      </c>
      <c r="F4413" s="1" t="s">
        <v>14711</v>
      </c>
      <c r="G4413" s="1">
        <v>-16.796099999999999</v>
      </c>
      <c r="H4413" s="1">
        <v>168.17699999999999</v>
      </c>
      <c r="I4413" s="1">
        <v>10</v>
      </c>
      <c r="J4413" s="1">
        <v>11</v>
      </c>
      <c r="K4413" s="1" t="s">
        <v>161</v>
      </c>
      <c r="L4413" s="1" t="s">
        <v>14708</v>
      </c>
    </row>
    <row r="4414" spans="1:12">
      <c r="A4414" s="1">
        <v>5910</v>
      </c>
      <c r="B4414" s="1" t="s">
        <v>14712</v>
      </c>
      <c r="C4414" s="1" t="s">
        <v>14713</v>
      </c>
      <c r="D4414" s="1" t="s">
        <v>6429</v>
      </c>
      <c r="E4414" s="1" t="s">
        <v>14714</v>
      </c>
      <c r="F4414" s="1" t="s">
        <v>14715</v>
      </c>
      <c r="G4414" s="1">
        <v>-16.332999999999998</v>
      </c>
      <c r="H4414" s="1">
        <v>168.28299999999999</v>
      </c>
      <c r="I4414" s="1">
        <v>0</v>
      </c>
      <c r="J4414" s="1">
        <v>11</v>
      </c>
      <c r="K4414" s="1" t="s">
        <v>161</v>
      </c>
      <c r="L4414" s="1" t="s">
        <v>14712</v>
      </c>
    </row>
    <row r="4415" spans="1:12">
      <c r="A4415" s="1">
        <v>5909</v>
      </c>
      <c r="B4415" s="1" t="s">
        <v>14716</v>
      </c>
      <c r="C4415" s="1" t="s">
        <v>14717</v>
      </c>
      <c r="D4415" s="1" t="s">
        <v>6429</v>
      </c>
      <c r="E4415" s="1" t="s">
        <v>14718</v>
      </c>
      <c r="F4415" s="1" t="s">
        <v>14719</v>
      </c>
      <c r="G4415" s="1">
        <v>-16.891100000000002</v>
      </c>
      <c r="H4415" s="1">
        <v>168.55099999999999</v>
      </c>
      <c r="I4415" s="1">
        <v>443</v>
      </c>
      <c r="J4415" s="1">
        <v>11</v>
      </c>
      <c r="K4415" s="1" t="s">
        <v>161</v>
      </c>
      <c r="L4415" s="1" t="s">
        <v>14716</v>
      </c>
    </row>
    <row r="4416" spans="1:12">
      <c r="A4416" s="1">
        <v>5908</v>
      </c>
      <c r="B4416" s="1" t="s">
        <v>14720</v>
      </c>
      <c r="C4416" s="1" t="s">
        <v>14721</v>
      </c>
      <c r="D4416" s="1" t="s">
        <v>6429</v>
      </c>
      <c r="E4416" s="1" t="s">
        <v>14722</v>
      </c>
      <c r="F4416" s="1" t="s">
        <v>14723</v>
      </c>
      <c r="G4416" s="1">
        <v>-15.505032999999999</v>
      </c>
      <c r="H4416" s="1">
        <v>167.219742</v>
      </c>
      <c r="I4416" s="1">
        <v>184</v>
      </c>
      <c r="J4416" s="1">
        <v>11</v>
      </c>
      <c r="K4416" s="1" t="s">
        <v>161</v>
      </c>
      <c r="L4416" s="1" t="s">
        <v>14720</v>
      </c>
    </row>
    <row r="4417" spans="1:12">
      <c r="A4417" s="1">
        <v>5907</v>
      </c>
      <c r="B4417" s="1" t="s">
        <v>14724</v>
      </c>
      <c r="C4417" s="1" t="s">
        <v>14725</v>
      </c>
      <c r="D4417" s="1" t="s">
        <v>6429</v>
      </c>
      <c r="E4417" s="1" t="s">
        <v>14726</v>
      </c>
      <c r="F4417" s="1" t="s">
        <v>14727</v>
      </c>
      <c r="G4417" s="1">
        <v>-15.472</v>
      </c>
      <c r="H4417" s="1">
        <v>167.83500000000001</v>
      </c>
      <c r="I4417" s="1">
        <v>36</v>
      </c>
      <c r="J4417" s="1">
        <v>11</v>
      </c>
      <c r="K4417" s="1" t="s">
        <v>161</v>
      </c>
      <c r="L4417" s="1" t="s">
        <v>14724</v>
      </c>
    </row>
    <row r="4418" spans="1:12">
      <c r="A4418" s="1">
        <v>5906</v>
      </c>
      <c r="B4418" s="1" t="s">
        <v>14728</v>
      </c>
      <c r="C4418" s="1" t="s">
        <v>14729</v>
      </c>
      <c r="D4418" s="1" t="s">
        <v>6429</v>
      </c>
      <c r="E4418" s="1" t="s">
        <v>14730</v>
      </c>
      <c r="F4418" s="1" t="s">
        <v>14731</v>
      </c>
      <c r="G4418" s="1">
        <v>-14.2181</v>
      </c>
      <c r="H4418" s="1">
        <v>167.58699999999999</v>
      </c>
      <c r="I4418" s="1">
        <v>0</v>
      </c>
      <c r="J4418" s="1">
        <v>11</v>
      </c>
      <c r="K4418" s="1" t="s">
        <v>161</v>
      </c>
      <c r="L4418" s="1" t="s">
        <v>14728</v>
      </c>
    </row>
    <row r="4419" spans="1:12">
      <c r="A4419" s="1">
        <v>5905</v>
      </c>
      <c r="B4419" s="1" t="s">
        <v>14732</v>
      </c>
      <c r="C4419" s="1" t="s">
        <v>14733</v>
      </c>
      <c r="D4419" s="1" t="s">
        <v>6429</v>
      </c>
      <c r="E4419" s="1" t="s">
        <v>14734</v>
      </c>
      <c r="F4419" s="1" t="s">
        <v>14735</v>
      </c>
      <c r="G4419" s="1">
        <v>-16.079699999999999</v>
      </c>
      <c r="H4419" s="1">
        <v>167.40100000000001</v>
      </c>
      <c r="I4419" s="1">
        <v>23</v>
      </c>
      <c r="J4419" s="1">
        <v>11</v>
      </c>
      <c r="K4419" s="1" t="s">
        <v>161</v>
      </c>
      <c r="L4419" s="1" t="s">
        <v>14732</v>
      </c>
    </row>
    <row r="4420" spans="1:12">
      <c r="A4420" s="1">
        <v>5904</v>
      </c>
      <c r="B4420" s="1" t="s">
        <v>14736</v>
      </c>
      <c r="C4420" s="1" t="s">
        <v>14737</v>
      </c>
      <c r="D4420" s="1" t="s">
        <v>6429</v>
      </c>
      <c r="E4420" s="1" t="s">
        <v>14738</v>
      </c>
      <c r="F4420" s="1" t="s">
        <v>14739</v>
      </c>
      <c r="G4420" s="1">
        <v>-15.865600000000001</v>
      </c>
      <c r="H4420" s="1">
        <v>168.172</v>
      </c>
      <c r="I4420" s="1">
        <v>43</v>
      </c>
      <c r="J4420" s="1">
        <v>11</v>
      </c>
      <c r="K4420" s="1" t="s">
        <v>161</v>
      </c>
      <c r="L4420" s="1" t="s">
        <v>14736</v>
      </c>
    </row>
    <row r="4421" spans="1:12">
      <c r="A4421" s="1">
        <v>5903</v>
      </c>
      <c r="B4421" s="1" t="s">
        <v>14740</v>
      </c>
      <c r="C4421" s="1" t="s">
        <v>14741</v>
      </c>
      <c r="D4421" s="1" t="s">
        <v>6429</v>
      </c>
      <c r="E4421" s="1" t="s">
        <v>14742</v>
      </c>
      <c r="F4421" s="1" t="s">
        <v>14743</v>
      </c>
      <c r="G4421" s="1">
        <v>-15</v>
      </c>
      <c r="H4421" s="1">
        <v>168.083</v>
      </c>
      <c r="I4421" s="1">
        <v>0</v>
      </c>
      <c r="J4421" s="1">
        <v>11</v>
      </c>
      <c r="K4421" s="1" t="s">
        <v>161</v>
      </c>
      <c r="L4421" s="1" t="s">
        <v>14740</v>
      </c>
    </row>
    <row r="4422" spans="1:12">
      <c r="A4422" s="1">
        <v>5902</v>
      </c>
      <c r="B4422" s="1" t="s">
        <v>14744</v>
      </c>
      <c r="C4422" s="1" t="s">
        <v>14745</v>
      </c>
      <c r="D4422" s="1" t="s">
        <v>6429</v>
      </c>
      <c r="E4422" s="1" t="s">
        <v>14746</v>
      </c>
      <c r="F4422" s="1" t="s">
        <v>14747</v>
      </c>
      <c r="G4422" s="1">
        <v>-16.584199999999999</v>
      </c>
      <c r="H4422" s="1">
        <v>168.15899999999999</v>
      </c>
      <c r="I4422" s="1">
        <v>7</v>
      </c>
      <c r="J4422" s="1">
        <v>11</v>
      </c>
      <c r="K4422" s="1" t="s">
        <v>161</v>
      </c>
      <c r="L4422" s="1" t="s">
        <v>14744</v>
      </c>
    </row>
    <row r="4423" spans="1:12">
      <c r="A4423" s="1">
        <v>5901</v>
      </c>
      <c r="B4423" s="1" t="s">
        <v>14748</v>
      </c>
      <c r="C4423" s="1" t="s">
        <v>14749</v>
      </c>
      <c r="D4423" s="1" t="s">
        <v>6429</v>
      </c>
      <c r="E4423" s="1" t="s">
        <v>14750</v>
      </c>
      <c r="F4423" s="1" t="s">
        <v>14751</v>
      </c>
      <c r="G4423" s="1">
        <v>-16.454000000000001</v>
      </c>
      <c r="H4423" s="1">
        <v>167.82300000000001</v>
      </c>
      <c r="I4423" s="1">
        <v>7</v>
      </c>
      <c r="J4423" s="1">
        <v>11</v>
      </c>
      <c r="K4423" s="1" t="s">
        <v>161</v>
      </c>
      <c r="L4423" s="1" t="s">
        <v>14748</v>
      </c>
    </row>
    <row r="4424" spans="1:12">
      <c r="A4424" s="1">
        <v>5900</v>
      </c>
      <c r="B4424" s="1" t="s">
        <v>14752</v>
      </c>
      <c r="C4424" s="1" t="s">
        <v>14753</v>
      </c>
      <c r="D4424" s="1" t="s">
        <v>6429</v>
      </c>
      <c r="E4424" s="1" t="s">
        <v>14754</v>
      </c>
      <c r="F4424" s="1" t="s">
        <v>14755</v>
      </c>
      <c r="G4424" s="1">
        <v>-16.439</v>
      </c>
      <c r="H4424" s="1">
        <v>168.25700000000001</v>
      </c>
      <c r="I4424" s="1">
        <v>0</v>
      </c>
      <c r="J4424" s="1">
        <v>11</v>
      </c>
      <c r="K4424" s="1" t="s">
        <v>161</v>
      </c>
      <c r="L4424" s="1" t="s">
        <v>14752</v>
      </c>
    </row>
    <row r="4425" spans="1:12">
      <c r="A4425" s="1">
        <v>5899</v>
      </c>
      <c r="B4425" s="1" t="s">
        <v>14756</v>
      </c>
      <c r="C4425" s="1" t="s">
        <v>14757</v>
      </c>
      <c r="D4425" s="1" t="s">
        <v>6429</v>
      </c>
      <c r="E4425" s="1" t="s">
        <v>14758</v>
      </c>
      <c r="F4425" s="1" t="s">
        <v>14759</v>
      </c>
      <c r="G4425" s="1">
        <v>-15.470800000000001</v>
      </c>
      <c r="H4425" s="1">
        <v>168.15199999999999</v>
      </c>
      <c r="I4425" s="1">
        <v>0</v>
      </c>
      <c r="J4425" s="1">
        <v>11</v>
      </c>
      <c r="K4425" s="1" t="s">
        <v>161</v>
      </c>
      <c r="L4425" s="1" t="s">
        <v>14756</v>
      </c>
    </row>
    <row r="4426" spans="1:12">
      <c r="A4426" s="1">
        <v>5898</v>
      </c>
      <c r="B4426" s="1" t="s">
        <v>14760</v>
      </c>
      <c r="C4426" s="1" t="s">
        <v>14761</v>
      </c>
      <c r="D4426" s="1" t="s">
        <v>6429</v>
      </c>
      <c r="E4426" s="1" t="s">
        <v>14762</v>
      </c>
      <c r="F4426" s="1" t="s">
        <v>14763</v>
      </c>
      <c r="G4426" s="1">
        <v>-15.306699999999999</v>
      </c>
      <c r="H4426" s="1">
        <v>167.96700000000001</v>
      </c>
      <c r="I4426" s="1">
        <v>167</v>
      </c>
      <c r="J4426" s="1">
        <v>11</v>
      </c>
      <c r="K4426" s="1" t="s">
        <v>161</v>
      </c>
      <c r="L4426" s="1" t="s">
        <v>14760</v>
      </c>
    </row>
    <row r="4427" spans="1:12">
      <c r="A4427" s="1">
        <v>5897</v>
      </c>
      <c r="B4427" s="1" t="s">
        <v>14764</v>
      </c>
      <c r="C4427" s="1" t="s">
        <v>14765</v>
      </c>
      <c r="D4427" s="1" t="s">
        <v>6429</v>
      </c>
      <c r="E4427" s="1" t="s">
        <v>14766</v>
      </c>
      <c r="F4427" s="1" t="s">
        <v>14767</v>
      </c>
      <c r="G4427" s="1">
        <v>-16.265000000000001</v>
      </c>
      <c r="H4427" s="1">
        <v>167.92400000000001</v>
      </c>
      <c r="I4427" s="1">
        <v>69</v>
      </c>
      <c r="J4427" s="1">
        <v>11</v>
      </c>
      <c r="K4427" s="1" t="s">
        <v>161</v>
      </c>
      <c r="L4427" s="1" t="s">
        <v>14764</v>
      </c>
    </row>
    <row r="4428" spans="1:12">
      <c r="A4428" s="1">
        <v>5896</v>
      </c>
      <c r="B4428" s="1" t="s">
        <v>14768</v>
      </c>
      <c r="C4428" s="1" t="s">
        <v>14769</v>
      </c>
      <c r="D4428" s="1" t="s">
        <v>6429</v>
      </c>
      <c r="E4428" s="1" t="s">
        <v>14770</v>
      </c>
      <c r="F4428" s="1" t="s">
        <v>14771</v>
      </c>
      <c r="G4428" s="1">
        <v>-17.090299999999999</v>
      </c>
      <c r="H4428" s="1">
        <v>168.34299999999999</v>
      </c>
      <c r="I4428" s="1">
        <v>7</v>
      </c>
      <c r="J4428" s="1">
        <v>11</v>
      </c>
      <c r="K4428" s="1" t="s">
        <v>161</v>
      </c>
      <c r="L4428" s="1" t="s">
        <v>14768</v>
      </c>
    </row>
    <row r="4429" spans="1:12">
      <c r="A4429" s="1">
        <v>5895</v>
      </c>
      <c r="B4429" s="1" t="s">
        <v>14772</v>
      </c>
      <c r="C4429" s="1" t="s">
        <v>14773</v>
      </c>
      <c r="D4429" s="1" t="s">
        <v>6429</v>
      </c>
      <c r="E4429" s="1" t="s">
        <v>14774</v>
      </c>
      <c r="F4429" s="1" t="s">
        <v>14775</v>
      </c>
      <c r="G4429" s="1">
        <v>-13.327999999999999</v>
      </c>
      <c r="H4429" s="1">
        <v>166.63800000000001</v>
      </c>
      <c r="I4429" s="1">
        <v>0</v>
      </c>
      <c r="J4429" s="1">
        <v>11</v>
      </c>
      <c r="K4429" s="1" t="s">
        <v>161</v>
      </c>
      <c r="L4429" s="1" t="s">
        <v>14772</v>
      </c>
    </row>
    <row r="4430" spans="1:12">
      <c r="A4430" s="1">
        <v>5894</v>
      </c>
      <c r="B4430" s="1" t="s">
        <v>14776</v>
      </c>
      <c r="C4430" s="1" t="s">
        <v>2241</v>
      </c>
      <c r="D4430" s="1" t="s">
        <v>6429</v>
      </c>
      <c r="E4430" s="1" t="s">
        <v>14777</v>
      </c>
      <c r="F4430" s="1" t="s">
        <v>14778</v>
      </c>
      <c r="G4430" s="1">
        <v>-13.851699999999999</v>
      </c>
      <c r="H4430" s="1">
        <v>167.53700000000001</v>
      </c>
      <c r="I4430" s="1">
        <v>7</v>
      </c>
      <c r="J4430" s="1">
        <v>11</v>
      </c>
      <c r="K4430" s="1" t="s">
        <v>161</v>
      </c>
      <c r="L4430" s="1" t="s">
        <v>14776</v>
      </c>
    </row>
    <row r="4431" spans="1:12">
      <c r="A4431" s="1">
        <v>5893</v>
      </c>
      <c r="B4431" s="1" t="s">
        <v>14779</v>
      </c>
      <c r="C4431" s="1" t="s">
        <v>14780</v>
      </c>
      <c r="D4431" s="1" t="s">
        <v>6429</v>
      </c>
      <c r="E4431" s="1" t="s">
        <v>14781</v>
      </c>
      <c r="F4431" s="1" t="s">
        <v>14782</v>
      </c>
      <c r="G4431" s="1">
        <v>-13.666</v>
      </c>
      <c r="H4431" s="1">
        <v>167.71199999999999</v>
      </c>
      <c r="I4431" s="1">
        <v>63</v>
      </c>
      <c r="J4431" s="1">
        <v>11</v>
      </c>
      <c r="K4431" s="1" t="s">
        <v>161</v>
      </c>
      <c r="L4431" s="1" t="s">
        <v>14779</v>
      </c>
    </row>
    <row r="4432" spans="1:12">
      <c r="A4432" s="1">
        <v>5892</v>
      </c>
      <c r="B4432" s="1" t="s">
        <v>14783</v>
      </c>
      <c r="C4432" s="1" t="s">
        <v>14784</v>
      </c>
      <c r="D4432" s="1" t="s">
        <v>6349</v>
      </c>
      <c r="E4432" s="1" t="s">
        <v>14785</v>
      </c>
      <c r="F4432" s="1" t="s">
        <v>14786</v>
      </c>
      <c r="G4432" s="1">
        <v>-8.9361099999999993</v>
      </c>
      <c r="H4432" s="1">
        <v>-139.55199999999999</v>
      </c>
      <c r="I4432" s="1">
        <v>160</v>
      </c>
      <c r="J4432" s="1">
        <v>-9.5</v>
      </c>
      <c r="K4432" s="1" t="s">
        <v>161</v>
      </c>
      <c r="L4432" s="1" t="s">
        <v>14783</v>
      </c>
    </row>
    <row r="4433" spans="1:12">
      <c r="A4433" s="1">
        <v>5891</v>
      </c>
      <c r="B4433" s="1" t="s">
        <v>14787</v>
      </c>
      <c r="C4433" s="1" t="s">
        <v>14788</v>
      </c>
      <c r="D4433" s="1" t="s">
        <v>6349</v>
      </c>
      <c r="E4433" s="1" t="s">
        <v>14789</v>
      </c>
      <c r="F4433" s="1" t="s">
        <v>14790</v>
      </c>
      <c r="G4433" s="1">
        <v>-9.3516700000000004</v>
      </c>
      <c r="H4433" s="1">
        <v>-140.078</v>
      </c>
      <c r="I4433" s="1">
        <v>16</v>
      </c>
      <c r="J4433" s="1">
        <v>-9.5</v>
      </c>
      <c r="K4433" s="1" t="s">
        <v>161</v>
      </c>
      <c r="L4433" s="1" t="s">
        <v>14787</v>
      </c>
    </row>
    <row r="4434" spans="1:12">
      <c r="A4434" s="1">
        <v>5890</v>
      </c>
      <c r="B4434" s="1" t="s">
        <v>14791</v>
      </c>
      <c r="C4434" s="1" t="s">
        <v>14792</v>
      </c>
      <c r="D4434" s="1" t="s">
        <v>6349</v>
      </c>
      <c r="E4434" s="1" t="s">
        <v>14793</v>
      </c>
      <c r="F4434" s="1" t="s">
        <v>14794</v>
      </c>
      <c r="G4434" s="1">
        <v>-9.7687939999999998</v>
      </c>
      <c r="H4434" s="1">
        <v>-139.011256</v>
      </c>
      <c r="I4434" s="1">
        <v>1481</v>
      </c>
      <c r="J4434" s="1">
        <v>-9.5</v>
      </c>
      <c r="K4434" s="1" t="s">
        <v>161</v>
      </c>
      <c r="L4434" s="1" t="s">
        <v>14791</v>
      </c>
    </row>
    <row r="4435" spans="1:12">
      <c r="A4435" s="1">
        <v>5889</v>
      </c>
      <c r="B4435" s="1" t="s">
        <v>14795</v>
      </c>
      <c r="C4435" s="1" t="s">
        <v>14796</v>
      </c>
      <c r="D4435" s="1" t="s">
        <v>6349</v>
      </c>
      <c r="E4435" s="1" t="s">
        <v>14797</v>
      </c>
      <c r="F4435" s="1" t="s">
        <v>14798</v>
      </c>
      <c r="G4435" s="1">
        <v>-14.428100000000001</v>
      </c>
      <c r="H4435" s="1">
        <v>-146.25700000000001</v>
      </c>
      <c r="I4435" s="1">
        <v>11</v>
      </c>
      <c r="J4435" s="1">
        <v>-10</v>
      </c>
      <c r="K4435" s="1" t="s">
        <v>161</v>
      </c>
      <c r="L4435" s="1" t="s">
        <v>14795</v>
      </c>
    </row>
    <row r="4436" spans="1:12">
      <c r="A4436" s="1">
        <v>5888</v>
      </c>
      <c r="B4436" s="1" t="s">
        <v>14799</v>
      </c>
      <c r="C4436" s="1" t="s">
        <v>14800</v>
      </c>
      <c r="D4436" s="1" t="s">
        <v>6349</v>
      </c>
      <c r="E4436" s="1" t="s">
        <v>14801</v>
      </c>
      <c r="F4436" s="1" t="s">
        <v>14802</v>
      </c>
      <c r="G4436" s="1">
        <v>-15.573600000000001</v>
      </c>
      <c r="H4436" s="1">
        <v>-146.41499999999999</v>
      </c>
      <c r="I4436" s="1">
        <v>8</v>
      </c>
      <c r="J4436" s="1">
        <v>-10</v>
      </c>
      <c r="K4436" s="1" t="s">
        <v>161</v>
      </c>
      <c r="L4436" s="1" t="s">
        <v>14799</v>
      </c>
    </row>
    <row r="4437" spans="1:12">
      <c r="A4437" s="1">
        <v>5887</v>
      </c>
      <c r="B4437" s="1" t="s">
        <v>14803</v>
      </c>
      <c r="C4437" s="1" t="s">
        <v>14804</v>
      </c>
      <c r="D4437" s="1" t="s">
        <v>6340</v>
      </c>
      <c r="E4437" s="1" t="s">
        <v>14805</v>
      </c>
      <c r="F4437" s="1" t="s">
        <v>14806</v>
      </c>
      <c r="G4437" s="1">
        <v>-13.733000000000001</v>
      </c>
      <c r="H4437" s="1">
        <v>-172.3</v>
      </c>
      <c r="I4437" s="1">
        <v>0</v>
      </c>
      <c r="J4437" s="1">
        <v>-11</v>
      </c>
      <c r="K4437" s="1" t="s">
        <v>161</v>
      </c>
      <c r="L4437" s="1" t="s">
        <v>14803</v>
      </c>
    </row>
    <row r="4438" spans="1:12">
      <c r="A4438" s="1">
        <v>5886</v>
      </c>
      <c r="B4438" s="1" t="s">
        <v>14807</v>
      </c>
      <c r="C4438" s="1" t="s">
        <v>14808</v>
      </c>
      <c r="D4438" s="1" t="s">
        <v>9927</v>
      </c>
      <c r="E4438" s="1" t="s">
        <v>14809</v>
      </c>
      <c r="G4438" s="1">
        <v>28</v>
      </c>
      <c r="H4438" s="1">
        <v>85.332999999999998</v>
      </c>
      <c r="I4438" s="1">
        <v>0</v>
      </c>
      <c r="J4438" s="1">
        <v>5.75</v>
      </c>
      <c r="K4438" s="1" t="s">
        <v>201</v>
      </c>
      <c r="L4438" s="1" t="s">
        <v>14807</v>
      </c>
    </row>
    <row r="4439" spans="1:12">
      <c r="A4439" s="1">
        <v>5885</v>
      </c>
      <c r="B4439" s="1" t="s">
        <v>14810</v>
      </c>
      <c r="C4439" s="1" t="s">
        <v>14685</v>
      </c>
      <c r="D4439" s="1" t="s">
        <v>6335</v>
      </c>
      <c r="E4439" s="1" t="s">
        <v>14811</v>
      </c>
      <c r="F4439" s="1" t="s">
        <v>14812</v>
      </c>
      <c r="G4439" s="1">
        <v>-14.311400000000001</v>
      </c>
      <c r="H4439" s="1">
        <v>-178.066</v>
      </c>
      <c r="I4439" s="1">
        <v>20</v>
      </c>
      <c r="J4439" s="1">
        <v>12</v>
      </c>
      <c r="K4439" s="1" t="s">
        <v>161</v>
      </c>
      <c r="L4439" s="1" t="s">
        <v>14810</v>
      </c>
    </row>
    <row r="4440" spans="1:12">
      <c r="A4440" s="1">
        <v>5884</v>
      </c>
      <c r="B4440" s="1" t="s">
        <v>14813</v>
      </c>
      <c r="C4440" s="1" t="s">
        <v>14814</v>
      </c>
      <c r="D4440" s="1" t="s">
        <v>14815</v>
      </c>
      <c r="E4440" s="1" t="s">
        <v>14816</v>
      </c>
      <c r="F4440" s="1" t="s">
        <v>14817</v>
      </c>
      <c r="G4440" s="1">
        <v>-19.080027999999999</v>
      </c>
      <c r="H4440" s="1">
        <v>-169.92563899999999</v>
      </c>
      <c r="I4440" s="1">
        <v>209</v>
      </c>
      <c r="J4440" s="1">
        <v>-11</v>
      </c>
      <c r="K4440" s="1" t="s">
        <v>161</v>
      </c>
      <c r="L4440" s="1" t="s">
        <v>14813</v>
      </c>
    </row>
    <row r="4441" spans="1:12">
      <c r="A4441" s="1">
        <v>5883</v>
      </c>
      <c r="B4441" s="1" t="s">
        <v>14818</v>
      </c>
      <c r="C4441" s="1" t="s">
        <v>14819</v>
      </c>
      <c r="D4441" s="1" t="s">
        <v>6304</v>
      </c>
      <c r="E4441" s="1" t="s">
        <v>14820</v>
      </c>
      <c r="F4441" s="1" t="s">
        <v>14821</v>
      </c>
      <c r="G4441" s="1">
        <v>-17.268999999999998</v>
      </c>
      <c r="H4441" s="1">
        <v>-178.976</v>
      </c>
      <c r="I4441" s="1">
        <v>76</v>
      </c>
      <c r="J4441" s="1">
        <v>12</v>
      </c>
      <c r="K4441" s="1" t="s">
        <v>161</v>
      </c>
      <c r="L4441" s="1" t="s">
        <v>14818</v>
      </c>
    </row>
    <row r="4442" spans="1:12">
      <c r="A4442" s="1">
        <v>5882</v>
      </c>
      <c r="B4442" s="1" t="s">
        <v>14822</v>
      </c>
      <c r="C4442" s="1" t="s">
        <v>14823</v>
      </c>
      <c r="D4442" s="1" t="s">
        <v>6313</v>
      </c>
      <c r="E4442" s="1" t="s">
        <v>14824</v>
      </c>
      <c r="F4442" s="1" t="s">
        <v>14825</v>
      </c>
      <c r="G4442" s="1">
        <v>-15.976699999999999</v>
      </c>
      <c r="H4442" s="1">
        <v>-173.755</v>
      </c>
      <c r="I4442" s="1">
        <v>0</v>
      </c>
      <c r="J4442" s="1">
        <v>13</v>
      </c>
      <c r="K4442" s="1" t="s">
        <v>161</v>
      </c>
      <c r="L4442" s="1" t="s">
        <v>14822</v>
      </c>
    </row>
    <row r="4443" spans="1:12">
      <c r="A4443" s="1">
        <v>5881</v>
      </c>
      <c r="B4443" s="1" t="s">
        <v>14826</v>
      </c>
      <c r="C4443" s="1" t="s">
        <v>14827</v>
      </c>
      <c r="D4443" s="1" t="s">
        <v>6313</v>
      </c>
      <c r="E4443" s="1" t="s">
        <v>14828</v>
      </c>
      <c r="F4443" s="1" t="s">
        <v>14829</v>
      </c>
      <c r="G4443" s="1">
        <v>-15.5708</v>
      </c>
      <c r="H4443" s="1">
        <v>-175.63300000000001</v>
      </c>
      <c r="I4443" s="1">
        <v>160</v>
      </c>
      <c r="J4443" s="1">
        <v>13</v>
      </c>
      <c r="K4443" s="1" t="s">
        <v>161</v>
      </c>
      <c r="L4443" s="1" t="s">
        <v>14826</v>
      </c>
    </row>
    <row r="4444" spans="1:12">
      <c r="A4444" s="1">
        <v>5880</v>
      </c>
      <c r="B4444" s="1" t="s">
        <v>14830</v>
      </c>
      <c r="C4444" s="1" t="s">
        <v>14831</v>
      </c>
      <c r="D4444" s="1" t="s">
        <v>6313</v>
      </c>
      <c r="E4444" s="1" t="s">
        <v>14832</v>
      </c>
      <c r="F4444" s="1" t="s">
        <v>14833</v>
      </c>
      <c r="G4444" s="1">
        <v>-19.777000000000001</v>
      </c>
      <c r="H4444" s="1">
        <v>-174.34100000000001</v>
      </c>
      <c r="I4444" s="1">
        <v>31</v>
      </c>
      <c r="J4444" s="1">
        <v>13</v>
      </c>
      <c r="K4444" s="1" t="s">
        <v>161</v>
      </c>
      <c r="L4444" s="1" t="s">
        <v>14830</v>
      </c>
    </row>
    <row r="4445" spans="1:12">
      <c r="A4445" s="1">
        <v>5879</v>
      </c>
      <c r="B4445" s="1" t="s">
        <v>14834</v>
      </c>
      <c r="C4445" s="1" t="s">
        <v>14835</v>
      </c>
      <c r="D4445" s="1" t="s">
        <v>6313</v>
      </c>
      <c r="E4445" s="1" t="s">
        <v>14836</v>
      </c>
      <c r="F4445" s="1" t="s">
        <v>14837</v>
      </c>
      <c r="G4445" s="1">
        <v>-21.378299999999999</v>
      </c>
      <c r="H4445" s="1">
        <v>-174.958</v>
      </c>
      <c r="I4445" s="1">
        <v>325</v>
      </c>
      <c r="J4445" s="1">
        <v>13</v>
      </c>
      <c r="K4445" s="1" t="s">
        <v>161</v>
      </c>
      <c r="L4445" s="1" t="s">
        <v>14834</v>
      </c>
    </row>
    <row r="4446" spans="1:12">
      <c r="A4446" s="1">
        <v>5878</v>
      </c>
      <c r="B4446" s="1" t="s">
        <v>14838</v>
      </c>
      <c r="C4446" s="1" t="s">
        <v>14839</v>
      </c>
      <c r="D4446" s="1" t="s">
        <v>6304</v>
      </c>
      <c r="E4446" s="1" t="s">
        <v>14840</v>
      </c>
      <c r="F4446" s="1" t="s">
        <v>14841</v>
      </c>
      <c r="G4446" s="1">
        <v>-16.802800000000001</v>
      </c>
      <c r="H4446" s="1">
        <v>179.34100000000001</v>
      </c>
      <c r="I4446" s="1">
        <v>17</v>
      </c>
      <c r="J4446" s="1">
        <v>12</v>
      </c>
      <c r="K4446" s="1" t="s">
        <v>161</v>
      </c>
      <c r="L4446" s="1" t="s">
        <v>14838</v>
      </c>
    </row>
    <row r="4447" spans="1:12">
      <c r="A4447" s="1">
        <v>5877</v>
      </c>
      <c r="B4447" s="1" t="s">
        <v>14842</v>
      </c>
      <c r="C4447" s="1" t="s">
        <v>14843</v>
      </c>
      <c r="D4447" s="1" t="s">
        <v>6304</v>
      </c>
      <c r="E4447" s="1" t="s">
        <v>14844</v>
      </c>
      <c r="F4447" s="1" t="s">
        <v>14845</v>
      </c>
      <c r="G4447" s="1">
        <v>-12.4825</v>
      </c>
      <c r="H4447" s="1">
        <v>177.071</v>
      </c>
      <c r="I4447" s="1">
        <v>22</v>
      </c>
      <c r="J4447" s="1">
        <v>12</v>
      </c>
      <c r="K4447" s="1" t="s">
        <v>161</v>
      </c>
      <c r="L4447" s="1" t="s">
        <v>14842</v>
      </c>
    </row>
    <row r="4448" spans="1:12">
      <c r="A4448" s="1">
        <v>5876</v>
      </c>
      <c r="B4448" s="1" t="s">
        <v>14846</v>
      </c>
      <c r="C4448" s="1" t="s">
        <v>14847</v>
      </c>
      <c r="D4448" s="1" t="s">
        <v>6304</v>
      </c>
      <c r="E4448" s="1" t="s">
        <v>14848</v>
      </c>
      <c r="F4448" s="1" t="s">
        <v>14849</v>
      </c>
      <c r="G4448" s="1">
        <v>-17.345800000000001</v>
      </c>
      <c r="H4448" s="1">
        <v>179.422</v>
      </c>
      <c r="I4448" s="1">
        <v>358</v>
      </c>
      <c r="J4448" s="1">
        <v>12</v>
      </c>
      <c r="K4448" s="1" t="s">
        <v>161</v>
      </c>
      <c r="L4448" s="1" t="s">
        <v>14846</v>
      </c>
    </row>
    <row r="4449" spans="1:12">
      <c r="A4449" s="1">
        <v>5875</v>
      </c>
      <c r="B4449" s="1" t="s">
        <v>14850</v>
      </c>
      <c r="C4449" s="1" t="s">
        <v>14851</v>
      </c>
      <c r="D4449" s="1" t="s">
        <v>6304</v>
      </c>
      <c r="E4449" s="1" t="s">
        <v>14852</v>
      </c>
      <c r="F4449" s="1" t="s">
        <v>14853</v>
      </c>
      <c r="G4449" s="1">
        <v>-16.6906</v>
      </c>
      <c r="H4449" s="1">
        <v>-179.87700000000001</v>
      </c>
      <c r="I4449" s="1">
        <v>60</v>
      </c>
      <c r="J4449" s="1">
        <v>12</v>
      </c>
      <c r="K4449" s="1" t="s">
        <v>161</v>
      </c>
      <c r="L4449" s="1" t="s">
        <v>14850</v>
      </c>
    </row>
    <row r="4450" spans="1:12">
      <c r="A4450" s="1">
        <v>5874</v>
      </c>
      <c r="B4450" s="1" t="s">
        <v>14854</v>
      </c>
      <c r="C4450" s="1" t="s">
        <v>14855</v>
      </c>
      <c r="D4450" s="1" t="s">
        <v>6304</v>
      </c>
      <c r="E4450" s="1" t="s">
        <v>14856</v>
      </c>
      <c r="F4450" s="1" t="s">
        <v>14857</v>
      </c>
      <c r="G4450" s="1">
        <v>-16.466749</v>
      </c>
      <c r="H4450" s="1">
        <v>179.33985999999999</v>
      </c>
      <c r="I4450" s="1">
        <v>44</v>
      </c>
      <c r="J4450" s="1">
        <v>12</v>
      </c>
      <c r="K4450" s="1" t="s">
        <v>161</v>
      </c>
      <c r="L4450" s="1" t="s">
        <v>14854</v>
      </c>
    </row>
    <row r="4451" spans="1:12">
      <c r="A4451" s="1">
        <v>5873</v>
      </c>
      <c r="B4451" s="1" t="s">
        <v>14858</v>
      </c>
      <c r="C4451" s="1" t="s">
        <v>14859</v>
      </c>
      <c r="D4451" s="1" t="s">
        <v>6304</v>
      </c>
      <c r="E4451" s="1" t="s">
        <v>14860</v>
      </c>
      <c r="F4451" s="1" t="s">
        <v>14861</v>
      </c>
      <c r="G4451" s="1">
        <v>-18.199200000000001</v>
      </c>
      <c r="H4451" s="1">
        <v>-178.81700000000001</v>
      </c>
      <c r="I4451" s="1">
        <v>280</v>
      </c>
      <c r="J4451" s="1">
        <v>12</v>
      </c>
      <c r="K4451" s="1" t="s">
        <v>161</v>
      </c>
      <c r="L4451" s="1" t="s">
        <v>14858</v>
      </c>
    </row>
    <row r="4452" spans="1:12">
      <c r="A4452" s="1">
        <v>5872</v>
      </c>
      <c r="B4452" s="1" t="s">
        <v>14862</v>
      </c>
      <c r="C4452" s="1" t="s">
        <v>14863</v>
      </c>
      <c r="D4452" s="1" t="s">
        <v>6304</v>
      </c>
      <c r="E4452" s="1" t="s">
        <v>14864</v>
      </c>
      <c r="F4452" s="1" t="s">
        <v>14865</v>
      </c>
      <c r="G4452" s="1">
        <v>-18.115600000000001</v>
      </c>
      <c r="H4452" s="1">
        <v>179.34</v>
      </c>
      <c r="I4452" s="1">
        <v>50</v>
      </c>
      <c r="J4452" s="1">
        <v>12</v>
      </c>
      <c r="K4452" s="1" t="s">
        <v>161</v>
      </c>
      <c r="L4452" s="1" t="s">
        <v>14862</v>
      </c>
    </row>
    <row r="4453" spans="1:12">
      <c r="A4453" s="1">
        <v>5871</v>
      </c>
      <c r="B4453" s="1" t="s">
        <v>14866</v>
      </c>
      <c r="C4453" s="1" t="s">
        <v>14867</v>
      </c>
      <c r="D4453" s="1" t="s">
        <v>6304</v>
      </c>
      <c r="E4453" s="1" t="s">
        <v>14868</v>
      </c>
      <c r="F4453" s="1" t="s">
        <v>14869</v>
      </c>
      <c r="G4453" s="1">
        <v>-18.566700000000001</v>
      </c>
      <c r="H4453" s="1">
        <v>179.95099999999999</v>
      </c>
      <c r="I4453" s="1">
        <v>13</v>
      </c>
      <c r="J4453" s="1">
        <v>12</v>
      </c>
      <c r="K4453" s="1" t="s">
        <v>161</v>
      </c>
      <c r="L4453" s="1" t="s">
        <v>14866</v>
      </c>
    </row>
    <row r="4454" spans="1:12">
      <c r="A4454" s="1">
        <v>5870</v>
      </c>
      <c r="B4454" s="1" t="s">
        <v>14870</v>
      </c>
      <c r="C4454" s="1" t="s">
        <v>14871</v>
      </c>
      <c r="D4454" s="1" t="s">
        <v>6304</v>
      </c>
      <c r="E4454" s="1" t="s">
        <v>14872</v>
      </c>
      <c r="F4454" s="1" t="s">
        <v>14873</v>
      </c>
      <c r="G4454" s="1">
        <v>-17.673100000000002</v>
      </c>
      <c r="H4454" s="1">
        <v>177.09800000000001</v>
      </c>
      <c r="I4454" s="1">
        <v>0</v>
      </c>
      <c r="J4454" s="1">
        <v>12</v>
      </c>
      <c r="K4454" s="1" t="s">
        <v>161</v>
      </c>
      <c r="L4454" s="1" t="s">
        <v>14870</v>
      </c>
    </row>
    <row r="4455" spans="1:12">
      <c r="A4455" s="1">
        <v>5869</v>
      </c>
      <c r="B4455" s="1" t="s">
        <v>14874</v>
      </c>
      <c r="C4455" s="1" t="s">
        <v>14875</v>
      </c>
      <c r="D4455" s="1" t="s">
        <v>6304</v>
      </c>
      <c r="E4455" s="1" t="s">
        <v>14876</v>
      </c>
      <c r="F4455" s="1" t="s">
        <v>14877</v>
      </c>
      <c r="G4455" s="1">
        <v>-19.0581</v>
      </c>
      <c r="H4455" s="1">
        <v>178.15700000000001</v>
      </c>
      <c r="I4455" s="1">
        <v>6</v>
      </c>
      <c r="J4455" s="1">
        <v>12</v>
      </c>
      <c r="K4455" s="1" t="s">
        <v>161</v>
      </c>
      <c r="L4455" s="1" t="s">
        <v>14874</v>
      </c>
    </row>
    <row r="4456" spans="1:12">
      <c r="A4456" s="1">
        <v>5868</v>
      </c>
      <c r="B4456" s="1" t="s">
        <v>14878</v>
      </c>
      <c r="C4456" s="1" t="s">
        <v>14879</v>
      </c>
      <c r="D4456" s="1" t="s">
        <v>6304</v>
      </c>
      <c r="E4456" s="1" t="s">
        <v>14880</v>
      </c>
      <c r="F4456" s="1" t="s">
        <v>14881</v>
      </c>
      <c r="G4456" s="1">
        <v>-17.777899999999999</v>
      </c>
      <c r="H4456" s="1">
        <v>177.197</v>
      </c>
      <c r="I4456" s="1">
        <v>10</v>
      </c>
      <c r="J4456" s="1">
        <v>12</v>
      </c>
      <c r="K4456" s="1" t="s">
        <v>161</v>
      </c>
      <c r="L4456" s="1" t="s">
        <v>14878</v>
      </c>
    </row>
    <row r="4457" spans="1:12">
      <c r="A4457" s="1">
        <v>5867</v>
      </c>
      <c r="B4457" s="1" t="s">
        <v>14882</v>
      </c>
      <c r="C4457" s="1" t="s">
        <v>14883</v>
      </c>
      <c r="D4457" s="1" t="s">
        <v>6304</v>
      </c>
      <c r="E4457" s="1" t="s">
        <v>14884</v>
      </c>
      <c r="F4457" s="1" t="s">
        <v>14885</v>
      </c>
      <c r="G4457" s="1">
        <v>-17.743300000000001</v>
      </c>
      <c r="H4457" s="1">
        <v>-179.34200000000001</v>
      </c>
      <c r="I4457" s="1">
        <v>13</v>
      </c>
      <c r="J4457" s="1">
        <v>12</v>
      </c>
      <c r="K4457" s="1" t="s">
        <v>161</v>
      </c>
      <c r="L4457" s="1" t="s">
        <v>14882</v>
      </c>
    </row>
    <row r="4458" spans="1:12">
      <c r="A4458" s="1">
        <v>5866</v>
      </c>
      <c r="B4458" s="1" t="s">
        <v>14886</v>
      </c>
      <c r="C4458" s="1" t="s">
        <v>14887</v>
      </c>
      <c r="D4458" s="1" t="s">
        <v>6295</v>
      </c>
      <c r="E4458" s="1" t="s">
        <v>14888</v>
      </c>
      <c r="F4458" s="1" t="s">
        <v>14889</v>
      </c>
      <c r="G4458" s="1">
        <v>-9.0066699999999997</v>
      </c>
      <c r="H4458" s="1">
        <v>-158.03700000000001</v>
      </c>
      <c r="I4458" s="1">
        <v>8</v>
      </c>
      <c r="J4458" s="1">
        <v>-10</v>
      </c>
      <c r="K4458" s="1" t="s">
        <v>161</v>
      </c>
      <c r="L4458" s="1" t="s">
        <v>14886</v>
      </c>
    </row>
    <row r="4459" spans="1:12">
      <c r="A4459" s="1">
        <v>5865</v>
      </c>
      <c r="B4459" s="1" t="s">
        <v>14890</v>
      </c>
      <c r="C4459" s="1" t="s">
        <v>14891</v>
      </c>
      <c r="D4459" s="1" t="s">
        <v>6295</v>
      </c>
      <c r="E4459" s="1" t="s">
        <v>14892</v>
      </c>
      <c r="F4459" s="1" t="s">
        <v>14893</v>
      </c>
      <c r="G4459" s="1">
        <v>-19.842500000000001</v>
      </c>
      <c r="H4459" s="1">
        <v>-157.703</v>
      </c>
      <c r="I4459" s="1">
        <v>25</v>
      </c>
      <c r="J4459" s="1">
        <v>-10</v>
      </c>
      <c r="K4459" s="1" t="s">
        <v>161</v>
      </c>
      <c r="L4459" s="1" t="s">
        <v>14890</v>
      </c>
    </row>
    <row r="4460" spans="1:12">
      <c r="A4460" s="1">
        <v>5864</v>
      </c>
      <c r="B4460" s="1" t="s">
        <v>14894</v>
      </c>
      <c r="C4460" s="1" t="s">
        <v>14895</v>
      </c>
      <c r="D4460" s="1" t="s">
        <v>6295</v>
      </c>
      <c r="E4460" s="1" t="s">
        <v>14896</v>
      </c>
      <c r="F4460" s="1" t="s">
        <v>14897</v>
      </c>
      <c r="G4460" s="1">
        <v>-20.136099999999999</v>
      </c>
      <c r="H4460" s="1">
        <v>-157.345</v>
      </c>
      <c r="I4460" s="1">
        <v>26</v>
      </c>
      <c r="J4460" s="1">
        <v>-10</v>
      </c>
      <c r="K4460" s="1" t="s">
        <v>161</v>
      </c>
      <c r="L4460" s="1" t="s">
        <v>14894</v>
      </c>
    </row>
    <row r="4461" spans="1:12">
      <c r="A4461" s="1">
        <v>5863</v>
      </c>
      <c r="B4461" s="1" t="s">
        <v>14898</v>
      </c>
      <c r="C4461" s="1" t="s">
        <v>14899</v>
      </c>
      <c r="D4461" s="1" t="s">
        <v>6295</v>
      </c>
      <c r="E4461" s="1" t="s">
        <v>14900</v>
      </c>
      <c r="F4461" s="1" t="s">
        <v>14901</v>
      </c>
      <c r="G4461" s="1">
        <v>-10.3767</v>
      </c>
      <c r="H4461" s="1">
        <v>-161.00200000000001</v>
      </c>
      <c r="I4461" s="1">
        <v>0</v>
      </c>
      <c r="J4461" s="1">
        <v>-10</v>
      </c>
      <c r="K4461" s="1" t="s">
        <v>161</v>
      </c>
      <c r="L4461" s="1" t="s">
        <v>14898</v>
      </c>
    </row>
    <row r="4462" spans="1:12">
      <c r="A4462" s="1">
        <v>5862</v>
      </c>
      <c r="B4462" s="1" t="s">
        <v>14902</v>
      </c>
      <c r="C4462" s="1" t="s">
        <v>14903</v>
      </c>
      <c r="D4462" s="1" t="s">
        <v>6295</v>
      </c>
      <c r="E4462" s="1" t="s">
        <v>14904</v>
      </c>
      <c r="F4462" s="1" t="s">
        <v>14905</v>
      </c>
      <c r="G4462" s="1">
        <v>-21.895600000000002</v>
      </c>
      <c r="H4462" s="1">
        <v>-157.905</v>
      </c>
      <c r="I4462" s="1">
        <v>45</v>
      </c>
      <c r="J4462" s="1">
        <v>-10</v>
      </c>
      <c r="K4462" s="1" t="s">
        <v>161</v>
      </c>
      <c r="L4462" s="1" t="s">
        <v>14902</v>
      </c>
    </row>
    <row r="4463" spans="1:12">
      <c r="A4463" s="1">
        <v>5861</v>
      </c>
      <c r="B4463" s="1" t="s">
        <v>14906</v>
      </c>
      <c r="C4463" s="1" t="s">
        <v>14907</v>
      </c>
      <c r="D4463" s="1" t="s">
        <v>6295</v>
      </c>
      <c r="E4463" s="1" t="s">
        <v>14908</v>
      </c>
      <c r="F4463" s="1" t="s">
        <v>14909</v>
      </c>
      <c r="G4463" s="1">
        <v>-19.9678</v>
      </c>
      <c r="H4463" s="1">
        <v>-158.119</v>
      </c>
      <c r="I4463" s="1">
        <v>36</v>
      </c>
      <c r="J4463" s="1">
        <v>-10</v>
      </c>
      <c r="K4463" s="1" t="s">
        <v>161</v>
      </c>
      <c r="L4463" s="1" t="s">
        <v>14906</v>
      </c>
    </row>
    <row r="4464" spans="1:12">
      <c r="A4464" s="1">
        <v>5860</v>
      </c>
      <c r="B4464" s="1" t="s">
        <v>14910</v>
      </c>
      <c r="C4464" s="1" t="s">
        <v>6278</v>
      </c>
      <c r="D4464" s="1" t="s">
        <v>6205</v>
      </c>
      <c r="E4464" s="1" t="s">
        <v>14911</v>
      </c>
      <c r="F4464" s="1" t="s">
        <v>14912</v>
      </c>
      <c r="G4464" s="1">
        <v>25.082999999999998</v>
      </c>
      <c r="H4464" s="1">
        <v>-77.3</v>
      </c>
      <c r="I4464" s="1">
        <v>0</v>
      </c>
      <c r="J4464" s="1">
        <v>-5</v>
      </c>
      <c r="K4464" s="1" t="s">
        <v>161</v>
      </c>
      <c r="L4464" s="1" t="s">
        <v>14910</v>
      </c>
    </row>
    <row r="4465" spans="1:12">
      <c r="A4465" s="1">
        <v>5859</v>
      </c>
      <c r="B4465" s="1" t="s">
        <v>14913</v>
      </c>
      <c r="C4465" s="1" t="s">
        <v>14914</v>
      </c>
      <c r="D4465" s="1" t="s">
        <v>6205</v>
      </c>
      <c r="E4465" s="1" t="s">
        <v>14915</v>
      </c>
      <c r="F4465" s="1" t="s">
        <v>14916</v>
      </c>
      <c r="G4465" s="1">
        <v>22.745560999999999</v>
      </c>
      <c r="H4465" s="1">
        <v>-74.182353000000006</v>
      </c>
      <c r="I4465" s="1">
        <v>5</v>
      </c>
      <c r="J4465" s="1">
        <v>-5</v>
      </c>
      <c r="K4465" s="1" t="s">
        <v>161</v>
      </c>
      <c r="L4465" s="1" t="s">
        <v>14913</v>
      </c>
    </row>
    <row r="4466" spans="1:12">
      <c r="A4466" s="1">
        <v>5858</v>
      </c>
      <c r="B4466" s="1" t="s">
        <v>14917</v>
      </c>
      <c r="C4466" s="1" t="s">
        <v>14918</v>
      </c>
      <c r="D4466" s="1" t="s">
        <v>6205</v>
      </c>
      <c r="E4466" s="1" t="s">
        <v>14919</v>
      </c>
      <c r="F4466" s="1" t="s">
        <v>14920</v>
      </c>
      <c r="G4466" s="1">
        <v>24.315291999999999</v>
      </c>
      <c r="H4466" s="1">
        <v>-75.452331000000001</v>
      </c>
      <c r="I4466" s="1">
        <v>5</v>
      </c>
      <c r="J4466" s="1">
        <v>-5</v>
      </c>
      <c r="K4466" s="1" t="s">
        <v>161</v>
      </c>
      <c r="L4466" s="1" t="s">
        <v>14917</v>
      </c>
    </row>
    <row r="4467" spans="1:12">
      <c r="A4467" s="1">
        <v>5857</v>
      </c>
      <c r="B4467" s="1" t="s">
        <v>14921</v>
      </c>
      <c r="C4467" s="1" t="s">
        <v>14922</v>
      </c>
      <c r="D4467" s="1" t="s">
        <v>6205</v>
      </c>
      <c r="E4467" s="1" t="s">
        <v>14923</v>
      </c>
      <c r="F4467" s="1" t="s">
        <v>14924</v>
      </c>
      <c r="G4467" s="1">
        <v>24.629417</v>
      </c>
      <c r="H4467" s="1">
        <v>-75.673775000000006</v>
      </c>
      <c r="I4467" s="1">
        <v>18</v>
      </c>
      <c r="J4467" s="1">
        <v>-5</v>
      </c>
      <c r="K4467" s="1" t="s">
        <v>161</v>
      </c>
      <c r="L4467" s="1" t="s">
        <v>14921</v>
      </c>
    </row>
    <row r="4468" spans="1:12">
      <c r="A4468" s="1">
        <v>5856</v>
      </c>
      <c r="B4468" s="1" t="s">
        <v>14925</v>
      </c>
      <c r="C4468" s="1" t="s">
        <v>14926</v>
      </c>
      <c r="D4468" s="1" t="s">
        <v>6205</v>
      </c>
      <c r="E4468" s="1" t="s">
        <v>14927</v>
      </c>
      <c r="F4468" s="1" t="s">
        <v>14928</v>
      </c>
      <c r="G4468" s="1">
        <v>24.158933000000001</v>
      </c>
      <c r="H4468" s="1">
        <v>-77.589758000000003</v>
      </c>
      <c r="I4468" s="1">
        <v>15</v>
      </c>
      <c r="J4468" s="1">
        <v>-5</v>
      </c>
      <c r="K4468" s="1" t="s">
        <v>161</v>
      </c>
      <c r="L4468" s="1" t="s">
        <v>14925</v>
      </c>
    </row>
    <row r="4469" spans="1:12">
      <c r="A4469" s="1">
        <v>5855</v>
      </c>
      <c r="B4469" s="1" t="s">
        <v>14929</v>
      </c>
      <c r="C4469" s="1" t="s">
        <v>14930</v>
      </c>
      <c r="D4469" s="1" t="s">
        <v>10324</v>
      </c>
      <c r="E4469" s="1" t="s">
        <v>14931</v>
      </c>
      <c r="G4469" s="1">
        <v>3.1849500000000002</v>
      </c>
      <c r="H4469" s="1">
        <v>115.45399999999999</v>
      </c>
      <c r="I4469" s="1">
        <v>750</v>
      </c>
      <c r="J4469" s="1">
        <v>8</v>
      </c>
      <c r="K4469" s="1" t="s">
        <v>201</v>
      </c>
      <c r="L4469" s="1" t="s">
        <v>14929</v>
      </c>
    </row>
    <row r="4470" spans="1:12">
      <c r="A4470" s="1">
        <v>5854</v>
      </c>
      <c r="B4470" s="1" t="s">
        <v>14932</v>
      </c>
      <c r="C4470" s="1" t="s">
        <v>14933</v>
      </c>
      <c r="D4470" s="1" t="s">
        <v>5707</v>
      </c>
      <c r="E4470" s="1" t="s">
        <v>14934</v>
      </c>
      <c r="F4470" s="1" t="s">
        <v>14935</v>
      </c>
      <c r="G4470" s="1">
        <v>16.212599999999998</v>
      </c>
      <c r="H4470" s="1">
        <v>-95.201599999999999</v>
      </c>
      <c r="I4470" s="1">
        <v>75</v>
      </c>
      <c r="J4470" s="1">
        <v>-6</v>
      </c>
      <c r="K4470" s="1" t="s">
        <v>5710</v>
      </c>
      <c r="L4470" s="1" t="s">
        <v>14932</v>
      </c>
    </row>
    <row r="4471" spans="1:12">
      <c r="A4471" s="1">
        <v>5853</v>
      </c>
      <c r="B4471" s="1" t="s">
        <v>14936</v>
      </c>
      <c r="C4471" s="1" t="s">
        <v>8773</v>
      </c>
      <c r="D4471" s="1" t="s">
        <v>6107</v>
      </c>
      <c r="E4471" s="1" t="s">
        <v>14937</v>
      </c>
      <c r="F4471" s="1" t="s">
        <v>14938</v>
      </c>
      <c r="G4471" s="1">
        <v>21.788461000000002</v>
      </c>
      <c r="H4471" s="1">
        <v>-79.997202999999999</v>
      </c>
      <c r="I4471" s="1">
        <v>125</v>
      </c>
      <c r="J4471" s="1">
        <v>-5</v>
      </c>
      <c r="K4471" s="1" t="s">
        <v>161</v>
      </c>
      <c r="L4471" s="1" t="s">
        <v>14936</v>
      </c>
    </row>
    <row r="4472" spans="1:12">
      <c r="A4472" s="1">
        <v>5852</v>
      </c>
      <c r="B4472" s="1" t="s">
        <v>14939</v>
      </c>
      <c r="C4472" s="1" t="s">
        <v>14940</v>
      </c>
      <c r="D4472" s="1" t="s">
        <v>6107</v>
      </c>
      <c r="E4472" s="1" t="s">
        <v>14941</v>
      </c>
      <c r="F4472" s="1" t="s">
        <v>14942</v>
      </c>
      <c r="G4472" s="1">
        <v>22.513200000000001</v>
      </c>
      <c r="H4472" s="1">
        <v>-78.510999999999996</v>
      </c>
      <c r="I4472" s="1">
        <v>6</v>
      </c>
      <c r="J4472" s="1">
        <v>-5</v>
      </c>
      <c r="K4472" s="1" t="s">
        <v>161</v>
      </c>
      <c r="L4472" s="1" t="s">
        <v>14939</v>
      </c>
    </row>
    <row r="4473" spans="1:12">
      <c r="A4473" s="1">
        <v>5851</v>
      </c>
      <c r="B4473" s="1" t="s">
        <v>14943</v>
      </c>
      <c r="C4473" s="1" t="s">
        <v>14944</v>
      </c>
      <c r="D4473" s="1" t="s">
        <v>6093</v>
      </c>
      <c r="E4473" s="1" t="s">
        <v>14945</v>
      </c>
      <c r="F4473" s="1" t="s">
        <v>14946</v>
      </c>
      <c r="G4473" s="1">
        <v>19.933599999999998</v>
      </c>
      <c r="H4473" s="1">
        <v>-72.848600000000005</v>
      </c>
      <c r="I4473" s="1">
        <v>9</v>
      </c>
      <c r="J4473" s="1">
        <v>-5</v>
      </c>
      <c r="K4473" s="1" t="s">
        <v>161</v>
      </c>
      <c r="L4473" s="1" t="s">
        <v>14943</v>
      </c>
    </row>
    <row r="4474" spans="1:12">
      <c r="A4474" s="1">
        <v>5850</v>
      </c>
      <c r="B4474" s="1" t="s">
        <v>14947</v>
      </c>
      <c r="C4474" s="1" t="s">
        <v>14948</v>
      </c>
      <c r="D4474" s="1" t="s">
        <v>6093</v>
      </c>
      <c r="E4474" s="1" t="s">
        <v>14949</v>
      </c>
      <c r="F4474" s="1" t="s">
        <v>14950</v>
      </c>
      <c r="G4474" s="1">
        <v>18.6631</v>
      </c>
      <c r="H4474" s="1">
        <v>-74.170299999999997</v>
      </c>
      <c r="I4474" s="1">
        <v>147</v>
      </c>
      <c r="J4474" s="1">
        <v>-5</v>
      </c>
      <c r="K4474" s="1" t="s">
        <v>161</v>
      </c>
      <c r="L4474" s="1" t="s">
        <v>14947</v>
      </c>
    </row>
    <row r="4475" spans="1:12">
      <c r="A4475" s="1">
        <v>5849</v>
      </c>
      <c r="B4475" s="1" t="s">
        <v>14951</v>
      </c>
      <c r="C4475" s="1" t="s">
        <v>14952</v>
      </c>
      <c r="D4475" s="1" t="s">
        <v>6030</v>
      </c>
      <c r="E4475" s="1" t="s">
        <v>14953</v>
      </c>
      <c r="F4475" s="1" t="s">
        <v>14954</v>
      </c>
      <c r="G4475" s="1">
        <v>10.25</v>
      </c>
      <c r="H4475" s="1">
        <v>-85.417000000000002</v>
      </c>
      <c r="I4475" s="1">
        <v>10</v>
      </c>
      <c r="J4475" s="1">
        <v>-6</v>
      </c>
      <c r="K4475" s="1" t="s">
        <v>161</v>
      </c>
      <c r="L4475" s="1" t="s">
        <v>14951</v>
      </c>
    </row>
    <row r="4476" spans="1:12">
      <c r="A4476" s="1">
        <v>5848</v>
      </c>
      <c r="B4476" s="1" t="s">
        <v>14955</v>
      </c>
      <c r="C4476" s="1" t="s">
        <v>5659</v>
      </c>
      <c r="D4476" s="1" t="s">
        <v>6030</v>
      </c>
      <c r="E4476" s="1" t="s">
        <v>14956</v>
      </c>
      <c r="F4476" s="1" t="s">
        <v>14957</v>
      </c>
      <c r="G4476" s="1">
        <v>9.9570530000000002</v>
      </c>
      <c r="H4476" s="1">
        <v>-84.139797000000002</v>
      </c>
      <c r="I4476" s="1">
        <v>3287</v>
      </c>
      <c r="J4476" s="1">
        <v>-6</v>
      </c>
      <c r="K4476" s="1" t="s">
        <v>161</v>
      </c>
      <c r="L4476" s="1" t="s">
        <v>14955</v>
      </c>
    </row>
    <row r="4477" spans="1:12">
      <c r="A4477" s="1">
        <v>5847</v>
      </c>
      <c r="B4477" s="1" t="s">
        <v>14958</v>
      </c>
      <c r="C4477" s="1" t="s">
        <v>14959</v>
      </c>
      <c r="D4477" s="1" t="s">
        <v>6030</v>
      </c>
      <c r="E4477" s="1" t="s">
        <v>14960</v>
      </c>
      <c r="F4477" s="1" t="s">
        <v>14961</v>
      </c>
      <c r="G4477" s="1">
        <v>8.5333299999999994</v>
      </c>
      <c r="H4477" s="1">
        <v>-83.3</v>
      </c>
      <c r="I4477" s="1">
        <v>7</v>
      </c>
      <c r="J4477" s="1">
        <v>-6</v>
      </c>
      <c r="K4477" s="1" t="s">
        <v>161</v>
      </c>
      <c r="L4477" s="1" t="s">
        <v>14958</v>
      </c>
    </row>
    <row r="4478" spans="1:12">
      <c r="A4478" s="1">
        <v>5845</v>
      </c>
      <c r="B4478" s="1" t="s">
        <v>14962</v>
      </c>
      <c r="C4478" s="1" t="s">
        <v>14963</v>
      </c>
      <c r="D4478" s="1" t="s">
        <v>6030</v>
      </c>
      <c r="E4478" s="1" t="s">
        <v>14964</v>
      </c>
      <c r="F4478" s="1" t="s">
        <v>14965</v>
      </c>
      <c r="G4478" s="1">
        <v>9.8561099999999993</v>
      </c>
      <c r="H4478" s="1">
        <v>-85.370800000000003</v>
      </c>
      <c r="I4478" s="1">
        <v>7</v>
      </c>
      <c r="J4478" s="1">
        <v>-6</v>
      </c>
      <c r="K4478" s="1" t="s">
        <v>161</v>
      </c>
      <c r="L4478" s="1" t="s">
        <v>14962</v>
      </c>
    </row>
    <row r="4479" spans="1:12">
      <c r="A4479" s="1">
        <v>5844</v>
      </c>
      <c r="B4479" s="1" t="s">
        <v>14966</v>
      </c>
      <c r="C4479" s="1" t="s">
        <v>14967</v>
      </c>
      <c r="D4479" s="1" t="s">
        <v>6030</v>
      </c>
      <c r="E4479" s="1" t="s">
        <v>14968</v>
      </c>
      <c r="F4479" s="1" t="s">
        <v>14969</v>
      </c>
      <c r="G4479" s="1">
        <v>10.355700000000001</v>
      </c>
      <c r="H4479" s="1">
        <v>-85.852891999999997</v>
      </c>
      <c r="I4479" s="1">
        <v>33</v>
      </c>
      <c r="J4479" s="1">
        <v>-6</v>
      </c>
      <c r="K4479" s="1" t="s">
        <v>161</v>
      </c>
      <c r="L4479" s="1" t="s">
        <v>14966</v>
      </c>
    </row>
    <row r="4480" spans="1:12">
      <c r="A4480" s="1">
        <v>5843</v>
      </c>
      <c r="B4480" s="1" t="s">
        <v>14970</v>
      </c>
      <c r="C4480" s="1" t="s">
        <v>14971</v>
      </c>
      <c r="D4480" s="1" t="s">
        <v>6030</v>
      </c>
      <c r="E4480" s="1" t="s">
        <v>14972</v>
      </c>
      <c r="F4480" s="1" t="s">
        <v>14973</v>
      </c>
      <c r="G4480" s="1">
        <v>10.768736000000001</v>
      </c>
      <c r="H4480" s="1">
        <v>-83.585614000000007</v>
      </c>
      <c r="I4480" s="1">
        <v>3</v>
      </c>
      <c r="J4480" s="1">
        <v>-6</v>
      </c>
      <c r="K4480" s="1" t="s">
        <v>161</v>
      </c>
      <c r="L4480" s="1" t="s">
        <v>14970</v>
      </c>
    </row>
    <row r="4481" spans="1:12">
      <c r="A4481" s="1">
        <v>5842</v>
      </c>
      <c r="B4481" s="1" t="s">
        <v>14974</v>
      </c>
      <c r="C4481" s="1" t="s">
        <v>14975</v>
      </c>
      <c r="D4481" s="1" t="s">
        <v>6030</v>
      </c>
      <c r="E4481" s="1" t="s">
        <v>14976</v>
      </c>
      <c r="F4481" s="1" t="s">
        <v>14977</v>
      </c>
      <c r="G4481" s="1">
        <v>10.569000000000001</v>
      </c>
      <c r="H4481" s="1">
        <v>-83.514799999999994</v>
      </c>
      <c r="I4481" s="1">
        <v>82</v>
      </c>
      <c r="J4481" s="1">
        <v>-6</v>
      </c>
      <c r="K4481" s="1" t="s">
        <v>161</v>
      </c>
      <c r="L4481" s="1" t="s">
        <v>14974</v>
      </c>
    </row>
    <row r="4482" spans="1:12">
      <c r="A4482" s="1">
        <v>5841</v>
      </c>
      <c r="B4482" s="1" t="s">
        <v>14978</v>
      </c>
      <c r="C4482" s="1" t="s">
        <v>3408</v>
      </c>
      <c r="D4482" s="1" t="s">
        <v>6006</v>
      </c>
      <c r="E4482" s="1" t="s">
        <v>14979</v>
      </c>
      <c r="F4482" s="1" t="s">
        <v>14980</v>
      </c>
      <c r="G4482" s="1">
        <v>8.4066700000000001</v>
      </c>
      <c r="H4482" s="1">
        <v>-78.1417</v>
      </c>
      <c r="I4482" s="1">
        <v>30</v>
      </c>
      <c r="J4482" s="1">
        <v>-5</v>
      </c>
      <c r="K4482" s="1" t="s">
        <v>161</v>
      </c>
      <c r="L4482" s="1" t="s">
        <v>14978</v>
      </c>
    </row>
    <row r="4483" spans="1:12">
      <c r="A4483" s="1">
        <v>5840</v>
      </c>
      <c r="B4483" s="1" t="s">
        <v>14981</v>
      </c>
      <c r="C4483" s="1" t="s">
        <v>14982</v>
      </c>
      <c r="D4483" s="1" t="s">
        <v>6006</v>
      </c>
      <c r="E4483" s="1" t="s">
        <v>14983</v>
      </c>
      <c r="F4483" s="1" t="s">
        <v>14984</v>
      </c>
      <c r="G4483" s="1">
        <v>7.5177800000000001</v>
      </c>
      <c r="H4483" s="1">
        <v>-78.157200000000003</v>
      </c>
      <c r="I4483" s="1">
        <v>29</v>
      </c>
      <c r="J4483" s="1">
        <v>-5</v>
      </c>
      <c r="K4483" s="1" t="s">
        <v>161</v>
      </c>
      <c r="L4483" s="1" t="s">
        <v>14981</v>
      </c>
    </row>
    <row r="4484" spans="1:12">
      <c r="A4484" s="1">
        <v>5839</v>
      </c>
      <c r="B4484" s="1" t="s">
        <v>14985</v>
      </c>
      <c r="C4484" s="1" t="s">
        <v>14986</v>
      </c>
      <c r="D4484" s="1" t="s">
        <v>6006</v>
      </c>
      <c r="E4484" s="1" t="s">
        <v>14987</v>
      </c>
      <c r="F4484" s="1" t="s">
        <v>14988</v>
      </c>
      <c r="G4484" s="1">
        <v>9.3566400000000005</v>
      </c>
      <c r="H4484" s="1">
        <v>-79.867400000000004</v>
      </c>
      <c r="I4484" s="1">
        <v>25</v>
      </c>
      <c r="J4484" s="1">
        <v>-5</v>
      </c>
      <c r="K4484" s="1" t="s">
        <v>161</v>
      </c>
      <c r="L4484" s="1" t="s">
        <v>14985</v>
      </c>
    </row>
    <row r="4485" spans="1:12">
      <c r="A4485" s="1">
        <v>5838</v>
      </c>
      <c r="B4485" s="1" t="s">
        <v>14989</v>
      </c>
      <c r="C4485" s="1" t="s">
        <v>14990</v>
      </c>
      <c r="D4485" s="1" t="s">
        <v>6006</v>
      </c>
      <c r="E4485" s="1" t="s">
        <v>14991</v>
      </c>
      <c r="F4485" s="1" t="s">
        <v>14992</v>
      </c>
      <c r="G4485" s="1">
        <v>7.9878400000000003</v>
      </c>
      <c r="H4485" s="1">
        <v>-80.409700000000001</v>
      </c>
      <c r="I4485" s="1">
        <v>33</v>
      </c>
      <c r="J4485" s="1">
        <v>-5</v>
      </c>
      <c r="K4485" s="1" t="s">
        <v>161</v>
      </c>
      <c r="L4485" s="1" t="s">
        <v>14989</v>
      </c>
    </row>
    <row r="4486" spans="1:12">
      <c r="A4486" s="1">
        <v>5837</v>
      </c>
      <c r="B4486" s="1" t="s">
        <v>14993</v>
      </c>
      <c r="C4486" s="1" t="s">
        <v>14994</v>
      </c>
      <c r="D4486" s="1" t="s">
        <v>5707</v>
      </c>
      <c r="E4486" s="1" t="s">
        <v>14995</v>
      </c>
      <c r="F4486" s="1" t="s">
        <v>14996</v>
      </c>
      <c r="G4486" s="1">
        <v>19.475083000000001</v>
      </c>
      <c r="H4486" s="1">
        <v>-96.797505999999998</v>
      </c>
      <c r="I4486" s="1">
        <v>3127</v>
      </c>
      <c r="J4486" s="1">
        <v>-6</v>
      </c>
      <c r="K4486" s="1" t="s">
        <v>5710</v>
      </c>
      <c r="L4486" s="1" t="s">
        <v>14993</v>
      </c>
    </row>
    <row r="4487" spans="1:12">
      <c r="A4487" s="1">
        <v>5836</v>
      </c>
      <c r="B4487" s="1" t="s">
        <v>14997</v>
      </c>
      <c r="C4487" s="1" t="s">
        <v>14998</v>
      </c>
      <c r="D4487" s="1" t="s">
        <v>5707</v>
      </c>
      <c r="E4487" s="1" t="s">
        <v>14999</v>
      </c>
      <c r="F4487" s="1" t="s">
        <v>15000</v>
      </c>
      <c r="G4487" s="1">
        <v>28.0261</v>
      </c>
      <c r="H4487" s="1">
        <v>-114.024</v>
      </c>
      <c r="I4487" s="1">
        <v>59</v>
      </c>
      <c r="J4487" s="1">
        <v>-7</v>
      </c>
      <c r="K4487" s="1" t="s">
        <v>5710</v>
      </c>
      <c r="L4487" s="1" t="s">
        <v>14997</v>
      </c>
    </row>
    <row r="4488" spans="1:12">
      <c r="A4488" s="1">
        <v>5835</v>
      </c>
      <c r="B4488" s="1" t="s">
        <v>15001</v>
      </c>
      <c r="C4488" s="1" t="s">
        <v>15002</v>
      </c>
      <c r="D4488" s="1" t="s">
        <v>5707</v>
      </c>
      <c r="E4488" s="1" t="s">
        <v>15003</v>
      </c>
      <c r="F4488" s="1" t="s">
        <v>15004</v>
      </c>
      <c r="G4488" s="1">
        <v>25.053799999999999</v>
      </c>
      <c r="H4488" s="1">
        <v>-111.61499999999999</v>
      </c>
      <c r="I4488" s="1">
        <v>213</v>
      </c>
      <c r="J4488" s="1">
        <v>-7</v>
      </c>
      <c r="K4488" s="1" t="s">
        <v>5710</v>
      </c>
      <c r="L4488" s="1" t="s">
        <v>15001</v>
      </c>
    </row>
    <row r="4489" spans="1:12">
      <c r="A4489" s="1">
        <v>5834</v>
      </c>
      <c r="B4489" s="1" t="s">
        <v>15005</v>
      </c>
      <c r="C4489" s="1" t="s">
        <v>15006</v>
      </c>
      <c r="D4489" s="1" t="s">
        <v>5707</v>
      </c>
      <c r="E4489" s="1" t="s">
        <v>15007</v>
      </c>
      <c r="F4489" s="1" t="s">
        <v>15008</v>
      </c>
      <c r="G4489" s="1">
        <v>20.545994</v>
      </c>
      <c r="H4489" s="1">
        <v>-100.88655</v>
      </c>
      <c r="I4489" s="1">
        <v>5709</v>
      </c>
      <c r="J4489" s="1">
        <v>-6</v>
      </c>
      <c r="K4489" s="1" t="s">
        <v>5710</v>
      </c>
      <c r="L4489" s="1" t="s">
        <v>15005</v>
      </c>
    </row>
    <row r="4490" spans="1:12">
      <c r="A4490" s="1">
        <v>5833</v>
      </c>
      <c r="B4490" s="1" t="s">
        <v>15009</v>
      </c>
      <c r="C4490" s="1" t="s">
        <v>15010</v>
      </c>
      <c r="D4490" s="1" t="s">
        <v>7169</v>
      </c>
      <c r="E4490" s="1" t="s">
        <v>15011</v>
      </c>
      <c r="F4490" s="1" t="s">
        <v>15012</v>
      </c>
      <c r="G4490" s="1">
        <v>6.0833300000000001</v>
      </c>
      <c r="H4490" s="1">
        <v>171.733</v>
      </c>
      <c r="I4490" s="1">
        <v>4</v>
      </c>
      <c r="J4490" s="1">
        <v>12</v>
      </c>
      <c r="K4490" s="1" t="s">
        <v>161</v>
      </c>
      <c r="L4490" s="1" t="s">
        <v>15009</v>
      </c>
    </row>
    <row r="4491" spans="1:12">
      <c r="A4491" s="1">
        <v>5832</v>
      </c>
      <c r="B4491" s="1" t="s">
        <v>15013</v>
      </c>
      <c r="C4491" s="1" t="s">
        <v>15014</v>
      </c>
      <c r="D4491" s="1" t="s">
        <v>5663</v>
      </c>
      <c r="E4491" s="1" t="s">
        <v>15015</v>
      </c>
      <c r="F4491" s="1" t="s">
        <v>15016</v>
      </c>
      <c r="G4491" s="1">
        <v>15.2622</v>
      </c>
      <c r="H4491" s="1">
        <v>-83.781199999999998</v>
      </c>
      <c r="I4491" s="1">
        <v>25</v>
      </c>
      <c r="J4491" s="1">
        <v>-6</v>
      </c>
      <c r="K4491" s="1" t="s">
        <v>161</v>
      </c>
      <c r="L4491" s="1" t="s">
        <v>15013</v>
      </c>
    </row>
    <row r="4492" spans="1:12">
      <c r="A4492" s="1">
        <v>5831</v>
      </c>
      <c r="B4492" s="1" t="s">
        <v>15017</v>
      </c>
      <c r="C4492" s="1" t="s">
        <v>15018</v>
      </c>
      <c r="D4492" s="1" t="s">
        <v>5663</v>
      </c>
      <c r="E4492" s="1" t="s">
        <v>15019</v>
      </c>
      <c r="F4492" s="1" t="s">
        <v>15020</v>
      </c>
      <c r="G4492" s="1">
        <v>15.472200000000001</v>
      </c>
      <c r="H4492" s="1">
        <v>-84.352199999999996</v>
      </c>
      <c r="I4492" s="1">
        <v>98</v>
      </c>
      <c r="J4492" s="1">
        <v>-6</v>
      </c>
      <c r="K4492" s="1" t="s">
        <v>161</v>
      </c>
      <c r="L4492" s="1" t="s">
        <v>15017</v>
      </c>
    </row>
    <row r="4493" spans="1:12">
      <c r="A4493" s="1">
        <v>5830</v>
      </c>
      <c r="B4493" s="1" t="s">
        <v>15021</v>
      </c>
      <c r="C4493" s="1" t="s">
        <v>15022</v>
      </c>
      <c r="D4493" s="1" t="s">
        <v>7169</v>
      </c>
      <c r="E4493" s="1" t="s">
        <v>15023</v>
      </c>
      <c r="G4493" s="1">
        <v>10.173299999999999</v>
      </c>
      <c r="H4493" s="1">
        <v>166.00299999999999</v>
      </c>
      <c r="I4493" s="1">
        <v>0</v>
      </c>
      <c r="J4493" s="1">
        <v>12</v>
      </c>
      <c r="K4493" s="1" t="s">
        <v>161</v>
      </c>
      <c r="L4493" s="1" t="s">
        <v>15021</v>
      </c>
    </row>
    <row r="4494" spans="1:12">
      <c r="A4494" s="1">
        <v>5829</v>
      </c>
      <c r="B4494" s="1" t="s">
        <v>15024</v>
      </c>
      <c r="C4494" s="1" t="s">
        <v>15025</v>
      </c>
      <c r="D4494" s="1" t="s">
        <v>7169</v>
      </c>
      <c r="E4494" s="1" t="s">
        <v>15026</v>
      </c>
      <c r="F4494" s="1" t="s">
        <v>15027</v>
      </c>
      <c r="G4494" s="1">
        <v>9.4666700000000006</v>
      </c>
      <c r="H4494" s="1">
        <v>170.233</v>
      </c>
      <c r="I4494" s="1">
        <v>4</v>
      </c>
      <c r="J4494" s="1">
        <v>12</v>
      </c>
      <c r="K4494" s="1" t="s">
        <v>161</v>
      </c>
      <c r="L4494" s="1" t="s">
        <v>15024</v>
      </c>
    </row>
    <row r="4495" spans="1:12">
      <c r="A4495" s="1">
        <v>5828</v>
      </c>
      <c r="B4495" s="1" t="s">
        <v>15028</v>
      </c>
      <c r="C4495" s="1" t="s">
        <v>15029</v>
      </c>
      <c r="D4495" s="1" t="s">
        <v>7169</v>
      </c>
      <c r="E4495" s="1" t="s">
        <v>15030</v>
      </c>
      <c r="G4495" s="1">
        <v>7.0830000000000002</v>
      </c>
      <c r="H4495" s="1">
        <v>171.13300000000001</v>
      </c>
      <c r="I4495" s="1">
        <v>0</v>
      </c>
      <c r="J4495" s="1">
        <v>12</v>
      </c>
      <c r="K4495" s="1" t="s">
        <v>161</v>
      </c>
      <c r="L4495" s="1" t="s">
        <v>15028</v>
      </c>
    </row>
    <row r="4496" spans="1:12">
      <c r="A4496" s="1">
        <v>5827</v>
      </c>
      <c r="B4496" s="1" t="s">
        <v>15031</v>
      </c>
      <c r="C4496" s="1" t="s">
        <v>15032</v>
      </c>
      <c r="D4496" s="1" t="s">
        <v>7169</v>
      </c>
      <c r="E4496" s="1" t="s">
        <v>15033</v>
      </c>
      <c r="F4496" s="1" t="s">
        <v>15034</v>
      </c>
      <c r="G4496" s="1">
        <v>5.9092399999999996</v>
      </c>
      <c r="H4496" s="1">
        <v>169.637</v>
      </c>
      <c r="I4496" s="1">
        <v>4</v>
      </c>
      <c r="J4496" s="1">
        <v>12</v>
      </c>
      <c r="K4496" s="1" t="s">
        <v>161</v>
      </c>
      <c r="L4496" s="1" t="s">
        <v>15031</v>
      </c>
    </row>
    <row r="4497" spans="1:12">
      <c r="A4497" s="1">
        <v>5826</v>
      </c>
      <c r="B4497" s="1" t="s">
        <v>15035</v>
      </c>
      <c r="C4497" s="1" t="s">
        <v>15036</v>
      </c>
      <c r="D4497" s="1" t="s">
        <v>7169</v>
      </c>
      <c r="E4497" s="1" t="s">
        <v>15037</v>
      </c>
      <c r="G4497" s="1">
        <v>11.1572</v>
      </c>
      <c r="H4497" s="1">
        <v>166.887</v>
      </c>
      <c r="I4497" s="1">
        <v>0</v>
      </c>
      <c r="J4497" s="1">
        <v>12</v>
      </c>
      <c r="K4497" s="1" t="s">
        <v>161</v>
      </c>
      <c r="L4497" s="1" t="s">
        <v>15035</v>
      </c>
    </row>
    <row r="4498" spans="1:12">
      <c r="A4498" s="1">
        <v>5825</v>
      </c>
      <c r="B4498" s="1" t="s">
        <v>15038</v>
      </c>
      <c r="C4498" s="1" t="s">
        <v>15039</v>
      </c>
      <c r="D4498" s="1" t="s">
        <v>7169</v>
      </c>
      <c r="E4498" s="1" t="s">
        <v>15040</v>
      </c>
      <c r="F4498" s="1" t="s">
        <v>15041</v>
      </c>
      <c r="G4498" s="1">
        <v>5.6316699999999997</v>
      </c>
      <c r="H4498" s="1">
        <v>168.125</v>
      </c>
      <c r="I4498" s="1">
        <v>15</v>
      </c>
      <c r="J4498" s="1">
        <v>12</v>
      </c>
      <c r="K4498" s="1" t="s">
        <v>161</v>
      </c>
      <c r="L4498" s="1" t="s">
        <v>15038</v>
      </c>
    </row>
    <row r="4499" spans="1:12">
      <c r="A4499" s="1">
        <v>5824</v>
      </c>
      <c r="B4499" s="1" t="s">
        <v>15042</v>
      </c>
      <c r="C4499" s="1" t="s">
        <v>15043</v>
      </c>
      <c r="D4499" s="1" t="s">
        <v>7169</v>
      </c>
      <c r="E4499" s="1" t="s">
        <v>15044</v>
      </c>
      <c r="G4499" s="1">
        <v>7.8330000000000002</v>
      </c>
      <c r="H4499" s="1">
        <v>168.167</v>
      </c>
      <c r="I4499" s="1">
        <v>0</v>
      </c>
      <c r="J4499" s="1">
        <v>12</v>
      </c>
      <c r="K4499" s="1" t="s">
        <v>161</v>
      </c>
      <c r="L4499" s="1" t="s">
        <v>15042</v>
      </c>
    </row>
    <row r="4500" spans="1:12">
      <c r="A4500" s="1">
        <v>5823</v>
      </c>
      <c r="B4500" s="1" t="s">
        <v>15045</v>
      </c>
      <c r="C4500" s="1" t="s">
        <v>15046</v>
      </c>
      <c r="D4500" s="1" t="s">
        <v>7169</v>
      </c>
      <c r="E4500" s="1" t="s">
        <v>15047</v>
      </c>
      <c r="F4500" s="1" t="s">
        <v>15048</v>
      </c>
      <c r="G4500" s="1">
        <v>10.283300000000001</v>
      </c>
      <c r="H4500" s="1">
        <v>170.88300000000001</v>
      </c>
      <c r="I4500" s="1">
        <v>5</v>
      </c>
      <c r="J4500" s="1">
        <v>12</v>
      </c>
      <c r="K4500" s="1" t="s">
        <v>161</v>
      </c>
      <c r="L4500" s="1" t="s">
        <v>15045</v>
      </c>
    </row>
    <row r="4501" spans="1:12">
      <c r="A4501" s="1">
        <v>5822</v>
      </c>
      <c r="B4501" s="1" t="s">
        <v>15049</v>
      </c>
      <c r="C4501" s="1" t="s">
        <v>15050</v>
      </c>
      <c r="D4501" s="1" t="s">
        <v>7169</v>
      </c>
      <c r="E4501" s="1" t="s">
        <v>15051</v>
      </c>
      <c r="G4501" s="1">
        <v>8.70444</v>
      </c>
      <c r="H4501" s="1">
        <v>171.23</v>
      </c>
      <c r="I4501" s="1">
        <v>0</v>
      </c>
      <c r="J4501" s="1">
        <v>12</v>
      </c>
      <c r="K4501" s="1" t="s">
        <v>161</v>
      </c>
      <c r="L4501" s="1" t="s">
        <v>15049</v>
      </c>
    </row>
    <row r="4502" spans="1:12">
      <c r="A4502" s="1">
        <v>5821</v>
      </c>
      <c r="B4502" s="1" t="s">
        <v>15052</v>
      </c>
      <c r="C4502" s="1" t="s">
        <v>15053</v>
      </c>
      <c r="D4502" s="1" t="s">
        <v>7169</v>
      </c>
      <c r="E4502" s="1" t="s">
        <v>15054</v>
      </c>
      <c r="G4502" s="1">
        <v>9.8231599999999997</v>
      </c>
      <c r="H4502" s="1">
        <v>169.30799999999999</v>
      </c>
      <c r="I4502" s="1">
        <v>0</v>
      </c>
      <c r="J4502" s="1">
        <v>12</v>
      </c>
      <c r="K4502" s="1" t="s">
        <v>161</v>
      </c>
      <c r="L4502" s="1" t="s">
        <v>15052</v>
      </c>
    </row>
    <row r="4503" spans="1:12">
      <c r="A4503" s="1">
        <v>5820</v>
      </c>
      <c r="B4503" s="1" t="s">
        <v>15055</v>
      </c>
      <c r="C4503" s="1" t="s">
        <v>15056</v>
      </c>
      <c r="D4503" s="1" t="s">
        <v>7169</v>
      </c>
      <c r="E4503" s="1" t="s">
        <v>15057</v>
      </c>
      <c r="G4503" s="1">
        <v>8.9005600000000005</v>
      </c>
      <c r="H4503" s="1">
        <v>170.84399999999999</v>
      </c>
      <c r="I4503" s="1">
        <v>0</v>
      </c>
      <c r="J4503" s="1">
        <v>12</v>
      </c>
      <c r="K4503" s="1" t="s">
        <v>161</v>
      </c>
      <c r="L4503" s="1" t="s">
        <v>15055</v>
      </c>
    </row>
    <row r="4504" spans="1:12">
      <c r="A4504" s="1">
        <v>5819</v>
      </c>
      <c r="B4504" s="1" t="s">
        <v>15058</v>
      </c>
      <c r="C4504" s="1" t="s">
        <v>15059</v>
      </c>
      <c r="D4504" s="1" t="s">
        <v>7169</v>
      </c>
      <c r="E4504" s="1" t="s">
        <v>15060</v>
      </c>
      <c r="G4504" s="1">
        <v>7.5653499999999996</v>
      </c>
      <c r="H4504" s="1">
        <v>168.96199999999999</v>
      </c>
      <c r="I4504" s="1">
        <v>0</v>
      </c>
      <c r="J4504" s="1">
        <v>12</v>
      </c>
      <c r="K4504" s="1" t="s">
        <v>161</v>
      </c>
      <c r="L4504" s="1" t="s">
        <v>15058</v>
      </c>
    </row>
    <row r="4505" spans="1:12">
      <c r="A4505" s="1">
        <v>5818</v>
      </c>
      <c r="B4505" s="1" t="s">
        <v>15061</v>
      </c>
      <c r="C4505" s="1" t="s">
        <v>15059</v>
      </c>
      <c r="D4505" s="1" t="s">
        <v>7169</v>
      </c>
      <c r="E4505" s="1" t="s">
        <v>15062</v>
      </c>
      <c r="G4505" s="1">
        <v>7.45235</v>
      </c>
      <c r="H4505" s="1">
        <v>168.55199999999999</v>
      </c>
      <c r="I4505" s="1">
        <v>0</v>
      </c>
      <c r="J4505" s="1">
        <v>12</v>
      </c>
      <c r="K4505" s="1" t="s">
        <v>161</v>
      </c>
      <c r="L4505" s="1" t="s">
        <v>15061</v>
      </c>
    </row>
    <row r="4506" spans="1:12">
      <c r="A4506" s="1">
        <v>5817</v>
      </c>
      <c r="B4506" s="1" t="s">
        <v>15063</v>
      </c>
      <c r="C4506" s="1" t="s">
        <v>15064</v>
      </c>
      <c r="D4506" s="1" t="s">
        <v>7169</v>
      </c>
      <c r="E4506" s="1" t="s">
        <v>15065</v>
      </c>
      <c r="G4506" s="1">
        <v>11.522500000000001</v>
      </c>
      <c r="H4506" s="1">
        <v>165.565</v>
      </c>
      <c r="I4506" s="1">
        <v>0</v>
      </c>
      <c r="J4506" s="1">
        <v>12</v>
      </c>
      <c r="K4506" s="1" t="s">
        <v>161</v>
      </c>
      <c r="L4506" s="1" t="s">
        <v>15063</v>
      </c>
    </row>
    <row r="4507" spans="1:12">
      <c r="A4507" s="1">
        <v>5816</v>
      </c>
      <c r="B4507" s="1" t="s">
        <v>15066</v>
      </c>
      <c r="C4507" s="1" t="s">
        <v>15067</v>
      </c>
      <c r="D4507" s="1" t="s">
        <v>7169</v>
      </c>
      <c r="E4507" s="1" t="s">
        <v>15068</v>
      </c>
      <c r="G4507" s="1">
        <v>8.1452799999999996</v>
      </c>
      <c r="H4507" s="1">
        <v>171.173</v>
      </c>
      <c r="I4507" s="1">
        <v>0</v>
      </c>
      <c r="J4507" s="1">
        <v>12</v>
      </c>
      <c r="K4507" s="1" t="s">
        <v>161</v>
      </c>
      <c r="L4507" s="1" t="s">
        <v>15066</v>
      </c>
    </row>
    <row r="4508" spans="1:12">
      <c r="A4508" s="1">
        <v>5815</v>
      </c>
      <c r="B4508" s="1" t="s">
        <v>15069</v>
      </c>
      <c r="C4508" s="1" t="s">
        <v>15070</v>
      </c>
      <c r="D4508" s="1" t="s">
        <v>7169</v>
      </c>
      <c r="E4508" s="1" t="s">
        <v>15071</v>
      </c>
      <c r="G4508" s="1">
        <v>10.216799999999999</v>
      </c>
      <c r="H4508" s="1">
        <v>169.983</v>
      </c>
      <c r="I4508" s="1">
        <v>0</v>
      </c>
      <c r="J4508" s="1">
        <v>12</v>
      </c>
      <c r="K4508" s="1" t="s">
        <v>161</v>
      </c>
      <c r="L4508" s="1" t="s">
        <v>15069</v>
      </c>
    </row>
    <row r="4509" spans="1:12">
      <c r="A4509" s="1">
        <v>5814</v>
      </c>
      <c r="B4509" s="1" t="s">
        <v>15072</v>
      </c>
      <c r="C4509" s="1" t="s">
        <v>15073</v>
      </c>
      <c r="D4509" s="1" t="s">
        <v>7169</v>
      </c>
      <c r="E4509" s="1" t="s">
        <v>15074</v>
      </c>
      <c r="F4509" s="1" t="s">
        <v>15075</v>
      </c>
      <c r="G4509" s="1">
        <v>11.222</v>
      </c>
      <c r="H4509" s="1">
        <v>169.852</v>
      </c>
      <c r="I4509" s="1">
        <v>4</v>
      </c>
      <c r="J4509" s="1">
        <v>12</v>
      </c>
      <c r="K4509" s="1" t="s">
        <v>161</v>
      </c>
      <c r="L4509" s="1" t="s">
        <v>15072</v>
      </c>
    </row>
    <row r="4510" spans="1:12">
      <c r="A4510" s="1">
        <v>5813</v>
      </c>
      <c r="B4510" s="1" t="s">
        <v>15076</v>
      </c>
      <c r="C4510" s="1" t="s">
        <v>15077</v>
      </c>
      <c r="D4510" s="1" t="s">
        <v>5648</v>
      </c>
      <c r="E4510" s="1" t="s">
        <v>15078</v>
      </c>
      <c r="F4510" s="1" t="s">
        <v>15079</v>
      </c>
      <c r="G4510" s="1">
        <v>14.865600000000001</v>
      </c>
      <c r="H4510" s="1">
        <v>-91.501999999999995</v>
      </c>
      <c r="I4510" s="1">
        <v>7779</v>
      </c>
      <c r="J4510" s="1">
        <v>-6</v>
      </c>
      <c r="K4510" s="1" t="s">
        <v>161</v>
      </c>
      <c r="L4510" s="1" t="s">
        <v>15076</v>
      </c>
    </row>
    <row r="4511" spans="1:12">
      <c r="A4511" s="1">
        <v>5812</v>
      </c>
      <c r="B4511" s="1" t="s">
        <v>15080</v>
      </c>
      <c r="C4511" s="1" t="s">
        <v>15081</v>
      </c>
      <c r="D4511" s="1" t="s">
        <v>5648</v>
      </c>
      <c r="E4511" s="1" t="s">
        <v>15082</v>
      </c>
      <c r="F4511" s="1" t="s">
        <v>15083</v>
      </c>
      <c r="G4511" s="1">
        <v>15.730878000000001</v>
      </c>
      <c r="H4511" s="1">
        <v>-88.583766999999995</v>
      </c>
      <c r="I4511" s="1">
        <v>33</v>
      </c>
      <c r="J4511" s="1">
        <v>-6</v>
      </c>
      <c r="K4511" s="1" t="s">
        <v>161</v>
      </c>
      <c r="L4511" s="1" t="s">
        <v>15080</v>
      </c>
    </row>
    <row r="4512" spans="1:12">
      <c r="A4512" s="1">
        <v>5811</v>
      </c>
      <c r="B4512" s="1" t="s">
        <v>15084</v>
      </c>
      <c r="C4512" s="1" t="s">
        <v>15085</v>
      </c>
      <c r="D4512" s="1" t="s">
        <v>5616</v>
      </c>
      <c r="E4512" s="1" t="s">
        <v>15086</v>
      </c>
      <c r="F4512" s="1" t="s">
        <v>15087</v>
      </c>
      <c r="G4512" s="1">
        <v>18.572500000000002</v>
      </c>
      <c r="H4512" s="1">
        <v>-69.985600000000005</v>
      </c>
      <c r="I4512" s="1">
        <v>98</v>
      </c>
      <c r="J4512" s="1">
        <v>-4</v>
      </c>
      <c r="K4512" s="1" t="s">
        <v>161</v>
      </c>
      <c r="L4512" s="1" t="s">
        <v>15084</v>
      </c>
    </row>
    <row r="4513" spans="1:12">
      <c r="A4513" s="1">
        <v>5810</v>
      </c>
      <c r="B4513" s="1" t="s">
        <v>15088</v>
      </c>
      <c r="C4513" s="1" t="s">
        <v>5615</v>
      </c>
      <c r="D4513" s="1" t="s">
        <v>5616</v>
      </c>
      <c r="E4513" s="1" t="s">
        <v>15089</v>
      </c>
      <c r="F4513" s="1" t="s">
        <v>15090</v>
      </c>
      <c r="G4513" s="1">
        <v>19.266999999999999</v>
      </c>
      <c r="H4513" s="1">
        <v>-69.742000000000004</v>
      </c>
      <c r="I4513" s="1">
        <v>30</v>
      </c>
      <c r="J4513" s="1">
        <v>-4</v>
      </c>
      <c r="K4513" s="1" t="s">
        <v>161</v>
      </c>
      <c r="L4513" s="1" t="s">
        <v>15088</v>
      </c>
    </row>
    <row r="4514" spans="1:12">
      <c r="A4514" s="1">
        <v>5809</v>
      </c>
      <c r="B4514" s="1" t="s">
        <v>15091</v>
      </c>
      <c r="C4514" s="1" t="s">
        <v>15092</v>
      </c>
      <c r="D4514" s="1" t="s">
        <v>5605</v>
      </c>
      <c r="E4514" s="1" t="s">
        <v>15093</v>
      </c>
      <c r="F4514" s="1" t="s">
        <v>15094</v>
      </c>
      <c r="G4514" s="1">
        <v>21.332999999999998</v>
      </c>
      <c r="H4514" s="1">
        <v>-71.2</v>
      </c>
      <c r="I4514" s="1">
        <v>3</v>
      </c>
      <c r="J4514" s="1">
        <v>-5</v>
      </c>
      <c r="K4514" s="1" t="s">
        <v>161</v>
      </c>
      <c r="L4514" s="1" t="s">
        <v>15091</v>
      </c>
    </row>
    <row r="4515" spans="1:12">
      <c r="A4515" s="1">
        <v>5808</v>
      </c>
      <c r="B4515" s="1" t="s">
        <v>15095</v>
      </c>
      <c r="C4515" s="1" t="s">
        <v>15096</v>
      </c>
      <c r="D4515" s="1" t="s">
        <v>5605</v>
      </c>
      <c r="E4515" s="1" t="s">
        <v>15097</v>
      </c>
      <c r="F4515" s="1" t="s">
        <v>15098</v>
      </c>
      <c r="G4515" s="1">
        <v>21.832999999999998</v>
      </c>
      <c r="H4515" s="1">
        <v>-71.816999999999993</v>
      </c>
      <c r="I4515" s="1">
        <v>9</v>
      </c>
      <c r="J4515" s="1">
        <v>-5</v>
      </c>
      <c r="K4515" s="1" t="s">
        <v>161</v>
      </c>
      <c r="L4515" s="1" t="s">
        <v>15095</v>
      </c>
    </row>
    <row r="4516" spans="1:12">
      <c r="A4516" s="1">
        <v>5807</v>
      </c>
      <c r="B4516" s="1" t="s">
        <v>15099</v>
      </c>
      <c r="C4516" s="1" t="s">
        <v>6286</v>
      </c>
      <c r="D4516" s="1" t="s">
        <v>5605</v>
      </c>
      <c r="E4516" s="1" t="s">
        <v>15100</v>
      </c>
      <c r="F4516" s="1" t="s">
        <v>15101</v>
      </c>
      <c r="G4516" s="1">
        <v>21.444500000000001</v>
      </c>
      <c r="H4516" s="1">
        <v>-71.142300000000006</v>
      </c>
      <c r="I4516" s="1">
        <v>13</v>
      </c>
      <c r="J4516" s="1">
        <v>-5</v>
      </c>
      <c r="K4516" s="1" t="s">
        <v>161</v>
      </c>
      <c r="L4516" s="1" t="s">
        <v>15099</v>
      </c>
    </row>
    <row r="4517" spans="1:12">
      <c r="A4517" s="1">
        <v>5806</v>
      </c>
      <c r="B4517" s="1" t="s">
        <v>15102</v>
      </c>
      <c r="C4517" s="1" t="s">
        <v>15103</v>
      </c>
      <c r="D4517" s="1" t="s">
        <v>5581</v>
      </c>
      <c r="E4517" s="1" t="s">
        <v>15104</v>
      </c>
      <c r="F4517" s="1" t="s">
        <v>15105</v>
      </c>
      <c r="G4517" s="1">
        <v>49.231527999999997</v>
      </c>
      <c r="H4517" s="1">
        <v>18.613499999999998</v>
      </c>
      <c r="I4517" s="1">
        <v>1020</v>
      </c>
      <c r="J4517" s="1">
        <v>1</v>
      </c>
      <c r="K4517" s="1" t="s">
        <v>184</v>
      </c>
      <c r="L4517" s="1" t="s">
        <v>15102</v>
      </c>
    </row>
    <row r="4518" spans="1:12">
      <c r="A4518" s="1">
        <v>5805</v>
      </c>
      <c r="B4518" s="1" t="s">
        <v>15106</v>
      </c>
      <c r="C4518" s="1" t="s">
        <v>15107</v>
      </c>
      <c r="D4518" s="1" t="s">
        <v>3742</v>
      </c>
      <c r="E4518" s="1" t="s">
        <v>15108</v>
      </c>
      <c r="G4518" s="1">
        <v>26.567499999999999</v>
      </c>
      <c r="H4518" s="1">
        <v>12.8231</v>
      </c>
      <c r="I4518" s="1">
        <v>1387</v>
      </c>
      <c r="J4518" s="1">
        <v>1</v>
      </c>
      <c r="K4518" s="1" t="s">
        <v>201</v>
      </c>
      <c r="L4518" s="1" t="s">
        <v>15106</v>
      </c>
    </row>
    <row r="4519" spans="1:12">
      <c r="A4519" s="1">
        <v>5804</v>
      </c>
      <c r="B4519" s="1" t="s">
        <v>15109</v>
      </c>
      <c r="C4519" s="1" t="s">
        <v>15110</v>
      </c>
      <c r="D4519" s="1" t="s">
        <v>3742</v>
      </c>
      <c r="E4519" s="1" t="s">
        <v>15111</v>
      </c>
      <c r="G4519" s="1">
        <v>32.325000000000003</v>
      </c>
      <c r="H4519" s="1">
        <v>15.061</v>
      </c>
      <c r="I4519" s="1">
        <v>60</v>
      </c>
      <c r="J4519" s="1">
        <v>1</v>
      </c>
      <c r="K4519" s="1" t="s">
        <v>201</v>
      </c>
      <c r="L4519" s="1" t="s">
        <v>15109</v>
      </c>
    </row>
    <row r="4520" spans="1:12">
      <c r="A4520" s="1">
        <v>5803</v>
      </c>
      <c r="B4520" s="1" t="s">
        <v>15112</v>
      </c>
      <c r="C4520" s="1" t="s">
        <v>15113</v>
      </c>
      <c r="D4520" s="1" t="s">
        <v>5408</v>
      </c>
      <c r="E4520" s="1" t="s">
        <v>15114</v>
      </c>
      <c r="F4520" s="1" t="s">
        <v>15115</v>
      </c>
      <c r="G4520" s="1">
        <v>41.2545</v>
      </c>
      <c r="H4520" s="1">
        <v>36.567100000000003</v>
      </c>
      <c r="I4520" s="1">
        <v>18</v>
      </c>
      <c r="J4520" s="1">
        <v>2</v>
      </c>
      <c r="K4520" s="1" t="s">
        <v>184</v>
      </c>
      <c r="L4520" s="1" t="s">
        <v>15112</v>
      </c>
    </row>
    <row r="4521" spans="1:12">
      <c r="A4521" s="1">
        <v>5802</v>
      </c>
      <c r="B4521" s="1" t="s">
        <v>15116</v>
      </c>
      <c r="C4521" s="1" t="s">
        <v>15117</v>
      </c>
      <c r="D4521" s="1" t="s">
        <v>5408</v>
      </c>
      <c r="E4521" s="1" t="s">
        <v>15118</v>
      </c>
      <c r="F4521" s="1" t="s">
        <v>15119</v>
      </c>
      <c r="G4521" s="1">
        <v>39.554600000000001</v>
      </c>
      <c r="H4521" s="1">
        <v>27.0138</v>
      </c>
      <c r="I4521" s="1">
        <v>50</v>
      </c>
      <c r="J4521" s="1">
        <v>2</v>
      </c>
      <c r="K4521" s="1" t="s">
        <v>184</v>
      </c>
      <c r="L4521" s="1" t="s">
        <v>15116</v>
      </c>
    </row>
    <row r="4522" spans="1:12">
      <c r="A4522" s="1">
        <v>5801</v>
      </c>
      <c r="B4522" s="1" t="s">
        <v>15120</v>
      </c>
      <c r="C4522" s="1" t="s">
        <v>5487</v>
      </c>
      <c r="D4522" s="1" t="s">
        <v>5408</v>
      </c>
      <c r="E4522" s="1" t="s">
        <v>15121</v>
      </c>
      <c r="F4522" s="1" t="s">
        <v>15122</v>
      </c>
      <c r="G4522" s="1">
        <v>37.855400000000003</v>
      </c>
      <c r="H4522" s="1">
        <v>30.368400000000001</v>
      </c>
      <c r="I4522" s="1">
        <v>2835</v>
      </c>
      <c r="J4522" s="1">
        <v>2</v>
      </c>
      <c r="K4522" s="1" t="s">
        <v>184</v>
      </c>
      <c r="L4522" s="1" t="s">
        <v>15120</v>
      </c>
    </row>
    <row r="4523" spans="1:12">
      <c r="A4523" s="1">
        <v>5800</v>
      </c>
      <c r="B4523" s="1" t="s">
        <v>15123</v>
      </c>
      <c r="C4523" s="1" t="s">
        <v>15124</v>
      </c>
      <c r="D4523" s="1" t="s">
        <v>5408</v>
      </c>
      <c r="E4523" s="1" t="s">
        <v>15125</v>
      </c>
      <c r="F4523" s="1" t="s">
        <v>15126</v>
      </c>
      <c r="G4523" s="1">
        <v>37.731400000000001</v>
      </c>
      <c r="H4523" s="1">
        <v>38.468899999999998</v>
      </c>
      <c r="I4523" s="1">
        <v>2216</v>
      </c>
      <c r="J4523" s="1">
        <v>2</v>
      </c>
      <c r="K4523" s="1" t="s">
        <v>184</v>
      </c>
      <c r="L4523" s="1" t="s">
        <v>15123</v>
      </c>
    </row>
    <row r="4524" spans="1:12">
      <c r="A4524" s="1">
        <v>5799</v>
      </c>
      <c r="B4524" s="1" t="s">
        <v>15127</v>
      </c>
      <c r="C4524" s="1" t="s">
        <v>15128</v>
      </c>
      <c r="D4524" s="1" t="s">
        <v>5408</v>
      </c>
      <c r="E4524" s="1" t="s">
        <v>15129</v>
      </c>
      <c r="F4524" s="1" t="s">
        <v>15130</v>
      </c>
      <c r="G4524" s="1">
        <v>39.654600000000002</v>
      </c>
      <c r="H4524" s="1">
        <v>43.027099999999997</v>
      </c>
      <c r="I4524" s="1">
        <v>5462</v>
      </c>
      <c r="J4524" s="1">
        <v>2</v>
      </c>
      <c r="K4524" s="1" t="s">
        <v>184</v>
      </c>
      <c r="L4524" s="1" t="s">
        <v>15127</v>
      </c>
    </row>
    <row r="4525" spans="1:12">
      <c r="A4525" s="1">
        <v>5798</v>
      </c>
      <c r="B4525" s="1" t="s">
        <v>15131</v>
      </c>
      <c r="C4525" s="1" t="s">
        <v>15132</v>
      </c>
      <c r="D4525" s="1" t="s">
        <v>5408</v>
      </c>
      <c r="E4525" s="1" t="s">
        <v>15133</v>
      </c>
      <c r="F4525" s="1" t="s">
        <v>15134</v>
      </c>
      <c r="G4525" s="1">
        <v>37.539000000000001</v>
      </c>
      <c r="H4525" s="1">
        <v>36.953400000000002</v>
      </c>
      <c r="I4525" s="1">
        <v>1723</v>
      </c>
      <c r="J4525" s="1">
        <v>2</v>
      </c>
      <c r="K4525" s="1" t="s">
        <v>184</v>
      </c>
      <c r="L4525" s="1" t="s">
        <v>15131</v>
      </c>
    </row>
    <row r="4526" spans="1:12">
      <c r="A4526" s="1">
        <v>5797</v>
      </c>
      <c r="B4526" s="1" t="s">
        <v>15135</v>
      </c>
      <c r="C4526" s="1" t="s">
        <v>15136</v>
      </c>
      <c r="D4526" s="1" t="s">
        <v>5408</v>
      </c>
      <c r="E4526" s="1" t="s">
        <v>15137</v>
      </c>
      <c r="F4526" s="1" t="s">
        <v>15138</v>
      </c>
      <c r="G4526" s="1">
        <v>37.094261000000003</v>
      </c>
      <c r="H4526" s="1">
        <v>38.847102999999997</v>
      </c>
      <c r="I4526" s="1">
        <v>1483</v>
      </c>
      <c r="J4526" s="1">
        <v>2</v>
      </c>
      <c r="K4526" s="1" t="s">
        <v>184</v>
      </c>
      <c r="L4526" s="1" t="s">
        <v>15135</v>
      </c>
    </row>
    <row r="4527" spans="1:12">
      <c r="A4527" s="1">
        <v>5796</v>
      </c>
      <c r="B4527" s="1" t="s">
        <v>15139</v>
      </c>
      <c r="C4527" s="1" t="s">
        <v>15140</v>
      </c>
      <c r="D4527" s="1" t="s">
        <v>5408</v>
      </c>
      <c r="E4527" s="1" t="s">
        <v>15141</v>
      </c>
      <c r="F4527" s="1" t="s">
        <v>15142</v>
      </c>
      <c r="G4527" s="1">
        <v>40.562221999999998</v>
      </c>
      <c r="H4527" s="1">
        <v>43.115001999999997</v>
      </c>
      <c r="I4527" s="1">
        <v>5889</v>
      </c>
      <c r="J4527" s="1">
        <v>2</v>
      </c>
      <c r="K4527" s="1" t="s">
        <v>184</v>
      </c>
      <c r="L4527" s="1" t="s">
        <v>15139</v>
      </c>
    </row>
    <row r="4528" spans="1:12">
      <c r="A4528" s="1">
        <v>5795</v>
      </c>
      <c r="B4528" s="1" t="s">
        <v>15143</v>
      </c>
      <c r="C4528" s="1" t="s">
        <v>15144</v>
      </c>
      <c r="D4528" s="1" t="s">
        <v>5408</v>
      </c>
      <c r="E4528" s="1" t="s">
        <v>15145</v>
      </c>
      <c r="F4528" s="1" t="s">
        <v>15146</v>
      </c>
      <c r="G4528" s="1">
        <v>38.681477999999998</v>
      </c>
      <c r="H4528" s="1">
        <v>29.471675000000001</v>
      </c>
      <c r="I4528" s="1">
        <v>2897</v>
      </c>
      <c r="J4528" s="1">
        <v>2</v>
      </c>
      <c r="K4528" s="1" t="s">
        <v>184</v>
      </c>
      <c r="L4528" s="1" t="s">
        <v>15143</v>
      </c>
    </row>
    <row r="4529" spans="1:12">
      <c r="A4529" s="1">
        <v>5794</v>
      </c>
      <c r="B4529" s="1" t="s">
        <v>15147</v>
      </c>
      <c r="C4529" s="1" t="s">
        <v>15148</v>
      </c>
      <c r="D4529" s="1" t="s">
        <v>5296</v>
      </c>
      <c r="E4529" s="1" t="s">
        <v>15149</v>
      </c>
      <c r="F4529" s="1" t="s">
        <v>15150</v>
      </c>
      <c r="G4529" s="1">
        <v>44.941443999999997</v>
      </c>
      <c r="H4529" s="1">
        <v>17.297501</v>
      </c>
      <c r="I4529" s="1">
        <v>400</v>
      </c>
      <c r="J4529" s="1">
        <v>1</v>
      </c>
      <c r="K4529" s="1" t="s">
        <v>184</v>
      </c>
      <c r="L4529" s="1" t="s">
        <v>15147</v>
      </c>
    </row>
    <row r="4530" spans="1:12">
      <c r="A4530" s="1">
        <v>5793</v>
      </c>
      <c r="B4530" s="1" t="s">
        <v>15151</v>
      </c>
      <c r="C4530" s="1" t="s">
        <v>15152</v>
      </c>
      <c r="D4530" s="1" t="s">
        <v>5215</v>
      </c>
      <c r="E4530" s="1" t="s">
        <v>15153</v>
      </c>
      <c r="F4530" s="1" t="s">
        <v>15154</v>
      </c>
      <c r="G4530" s="1">
        <v>39.671500000000002</v>
      </c>
      <c r="H4530" s="1">
        <v>-31.113600000000002</v>
      </c>
      <c r="I4530" s="1">
        <v>0</v>
      </c>
      <c r="J4530" s="1">
        <v>-1</v>
      </c>
      <c r="K4530" s="1" t="s">
        <v>184</v>
      </c>
      <c r="L4530" s="1" t="s">
        <v>15151</v>
      </c>
    </row>
    <row r="4531" spans="1:12">
      <c r="A4531" s="1">
        <v>5792</v>
      </c>
      <c r="B4531" s="1" t="s">
        <v>15155</v>
      </c>
      <c r="C4531" s="1" t="s">
        <v>15156</v>
      </c>
      <c r="D4531" s="1" t="s">
        <v>4862</v>
      </c>
      <c r="E4531" s="1" t="s">
        <v>15157</v>
      </c>
      <c r="F4531" s="1" t="s">
        <v>15158</v>
      </c>
      <c r="G4531" s="1">
        <v>40.620399999999997</v>
      </c>
      <c r="H4531" s="1">
        <v>14.911294</v>
      </c>
      <c r="I4531" s="1">
        <v>123</v>
      </c>
      <c r="J4531" s="1">
        <v>1</v>
      </c>
      <c r="K4531" s="1" t="s">
        <v>184</v>
      </c>
      <c r="L4531" s="1" t="s">
        <v>15155</v>
      </c>
    </row>
    <row r="4532" spans="1:12">
      <c r="A4532" s="1">
        <v>5791</v>
      </c>
      <c r="B4532" s="1" t="s">
        <v>15159</v>
      </c>
      <c r="C4532" s="1" t="s">
        <v>15160</v>
      </c>
      <c r="D4532" s="1" t="s">
        <v>4862</v>
      </c>
      <c r="E4532" s="1" t="s">
        <v>15161</v>
      </c>
      <c r="F4532" s="1" t="s">
        <v>15162</v>
      </c>
      <c r="G4532" s="1">
        <v>45.738455999999999</v>
      </c>
      <c r="H4532" s="1">
        <v>7.3687189999999996</v>
      </c>
      <c r="I4532" s="1">
        <v>1791</v>
      </c>
      <c r="J4532" s="1">
        <v>1</v>
      </c>
      <c r="K4532" s="1" t="s">
        <v>184</v>
      </c>
      <c r="L4532" s="1" t="s">
        <v>15159</v>
      </c>
    </row>
    <row r="4533" spans="1:12">
      <c r="A4533" s="1">
        <v>5790</v>
      </c>
      <c r="B4533" s="1" t="s">
        <v>15163</v>
      </c>
      <c r="C4533" s="1" t="s">
        <v>15164</v>
      </c>
      <c r="D4533" s="1" t="s">
        <v>4840</v>
      </c>
      <c r="E4533" s="1" t="s">
        <v>15165</v>
      </c>
      <c r="F4533" s="1" t="s">
        <v>15166</v>
      </c>
      <c r="G4533" s="1">
        <v>46.686388999999998</v>
      </c>
      <c r="H4533" s="1">
        <v>17.159056</v>
      </c>
      <c r="I4533" s="1">
        <v>408</v>
      </c>
      <c r="J4533" s="1">
        <v>1</v>
      </c>
      <c r="K4533" s="1" t="s">
        <v>201</v>
      </c>
      <c r="L4533" s="1" t="s">
        <v>15163</v>
      </c>
    </row>
    <row r="4534" spans="1:12">
      <c r="A4534" s="1">
        <v>5789</v>
      </c>
      <c r="B4534" s="1" t="s">
        <v>15167</v>
      </c>
      <c r="C4534" s="1" t="s">
        <v>15168</v>
      </c>
      <c r="D4534" s="1" t="s">
        <v>4840</v>
      </c>
      <c r="E4534" s="1" t="s">
        <v>15169</v>
      </c>
      <c r="F4534" s="1" t="s">
        <v>15170</v>
      </c>
      <c r="G4534" s="1">
        <v>47.627096999999999</v>
      </c>
      <c r="H4534" s="1">
        <v>17.808347000000001</v>
      </c>
      <c r="I4534" s="1">
        <v>424</v>
      </c>
      <c r="J4534" s="1">
        <v>1</v>
      </c>
      <c r="K4534" s="1" t="s">
        <v>201</v>
      </c>
      <c r="L4534" s="1" t="s">
        <v>15167</v>
      </c>
    </row>
    <row r="4535" spans="1:12">
      <c r="A4535" s="1">
        <v>5788</v>
      </c>
      <c r="B4535" s="1" t="s">
        <v>15171</v>
      </c>
      <c r="C4535" s="1" t="s">
        <v>15172</v>
      </c>
      <c r="D4535" s="1" t="s">
        <v>4840</v>
      </c>
      <c r="E4535" s="1" t="s">
        <v>15173</v>
      </c>
      <c r="F4535" s="1" t="s">
        <v>15174</v>
      </c>
      <c r="G4535" s="1">
        <v>45.990927999999997</v>
      </c>
      <c r="H4535" s="1">
        <v>18.240983</v>
      </c>
      <c r="I4535" s="1">
        <v>1000</v>
      </c>
      <c r="J4535" s="1">
        <v>1</v>
      </c>
      <c r="K4535" s="1" t="s">
        <v>201</v>
      </c>
      <c r="L4535" s="1" t="s">
        <v>15171</v>
      </c>
    </row>
    <row r="4536" spans="1:12">
      <c r="A4536" s="1">
        <v>5787</v>
      </c>
      <c r="B4536" s="1" t="s">
        <v>15175</v>
      </c>
      <c r="C4536" s="1" t="s">
        <v>15176</v>
      </c>
      <c r="D4536" s="1" t="s">
        <v>3982</v>
      </c>
      <c r="E4536" s="1" t="s">
        <v>15177</v>
      </c>
      <c r="F4536" s="1" t="s">
        <v>15178</v>
      </c>
      <c r="G4536" s="1">
        <v>37.422792000000001</v>
      </c>
      <c r="H4536" s="1">
        <v>24.950935999999999</v>
      </c>
      <c r="I4536" s="1">
        <v>236</v>
      </c>
      <c r="J4536" s="1">
        <v>2</v>
      </c>
      <c r="K4536" s="1" t="s">
        <v>184</v>
      </c>
      <c r="L4536" s="1" t="s">
        <v>15175</v>
      </c>
    </row>
    <row r="4537" spans="1:12">
      <c r="A4537" s="1">
        <v>5786</v>
      </c>
      <c r="B4537" s="1" t="s">
        <v>15179</v>
      </c>
      <c r="C4537" s="1" t="s">
        <v>15180</v>
      </c>
      <c r="D4537" s="1" t="s">
        <v>4057</v>
      </c>
      <c r="E4537" s="1" t="s">
        <v>15181</v>
      </c>
      <c r="F4537" s="1" t="s">
        <v>15182</v>
      </c>
      <c r="G4537" s="1">
        <v>43.205399999999997</v>
      </c>
      <c r="H4537" s="1">
        <v>6.4820000000000002</v>
      </c>
      <c r="I4537" s="1">
        <v>59</v>
      </c>
      <c r="J4537" s="1">
        <v>1</v>
      </c>
      <c r="K4537" s="1" t="s">
        <v>184</v>
      </c>
      <c r="L4537" s="1" t="s">
        <v>15179</v>
      </c>
    </row>
    <row r="4538" spans="1:12">
      <c r="A4538" s="1">
        <v>6810</v>
      </c>
      <c r="B4538" s="1" t="s">
        <v>15183</v>
      </c>
      <c r="C4538" s="1" t="s">
        <v>4630</v>
      </c>
      <c r="D4538" s="1" t="s">
        <v>4057</v>
      </c>
      <c r="E4538" s="1" t="s">
        <v>15184</v>
      </c>
      <c r="F4538" s="1" t="s">
        <v>1212</v>
      </c>
      <c r="G4538" s="1">
        <v>47.589582999999998</v>
      </c>
      <c r="H4538" s="1">
        <v>7.5299139999999998</v>
      </c>
      <c r="I4538" s="1">
        <v>885</v>
      </c>
      <c r="J4538" s="1">
        <v>1</v>
      </c>
      <c r="K4538" s="1" t="s">
        <v>184</v>
      </c>
      <c r="L4538" s="1" t="s">
        <v>15183</v>
      </c>
    </row>
    <row r="4539" spans="1:12">
      <c r="A4539" s="1">
        <v>6511</v>
      </c>
      <c r="B4539" s="1" t="s">
        <v>15185</v>
      </c>
      <c r="C4539" s="1" t="s">
        <v>15186</v>
      </c>
      <c r="D4539" s="1" t="s">
        <v>6460</v>
      </c>
      <c r="F4539" s="1" t="s">
        <v>15187</v>
      </c>
      <c r="G4539" s="1">
        <v>-44</v>
      </c>
      <c r="H4539" s="1">
        <v>170.28</v>
      </c>
      <c r="I4539" s="1">
        <v>2</v>
      </c>
      <c r="J4539" s="1">
        <v>12</v>
      </c>
      <c r="K4539" s="1" t="s">
        <v>6463</v>
      </c>
      <c r="L4539" s="1" t="s">
        <v>15185</v>
      </c>
    </row>
    <row r="4540" spans="1:12">
      <c r="A4540" s="1">
        <v>5783</v>
      </c>
      <c r="B4540" s="1" t="s">
        <v>15188</v>
      </c>
      <c r="C4540" s="1" t="s">
        <v>15189</v>
      </c>
      <c r="D4540" s="1" t="s">
        <v>4057</v>
      </c>
      <c r="E4540" s="1" t="s">
        <v>15190</v>
      </c>
      <c r="F4540" s="1" t="s">
        <v>15191</v>
      </c>
      <c r="G4540" s="1">
        <v>47.560299999999998</v>
      </c>
      <c r="H4540" s="1">
        <v>-0.312222</v>
      </c>
      <c r="I4540" s="1">
        <v>194</v>
      </c>
      <c r="J4540" s="1">
        <v>1</v>
      </c>
      <c r="K4540" s="1" t="s">
        <v>184</v>
      </c>
      <c r="L4540" s="1" t="s">
        <v>15188</v>
      </c>
    </row>
    <row r="4541" spans="1:12">
      <c r="A4541" s="1">
        <v>5782</v>
      </c>
      <c r="B4541" s="1" t="s">
        <v>15192</v>
      </c>
      <c r="C4541" s="1" t="s">
        <v>15193</v>
      </c>
      <c r="D4541" s="1" t="s">
        <v>4057</v>
      </c>
      <c r="E4541" s="1" t="s">
        <v>15194</v>
      </c>
      <c r="F4541" s="1" t="s">
        <v>15195</v>
      </c>
      <c r="G4541" s="1">
        <v>46.718611000000003</v>
      </c>
      <c r="H4541" s="1">
        <v>-2.391111</v>
      </c>
      <c r="I4541" s="1">
        <v>79</v>
      </c>
      <c r="J4541" s="1">
        <v>0</v>
      </c>
      <c r="K4541" s="1" t="s">
        <v>184</v>
      </c>
      <c r="L4541" s="1" t="s">
        <v>15192</v>
      </c>
    </row>
    <row r="4542" spans="1:12">
      <c r="A4542" s="1">
        <v>5781</v>
      </c>
      <c r="B4542" s="1" t="s">
        <v>15196</v>
      </c>
      <c r="C4542" s="1" t="s">
        <v>15197</v>
      </c>
      <c r="D4542" s="1" t="s">
        <v>3402</v>
      </c>
      <c r="E4542" s="1" t="s">
        <v>15198</v>
      </c>
      <c r="F4542" s="1" t="s">
        <v>15199</v>
      </c>
      <c r="G4542" s="1">
        <v>42.4542</v>
      </c>
      <c r="H4542" s="1">
        <v>-2.3208299999999999</v>
      </c>
      <c r="I4542" s="1">
        <v>1161</v>
      </c>
      <c r="J4542" s="1">
        <v>1</v>
      </c>
      <c r="K4542" s="1" t="s">
        <v>184</v>
      </c>
      <c r="L4542" s="1" t="s">
        <v>15196</v>
      </c>
    </row>
    <row r="4543" spans="1:12">
      <c r="A4543" s="1">
        <v>5780</v>
      </c>
      <c r="B4543" s="1" t="s">
        <v>15200</v>
      </c>
      <c r="C4543" s="1" t="s">
        <v>15201</v>
      </c>
      <c r="D4543" s="1" t="s">
        <v>3888</v>
      </c>
      <c r="E4543" s="1" t="s">
        <v>15202</v>
      </c>
      <c r="F4543" s="1" t="s">
        <v>15203</v>
      </c>
      <c r="G4543" s="1">
        <v>35.154699999999998</v>
      </c>
      <c r="H4543" s="1">
        <v>33.496099999999998</v>
      </c>
      <c r="I4543" s="1">
        <v>404</v>
      </c>
      <c r="J4543" s="1">
        <v>2</v>
      </c>
      <c r="K4543" s="1" t="s">
        <v>184</v>
      </c>
      <c r="L4543" s="1" t="s">
        <v>15200</v>
      </c>
    </row>
    <row r="4544" spans="1:12">
      <c r="A4544" s="1">
        <v>5779</v>
      </c>
      <c r="B4544" s="1" t="s">
        <v>15204</v>
      </c>
      <c r="C4544" s="1" t="s">
        <v>15205</v>
      </c>
      <c r="D4544" s="1" t="s">
        <v>1210</v>
      </c>
      <c r="E4544" s="1" t="s">
        <v>15206</v>
      </c>
      <c r="F4544" s="1" t="s">
        <v>15207</v>
      </c>
      <c r="G4544" s="1">
        <v>46.568199999999997</v>
      </c>
      <c r="H4544" s="1">
        <v>-120.544</v>
      </c>
      <c r="I4544" s="1">
        <v>1095</v>
      </c>
      <c r="J4544" s="1">
        <v>-8</v>
      </c>
      <c r="K4544" s="1" t="s">
        <v>236</v>
      </c>
      <c r="L4544" s="1" t="s">
        <v>15204</v>
      </c>
    </row>
    <row r="4545" spans="1:12">
      <c r="A4545" s="1">
        <v>5778</v>
      </c>
      <c r="B4545" s="1" t="s">
        <v>15208</v>
      </c>
      <c r="C4545" s="1" t="s">
        <v>15209</v>
      </c>
      <c r="D4545" s="1" t="s">
        <v>3705</v>
      </c>
      <c r="E4545" s="1" t="s">
        <v>15210</v>
      </c>
      <c r="G4545" s="1">
        <v>-1.9605600000000001</v>
      </c>
      <c r="H4545" s="1">
        <v>41.297499999999999</v>
      </c>
      <c r="I4545" s="1">
        <v>21</v>
      </c>
      <c r="J4545" s="1">
        <v>3</v>
      </c>
      <c r="K4545" s="1" t="s">
        <v>161</v>
      </c>
      <c r="L4545" s="1" t="s">
        <v>15208</v>
      </c>
    </row>
    <row r="4546" spans="1:12">
      <c r="A4546" s="1">
        <v>5777</v>
      </c>
      <c r="B4546" s="1" t="s">
        <v>15211</v>
      </c>
      <c r="C4546" s="1" t="s">
        <v>15212</v>
      </c>
      <c r="D4546" s="1" t="s">
        <v>1210</v>
      </c>
      <c r="E4546" s="1" t="s">
        <v>15213</v>
      </c>
      <c r="F4546" s="1" t="s">
        <v>15214</v>
      </c>
      <c r="G4546" s="1">
        <v>43.965699999999998</v>
      </c>
      <c r="H4546" s="1">
        <v>-107.95099999999999</v>
      </c>
      <c r="I4546" s="1">
        <v>4227</v>
      </c>
      <c r="J4546" s="1">
        <v>-7</v>
      </c>
      <c r="K4546" s="1" t="s">
        <v>236</v>
      </c>
      <c r="L4546" s="1" t="s">
        <v>15211</v>
      </c>
    </row>
    <row r="4547" spans="1:12">
      <c r="A4547" s="1">
        <v>5776</v>
      </c>
      <c r="B4547" s="1" t="s">
        <v>15215</v>
      </c>
      <c r="C4547" s="1" t="s">
        <v>11444</v>
      </c>
      <c r="D4547" s="1" t="s">
        <v>1210</v>
      </c>
      <c r="E4547" s="1" t="s">
        <v>15216</v>
      </c>
      <c r="F4547" s="1" t="s">
        <v>15217</v>
      </c>
      <c r="G4547" s="1">
        <v>30.782499999999999</v>
      </c>
      <c r="H4547" s="1">
        <v>-83.276700000000005</v>
      </c>
      <c r="I4547" s="1">
        <v>203</v>
      </c>
      <c r="J4547" s="1">
        <v>-5</v>
      </c>
      <c r="K4547" s="1" t="s">
        <v>236</v>
      </c>
      <c r="L4547" s="1" t="s">
        <v>15215</v>
      </c>
    </row>
    <row r="4548" spans="1:12">
      <c r="A4548" s="1">
        <v>5775</v>
      </c>
      <c r="B4548" s="1" t="s">
        <v>15218</v>
      </c>
      <c r="C4548" s="1" t="s">
        <v>765</v>
      </c>
      <c r="D4548" s="1" t="s">
        <v>1210</v>
      </c>
      <c r="E4548" s="1" t="s">
        <v>15219</v>
      </c>
      <c r="F4548" s="1" t="s">
        <v>15220</v>
      </c>
      <c r="G4548" s="1">
        <v>28.852599999999999</v>
      </c>
      <c r="H4548" s="1">
        <v>-96.918499999999995</v>
      </c>
      <c r="I4548" s="1">
        <v>115</v>
      </c>
      <c r="J4548" s="1">
        <v>-6</v>
      </c>
      <c r="K4548" s="1" t="s">
        <v>236</v>
      </c>
      <c r="L4548" s="1" t="s">
        <v>15218</v>
      </c>
    </row>
    <row r="4549" spans="1:12">
      <c r="A4549" s="1">
        <v>5774</v>
      </c>
      <c r="B4549" s="1" t="s">
        <v>15221</v>
      </c>
      <c r="C4549" s="1" t="s">
        <v>15222</v>
      </c>
      <c r="D4549" s="1" t="s">
        <v>1210</v>
      </c>
      <c r="E4549" s="1" t="s">
        <v>15223</v>
      </c>
      <c r="F4549" s="1" t="s">
        <v>15224</v>
      </c>
      <c r="G4549" s="1">
        <v>39.942700000000002</v>
      </c>
      <c r="H4549" s="1">
        <v>-91.194599999999994</v>
      </c>
      <c r="I4549" s="1">
        <v>769</v>
      </c>
      <c r="J4549" s="1">
        <v>-6</v>
      </c>
      <c r="K4549" s="1" t="s">
        <v>236</v>
      </c>
      <c r="L4549" s="1" t="s">
        <v>15221</v>
      </c>
    </row>
    <row r="4550" spans="1:12">
      <c r="A4550" s="1">
        <v>5773</v>
      </c>
      <c r="B4550" s="1" t="s">
        <v>15225</v>
      </c>
      <c r="C4550" s="1" t="s">
        <v>15226</v>
      </c>
      <c r="D4550" s="1" t="s">
        <v>1210</v>
      </c>
      <c r="E4550" s="1" t="s">
        <v>15227</v>
      </c>
      <c r="F4550" s="1" t="s">
        <v>15228</v>
      </c>
      <c r="G4550" s="1">
        <v>34.268099999999997</v>
      </c>
      <c r="H4550" s="1">
        <v>-88.769900000000007</v>
      </c>
      <c r="I4550" s="1">
        <v>346</v>
      </c>
      <c r="J4550" s="1">
        <v>-6</v>
      </c>
      <c r="K4550" s="1" t="s">
        <v>236</v>
      </c>
      <c r="L4550" s="1" t="s">
        <v>15225</v>
      </c>
    </row>
    <row r="4551" spans="1:12">
      <c r="A4551" s="1">
        <v>5772</v>
      </c>
      <c r="B4551" s="1" t="s">
        <v>15229</v>
      </c>
      <c r="C4551" s="1" t="s">
        <v>5217</v>
      </c>
      <c r="D4551" s="1" t="s">
        <v>1210</v>
      </c>
      <c r="E4551" s="1" t="s">
        <v>15230</v>
      </c>
      <c r="F4551" s="1" t="s">
        <v>15231</v>
      </c>
      <c r="G4551" s="1">
        <v>34.898899999999998</v>
      </c>
      <c r="H4551" s="1">
        <v>-120.45699999999999</v>
      </c>
      <c r="I4551" s="1">
        <v>261</v>
      </c>
      <c r="J4551" s="1">
        <v>-8</v>
      </c>
      <c r="K4551" s="1" t="s">
        <v>236</v>
      </c>
      <c r="L4551" s="1" t="s">
        <v>15229</v>
      </c>
    </row>
    <row r="4552" spans="1:12">
      <c r="A4552" s="1">
        <v>5771</v>
      </c>
      <c r="B4552" s="1" t="s">
        <v>15232</v>
      </c>
      <c r="C4552" s="1" t="s">
        <v>15233</v>
      </c>
      <c r="D4552" s="1" t="s">
        <v>1210</v>
      </c>
      <c r="E4552" s="1" t="s">
        <v>15234</v>
      </c>
      <c r="F4552" s="1" t="s">
        <v>15235</v>
      </c>
      <c r="G4552" s="1">
        <v>38.790999999999997</v>
      </c>
      <c r="H4552" s="1">
        <v>-97.652199999999993</v>
      </c>
      <c r="I4552" s="1">
        <v>1288</v>
      </c>
      <c r="J4552" s="1">
        <v>-6</v>
      </c>
      <c r="K4552" s="1" t="s">
        <v>236</v>
      </c>
      <c r="L4552" s="1" t="s">
        <v>15232</v>
      </c>
    </row>
    <row r="4553" spans="1:12">
      <c r="A4553" s="1">
        <v>5770</v>
      </c>
      <c r="B4553" s="1" t="s">
        <v>15236</v>
      </c>
      <c r="C4553" s="1" t="s">
        <v>15237</v>
      </c>
      <c r="D4553" s="1" t="s">
        <v>1210</v>
      </c>
      <c r="E4553" s="1" t="s">
        <v>15238</v>
      </c>
      <c r="F4553" s="1" t="s">
        <v>15239</v>
      </c>
      <c r="G4553" s="1">
        <v>44.385300000000001</v>
      </c>
      <c r="H4553" s="1">
        <v>-74.206199999999995</v>
      </c>
      <c r="I4553" s="1">
        <v>1663</v>
      </c>
      <c r="J4553" s="1">
        <v>-5</v>
      </c>
      <c r="K4553" s="1" t="s">
        <v>236</v>
      </c>
      <c r="L4553" s="1" t="s">
        <v>15236</v>
      </c>
    </row>
    <row r="4554" spans="1:12">
      <c r="A4554" s="1">
        <v>5769</v>
      </c>
      <c r="B4554" s="1" t="s">
        <v>15240</v>
      </c>
      <c r="C4554" s="1" t="s">
        <v>15241</v>
      </c>
      <c r="D4554" s="1" t="s">
        <v>1210</v>
      </c>
      <c r="E4554" s="1" t="s">
        <v>15242</v>
      </c>
      <c r="F4554" s="1" t="s">
        <v>15243</v>
      </c>
      <c r="G4554" s="1">
        <v>44.769199999999998</v>
      </c>
      <c r="H4554" s="1">
        <v>-106.98</v>
      </c>
      <c r="I4554" s="1">
        <v>4021</v>
      </c>
      <c r="J4554" s="1">
        <v>-7</v>
      </c>
      <c r="K4554" s="1" t="s">
        <v>236</v>
      </c>
      <c r="L4554" s="1" t="s">
        <v>15240</v>
      </c>
    </row>
    <row r="4555" spans="1:12">
      <c r="A4555" s="1">
        <v>5768</v>
      </c>
      <c r="B4555" s="1" t="s">
        <v>15244</v>
      </c>
      <c r="C4555" s="1" t="s">
        <v>15245</v>
      </c>
      <c r="D4555" s="1" t="s">
        <v>1210</v>
      </c>
      <c r="E4555" s="1" t="s">
        <v>15246</v>
      </c>
      <c r="F4555" s="1" t="s">
        <v>15247</v>
      </c>
      <c r="G4555" s="1">
        <v>35.236800000000002</v>
      </c>
      <c r="H4555" s="1">
        <v>-120.642</v>
      </c>
      <c r="I4555" s="1">
        <v>212</v>
      </c>
      <c r="J4555" s="1">
        <v>-8</v>
      </c>
      <c r="K4555" s="1" t="s">
        <v>236</v>
      </c>
      <c r="L4555" s="1" t="s">
        <v>15244</v>
      </c>
    </row>
    <row r="4556" spans="1:12">
      <c r="A4556" s="1">
        <v>5767</v>
      </c>
      <c r="B4556" s="1" t="s">
        <v>15248</v>
      </c>
      <c r="C4556" s="1" t="s">
        <v>15249</v>
      </c>
      <c r="D4556" s="1" t="s">
        <v>1210</v>
      </c>
      <c r="E4556" s="1" t="s">
        <v>15250</v>
      </c>
      <c r="F4556" s="1" t="s">
        <v>15251</v>
      </c>
      <c r="G4556" s="1">
        <v>43.529400000000003</v>
      </c>
      <c r="H4556" s="1">
        <v>-72.949600000000004</v>
      </c>
      <c r="I4556" s="1">
        <v>787</v>
      </c>
      <c r="J4556" s="1">
        <v>-5</v>
      </c>
      <c r="K4556" s="1" t="s">
        <v>236</v>
      </c>
      <c r="L4556" s="1" t="s">
        <v>15248</v>
      </c>
    </row>
    <row r="4557" spans="1:12">
      <c r="A4557" s="1">
        <v>5766</v>
      </c>
      <c r="B4557" s="1" t="s">
        <v>15252</v>
      </c>
      <c r="C4557" s="1" t="s">
        <v>15253</v>
      </c>
      <c r="D4557" s="1" t="s">
        <v>1210</v>
      </c>
      <c r="E4557" s="1" t="s">
        <v>15254</v>
      </c>
      <c r="F4557" s="1" t="s">
        <v>15255</v>
      </c>
      <c r="G4557" s="1">
        <v>41.594200000000001</v>
      </c>
      <c r="H4557" s="1">
        <v>-109.065</v>
      </c>
      <c r="I4557" s="1">
        <v>6760</v>
      </c>
      <c r="J4557" s="1">
        <v>-7</v>
      </c>
      <c r="K4557" s="1" t="s">
        <v>236</v>
      </c>
      <c r="L4557" s="1" t="s">
        <v>15252</v>
      </c>
    </row>
    <row r="4558" spans="1:12">
      <c r="A4558" s="1">
        <v>5765</v>
      </c>
      <c r="B4558" s="1" t="s">
        <v>15256</v>
      </c>
      <c r="C4558" s="1" t="s">
        <v>15257</v>
      </c>
      <c r="D4558" s="1" t="s">
        <v>1210</v>
      </c>
      <c r="E4558" s="1" t="s">
        <v>15258</v>
      </c>
      <c r="F4558" s="1" t="s">
        <v>15259</v>
      </c>
      <c r="G4558" s="1">
        <v>45.6312</v>
      </c>
      <c r="H4558" s="1">
        <v>-89.467500000000001</v>
      </c>
      <c r="I4558" s="1">
        <v>1624</v>
      </c>
      <c r="J4558" s="1">
        <v>-6</v>
      </c>
      <c r="K4558" s="1" t="s">
        <v>236</v>
      </c>
      <c r="L4558" s="1" t="s">
        <v>15256</v>
      </c>
    </row>
    <row r="4559" spans="1:12">
      <c r="A4559" s="1">
        <v>5764</v>
      </c>
      <c r="B4559" s="1" t="s">
        <v>15260</v>
      </c>
      <c r="C4559" s="1" t="s">
        <v>15261</v>
      </c>
      <c r="D4559" s="1" t="s">
        <v>1210</v>
      </c>
      <c r="E4559" s="1" t="s">
        <v>15262</v>
      </c>
      <c r="F4559" s="1" t="s">
        <v>15263</v>
      </c>
      <c r="G4559" s="1">
        <v>40.378500000000003</v>
      </c>
      <c r="H4559" s="1">
        <v>-75.965199999999996</v>
      </c>
      <c r="I4559" s="1">
        <v>344</v>
      </c>
      <c r="J4559" s="1">
        <v>-5</v>
      </c>
      <c r="K4559" s="1" t="s">
        <v>236</v>
      </c>
      <c r="L4559" s="1" t="s">
        <v>15260</v>
      </c>
    </row>
    <row r="4560" spans="1:12">
      <c r="A4560" s="1">
        <v>5763</v>
      </c>
      <c r="B4560" s="1" t="s">
        <v>15264</v>
      </c>
      <c r="C4560" s="1" t="s">
        <v>15265</v>
      </c>
      <c r="D4560" s="1" t="s">
        <v>1210</v>
      </c>
      <c r="E4560" s="1" t="s">
        <v>15266</v>
      </c>
      <c r="F4560" s="1" t="s">
        <v>15267</v>
      </c>
      <c r="G4560" s="1">
        <v>43.0779</v>
      </c>
      <c r="H4560" s="1">
        <v>-70.823300000000003</v>
      </c>
      <c r="I4560" s="1">
        <v>100</v>
      </c>
      <c r="J4560" s="1">
        <v>-5</v>
      </c>
      <c r="K4560" s="1" t="s">
        <v>236</v>
      </c>
      <c r="L4560" s="1" t="s">
        <v>15264</v>
      </c>
    </row>
    <row r="4561" spans="1:12">
      <c r="A4561" s="1">
        <v>5762</v>
      </c>
      <c r="B4561" s="1" t="s">
        <v>15268</v>
      </c>
      <c r="C4561" s="1" t="s">
        <v>15269</v>
      </c>
      <c r="D4561" s="1" t="s">
        <v>1210</v>
      </c>
      <c r="E4561" s="1" t="s">
        <v>15270</v>
      </c>
      <c r="F4561" s="1" t="s">
        <v>15271</v>
      </c>
      <c r="G4561" s="1">
        <v>45.570900000000002</v>
      </c>
      <c r="H4561" s="1">
        <v>-84.796700000000001</v>
      </c>
      <c r="I4561" s="1">
        <v>720</v>
      </c>
      <c r="J4561" s="1">
        <v>-5</v>
      </c>
      <c r="K4561" s="1" t="s">
        <v>236</v>
      </c>
      <c r="L4561" s="1" t="s">
        <v>15268</v>
      </c>
    </row>
    <row r="4562" spans="1:12">
      <c r="A4562" s="1">
        <v>5761</v>
      </c>
      <c r="B4562" s="1" t="s">
        <v>15272</v>
      </c>
      <c r="C4562" s="1" t="s">
        <v>15273</v>
      </c>
      <c r="D4562" s="1" t="s">
        <v>1210</v>
      </c>
      <c r="E4562" s="1" t="s">
        <v>15274</v>
      </c>
      <c r="F4562" s="1" t="s">
        <v>15275</v>
      </c>
      <c r="G4562" s="1">
        <v>44.3827</v>
      </c>
      <c r="H4562" s="1">
        <v>-100.286</v>
      </c>
      <c r="I4562" s="1">
        <v>1742</v>
      </c>
      <c r="J4562" s="1">
        <v>-6</v>
      </c>
      <c r="K4562" s="1" t="s">
        <v>236</v>
      </c>
      <c r="L4562" s="1" t="s">
        <v>15272</v>
      </c>
    </row>
    <row r="4563" spans="1:12">
      <c r="A4563" s="1">
        <v>5760</v>
      </c>
      <c r="B4563" s="1" t="s">
        <v>15276</v>
      </c>
      <c r="C4563" s="1" t="s">
        <v>15277</v>
      </c>
      <c r="D4563" s="1" t="s">
        <v>1210</v>
      </c>
      <c r="E4563" s="1" t="s">
        <v>15278</v>
      </c>
      <c r="F4563" s="1" t="s">
        <v>15279</v>
      </c>
      <c r="G4563" s="1">
        <v>42.909799999999997</v>
      </c>
      <c r="H4563" s="1">
        <v>-112.596</v>
      </c>
      <c r="I4563" s="1">
        <v>4452</v>
      </c>
      <c r="J4563" s="1">
        <v>-7</v>
      </c>
      <c r="K4563" s="1" t="s">
        <v>236</v>
      </c>
      <c r="L4563" s="1" t="s">
        <v>15276</v>
      </c>
    </row>
    <row r="4564" spans="1:12">
      <c r="A4564" s="1">
        <v>5759</v>
      </c>
      <c r="B4564" s="1" t="s">
        <v>15280</v>
      </c>
      <c r="C4564" s="1" t="s">
        <v>15281</v>
      </c>
      <c r="D4564" s="1" t="s">
        <v>1210</v>
      </c>
      <c r="E4564" s="1" t="s">
        <v>15282</v>
      </c>
      <c r="F4564" s="1" t="s">
        <v>15283</v>
      </c>
      <c r="G4564" s="1">
        <v>31.467099999999999</v>
      </c>
      <c r="H4564" s="1">
        <v>-89.337100000000007</v>
      </c>
      <c r="I4564" s="1">
        <v>298</v>
      </c>
      <c r="J4564" s="1">
        <v>-6</v>
      </c>
      <c r="K4564" s="1" t="s">
        <v>236</v>
      </c>
      <c r="L4564" s="1" t="s">
        <v>15280</v>
      </c>
    </row>
    <row r="4565" spans="1:12">
      <c r="A4565" s="1">
        <v>5758</v>
      </c>
      <c r="B4565" s="1" t="s">
        <v>15284</v>
      </c>
      <c r="C4565" s="1" t="s">
        <v>15285</v>
      </c>
      <c r="D4565" s="1" t="s">
        <v>1210</v>
      </c>
      <c r="E4565" s="1" t="s">
        <v>15286</v>
      </c>
      <c r="F4565" s="1" t="s">
        <v>15287</v>
      </c>
      <c r="G4565" s="1">
        <v>37.740099999999998</v>
      </c>
      <c r="H4565" s="1">
        <v>-87.166799999999995</v>
      </c>
      <c r="I4565" s="1">
        <v>406</v>
      </c>
      <c r="J4565" s="1">
        <v>-6</v>
      </c>
      <c r="K4565" s="1" t="s">
        <v>236</v>
      </c>
      <c r="L4565" s="1" t="s">
        <v>15284</v>
      </c>
    </row>
    <row r="4566" spans="1:12">
      <c r="A4566" s="1">
        <v>5757</v>
      </c>
      <c r="B4566" s="1" t="s">
        <v>15288</v>
      </c>
      <c r="C4566" s="1" t="s">
        <v>15289</v>
      </c>
      <c r="D4566" s="1" t="s">
        <v>1210</v>
      </c>
      <c r="E4566" s="1" t="s">
        <v>15290</v>
      </c>
      <c r="F4566" s="1" t="s">
        <v>15291</v>
      </c>
      <c r="G4566" s="1">
        <v>43.417099999999998</v>
      </c>
      <c r="H4566" s="1">
        <v>-124.246</v>
      </c>
      <c r="I4566" s="1">
        <v>17</v>
      </c>
      <c r="J4566" s="1">
        <v>-8</v>
      </c>
      <c r="K4566" s="1" t="s">
        <v>236</v>
      </c>
      <c r="L4566" s="1" t="s">
        <v>15288</v>
      </c>
    </row>
    <row r="4567" spans="1:12">
      <c r="A4567" s="1">
        <v>5756</v>
      </c>
      <c r="B4567" s="1" t="s">
        <v>15292</v>
      </c>
      <c r="C4567" s="1" t="s">
        <v>15293</v>
      </c>
      <c r="D4567" s="1" t="s">
        <v>1210</v>
      </c>
      <c r="E4567" s="1" t="s">
        <v>15294</v>
      </c>
      <c r="F4567" s="1" t="s">
        <v>15295</v>
      </c>
      <c r="G4567" s="1">
        <v>34.7453</v>
      </c>
      <c r="H4567" s="1">
        <v>-87.610200000000006</v>
      </c>
      <c r="I4567" s="1">
        <v>550</v>
      </c>
      <c r="J4567" s="1">
        <v>-6</v>
      </c>
      <c r="K4567" s="1" t="s">
        <v>236</v>
      </c>
      <c r="L4567" s="1" t="s">
        <v>15292</v>
      </c>
    </row>
    <row r="4568" spans="1:12">
      <c r="A4568" s="1">
        <v>5755</v>
      </c>
      <c r="B4568" s="1" t="s">
        <v>15296</v>
      </c>
      <c r="C4568" s="1" t="s">
        <v>15297</v>
      </c>
      <c r="D4568" s="1" t="s">
        <v>1210</v>
      </c>
      <c r="E4568" s="1" t="s">
        <v>15298</v>
      </c>
      <c r="F4568" s="1" t="s">
        <v>15299</v>
      </c>
      <c r="G4568" s="1">
        <v>46.427999999999997</v>
      </c>
      <c r="H4568" s="1">
        <v>-105.886</v>
      </c>
      <c r="I4568" s="1">
        <v>2630</v>
      </c>
      <c r="J4568" s="1">
        <v>-7</v>
      </c>
      <c r="K4568" s="1" t="s">
        <v>236</v>
      </c>
      <c r="L4568" s="1" t="s">
        <v>15296</v>
      </c>
    </row>
    <row r="4569" spans="1:12">
      <c r="A4569" s="1">
        <v>5754</v>
      </c>
      <c r="B4569" s="1" t="s">
        <v>15300</v>
      </c>
      <c r="C4569" s="1" t="s">
        <v>15301</v>
      </c>
      <c r="D4569" s="1" t="s">
        <v>1210</v>
      </c>
      <c r="E4569" s="1" t="s">
        <v>15302</v>
      </c>
      <c r="F4569" s="1" t="s">
        <v>15303</v>
      </c>
      <c r="G4569" s="1">
        <v>43.169499999999999</v>
      </c>
      <c r="H4569" s="1">
        <v>-86.238200000000006</v>
      </c>
      <c r="I4569" s="1">
        <v>628</v>
      </c>
      <c r="J4569" s="1">
        <v>-5</v>
      </c>
      <c r="K4569" s="1" t="s">
        <v>236</v>
      </c>
      <c r="L4569" s="1" t="s">
        <v>15300</v>
      </c>
    </row>
    <row r="4570" spans="1:12">
      <c r="A4570" s="1">
        <v>5753</v>
      </c>
      <c r="B4570" s="1" t="s">
        <v>15304</v>
      </c>
      <c r="C4570" s="1" t="s">
        <v>15305</v>
      </c>
      <c r="D4570" s="1" t="s">
        <v>1210</v>
      </c>
      <c r="E4570" s="1" t="s">
        <v>15306</v>
      </c>
      <c r="F4570" s="1" t="s">
        <v>15307</v>
      </c>
      <c r="G4570" s="1">
        <v>37.326700000000002</v>
      </c>
      <c r="H4570" s="1">
        <v>-79.200400000000002</v>
      </c>
      <c r="I4570" s="1">
        <v>938</v>
      </c>
      <c r="J4570" s="1">
        <v>-5</v>
      </c>
      <c r="K4570" s="1" t="s">
        <v>236</v>
      </c>
      <c r="L4570" s="1" t="s">
        <v>15304</v>
      </c>
    </row>
    <row r="4571" spans="1:12">
      <c r="A4571" s="1">
        <v>5752</v>
      </c>
      <c r="B4571" s="1" t="s">
        <v>15308</v>
      </c>
      <c r="C4571" s="1" t="s">
        <v>15309</v>
      </c>
      <c r="D4571" s="1" t="s">
        <v>1210</v>
      </c>
      <c r="E4571" s="1" t="s">
        <v>15310</v>
      </c>
      <c r="F4571" s="1" t="s">
        <v>15311</v>
      </c>
      <c r="G4571" s="1">
        <v>47.049300000000002</v>
      </c>
      <c r="H4571" s="1">
        <v>-109.467</v>
      </c>
      <c r="I4571" s="1">
        <v>4170</v>
      </c>
      <c r="J4571" s="1">
        <v>-7</v>
      </c>
      <c r="K4571" s="1" t="s">
        <v>236</v>
      </c>
      <c r="L4571" s="1" t="s">
        <v>15308</v>
      </c>
    </row>
    <row r="4572" spans="1:12">
      <c r="A4572" s="1">
        <v>5751</v>
      </c>
      <c r="B4572" s="1" t="s">
        <v>15312</v>
      </c>
      <c r="C4572" s="1" t="s">
        <v>15313</v>
      </c>
      <c r="D4572" s="1" t="s">
        <v>1210</v>
      </c>
      <c r="E4572" s="1" t="s">
        <v>15314</v>
      </c>
      <c r="F4572" s="1" t="s">
        <v>15315</v>
      </c>
      <c r="G4572" s="1">
        <v>40.121699999999997</v>
      </c>
      <c r="H4572" s="1">
        <v>-76.296099999999996</v>
      </c>
      <c r="I4572" s="1">
        <v>403</v>
      </c>
      <c r="J4572" s="1">
        <v>-5</v>
      </c>
      <c r="K4572" s="1" t="s">
        <v>236</v>
      </c>
      <c r="L4572" s="1" t="s">
        <v>15312</v>
      </c>
    </row>
    <row r="4573" spans="1:12">
      <c r="A4573" s="1">
        <v>5750</v>
      </c>
      <c r="B4573" s="1" t="s">
        <v>15316</v>
      </c>
      <c r="C4573" s="1" t="s">
        <v>15317</v>
      </c>
      <c r="D4573" s="1" t="s">
        <v>1210</v>
      </c>
      <c r="E4573" s="1" t="s">
        <v>15318</v>
      </c>
      <c r="F4573" s="1" t="s">
        <v>15319</v>
      </c>
      <c r="G4573" s="1">
        <v>42.156100000000002</v>
      </c>
      <c r="H4573" s="1">
        <v>-121.733</v>
      </c>
      <c r="I4573" s="1">
        <v>4095</v>
      </c>
      <c r="J4573" s="1">
        <v>-8</v>
      </c>
      <c r="K4573" s="1" t="s">
        <v>236</v>
      </c>
      <c r="L4573" s="1" t="s">
        <v>15316</v>
      </c>
    </row>
    <row r="4574" spans="1:12">
      <c r="A4574" s="1">
        <v>5749</v>
      </c>
      <c r="B4574" s="1" t="s">
        <v>15320</v>
      </c>
      <c r="C4574" s="1" t="s">
        <v>6940</v>
      </c>
      <c r="D4574" s="1" t="s">
        <v>1210</v>
      </c>
      <c r="E4574" s="1" t="s">
        <v>15321</v>
      </c>
      <c r="F4574" s="1" t="s">
        <v>15322</v>
      </c>
      <c r="G4574" s="1">
        <v>43.626100000000001</v>
      </c>
      <c r="H4574" s="1">
        <v>-72.304199999999994</v>
      </c>
      <c r="I4574" s="1">
        <v>603</v>
      </c>
      <c r="J4574" s="1">
        <v>-5</v>
      </c>
      <c r="K4574" s="1" t="s">
        <v>236</v>
      </c>
      <c r="L4574" s="1" t="s">
        <v>15320</v>
      </c>
    </row>
    <row r="4575" spans="1:12">
      <c r="A4575" s="1">
        <v>5748</v>
      </c>
      <c r="B4575" s="1" t="s">
        <v>15323</v>
      </c>
      <c r="C4575" s="1" t="s">
        <v>15324</v>
      </c>
      <c r="D4575" s="1" t="s">
        <v>1210</v>
      </c>
      <c r="E4575" s="1" t="s">
        <v>15325</v>
      </c>
      <c r="F4575" s="1" t="s">
        <v>15326</v>
      </c>
      <c r="G4575" s="1">
        <v>41.126199999999997</v>
      </c>
      <c r="H4575" s="1">
        <v>-100.684</v>
      </c>
      <c r="I4575" s="1">
        <v>2776</v>
      </c>
      <c r="J4575" s="1">
        <v>-6</v>
      </c>
      <c r="K4575" s="1" t="s">
        <v>236</v>
      </c>
      <c r="L4575" s="1" t="s">
        <v>15323</v>
      </c>
    </row>
    <row r="4576" spans="1:12">
      <c r="A4576" s="1">
        <v>5747</v>
      </c>
      <c r="B4576" s="1" t="s">
        <v>15327</v>
      </c>
      <c r="C4576" s="1" t="s">
        <v>15328</v>
      </c>
      <c r="D4576" s="1" t="s">
        <v>1210</v>
      </c>
      <c r="E4576" s="1" t="s">
        <v>15329</v>
      </c>
      <c r="F4576" s="1" t="s">
        <v>15330</v>
      </c>
      <c r="G4576" s="1">
        <v>40.2759</v>
      </c>
      <c r="H4576" s="1">
        <v>-79.404799999999994</v>
      </c>
      <c r="I4576" s="1">
        <v>1185</v>
      </c>
      <c r="J4576" s="1">
        <v>-5</v>
      </c>
      <c r="K4576" s="1" t="s">
        <v>236</v>
      </c>
      <c r="L4576" s="1" t="s">
        <v>15327</v>
      </c>
    </row>
    <row r="4577" spans="1:12">
      <c r="A4577" s="1">
        <v>5746</v>
      </c>
      <c r="B4577" s="1" t="s">
        <v>15331</v>
      </c>
      <c r="C4577" s="1" t="s">
        <v>15332</v>
      </c>
      <c r="D4577" s="1" t="s">
        <v>1210</v>
      </c>
      <c r="E4577" s="1" t="s">
        <v>15333</v>
      </c>
      <c r="F4577" s="1" t="s">
        <v>15334</v>
      </c>
      <c r="G4577" s="1">
        <v>41.312100000000001</v>
      </c>
      <c r="H4577" s="1">
        <v>-105.675</v>
      </c>
      <c r="I4577" s="1">
        <v>7284</v>
      </c>
      <c r="J4577" s="1">
        <v>-7</v>
      </c>
      <c r="K4577" s="1" t="s">
        <v>236</v>
      </c>
      <c r="L4577" s="1" t="s">
        <v>15331</v>
      </c>
    </row>
    <row r="4578" spans="1:12">
      <c r="A4578" s="1">
        <v>5745</v>
      </c>
      <c r="B4578" s="1" t="s">
        <v>15335</v>
      </c>
      <c r="C4578" s="1" t="s">
        <v>15336</v>
      </c>
      <c r="D4578" s="1" t="s">
        <v>1210</v>
      </c>
      <c r="E4578" s="1" t="s">
        <v>15337</v>
      </c>
      <c r="F4578" s="1" t="s">
        <v>15338</v>
      </c>
      <c r="G4578" s="1">
        <v>46.929699999999997</v>
      </c>
      <c r="H4578" s="1">
        <v>-98.678200000000004</v>
      </c>
      <c r="I4578" s="1">
        <v>1498</v>
      </c>
      <c r="J4578" s="1">
        <v>-6</v>
      </c>
      <c r="K4578" s="1" t="s">
        <v>236</v>
      </c>
      <c r="L4578" s="1" t="s">
        <v>15335</v>
      </c>
    </row>
    <row r="4579" spans="1:12">
      <c r="A4579" s="1">
        <v>5744</v>
      </c>
      <c r="B4579" s="1" t="s">
        <v>15339</v>
      </c>
      <c r="C4579" s="1" t="s">
        <v>15340</v>
      </c>
      <c r="D4579" s="1" t="s">
        <v>1210</v>
      </c>
      <c r="E4579" s="1" t="s">
        <v>15341</v>
      </c>
      <c r="F4579" s="1" t="s">
        <v>15342</v>
      </c>
      <c r="G4579" s="1">
        <v>40.093499999999999</v>
      </c>
      <c r="H4579" s="1">
        <v>-92.544899999999998</v>
      </c>
      <c r="I4579" s="1">
        <v>966</v>
      </c>
      <c r="J4579" s="1">
        <v>-6</v>
      </c>
      <c r="K4579" s="1" t="s">
        <v>236</v>
      </c>
      <c r="L4579" s="1" t="s">
        <v>15339</v>
      </c>
    </row>
    <row r="4580" spans="1:12">
      <c r="A4580" s="1">
        <v>5743</v>
      </c>
      <c r="B4580" s="1" t="s">
        <v>15343</v>
      </c>
      <c r="C4580" s="1" t="s">
        <v>15344</v>
      </c>
      <c r="D4580" s="1" t="s">
        <v>7169</v>
      </c>
      <c r="E4580" s="1" t="s">
        <v>15345</v>
      </c>
      <c r="F4580" s="1" t="s">
        <v>15346</v>
      </c>
      <c r="G4580" s="1">
        <v>5.64452</v>
      </c>
      <c r="H4580" s="1">
        <v>169.12</v>
      </c>
      <c r="I4580" s="1">
        <v>5</v>
      </c>
      <c r="J4580" s="1">
        <v>12</v>
      </c>
      <c r="K4580" s="1" t="s">
        <v>161</v>
      </c>
      <c r="L4580" s="1" t="s">
        <v>15343</v>
      </c>
    </row>
    <row r="4581" spans="1:12">
      <c r="A4581" s="1">
        <v>5742</v>
      </c>
      <c r="B4581" s="1" t="s">
        <v>15347</v>
      </c>
      <c r="C4581" s="1" t="s">
        <v>15348</v>
      </c>
      <c r="D4581" s="1" t="s">
        <v>1210</v>
      </c>
      <c r="E4581" s="1" t="s">
        <v>15349</v>
      </c>
      <c r="F4581" s="1" t="s">
        <v>15350</v>
      </c>
      <c r="G4581" s="1">
        <v>38.366700000000002</v>
      </c>
      <c r="H4581" s="1">
        <v>-82.558000000000007</v>
      </c>
      <c r="I4581" s="1">
        <v>828</v>
      </c>
      <c r="J4581" s="1">
        <v>-5</v>
      </c>
      <c r="K4581" s="1" t="s">
        <v>236</v>
      </c>
      <c r="L4581" s="1" t="s">
        <v>15347</v>
      </c>
    </row>
    <row r="4582" spans="1:12">
      <c r="A4582" s="1">
        <v>5741</v>
      </c>
      <c r="B4582" s="1" t="s">
        <v>15351</v>
      </c>
      <c r="C4582" s="1" t="s">
        <v>15352</v>
      </c>
      <c r="D4582" s="1" t="s">
        <v>1210</v>
      </c>
      <c r="E4582" s="1" t="s">
        <v>15353</v>
      </c>
      <c r="F4582" s="1" t="s">
        <v>15354</v>
      </c>
      <c r="G4582" s="1">
        <v>34.478000000000002</v>
      </c>
      <c r="H4582" s="1">
        <v>-93.096199999999996</v>
      </c>
      <c r="I4582" s="1">
        <v>540</v>
      </c>
      <c r="J4582" s="1">
        <v>-6</v>
      </c>
      <c r="K4582" s="1" t="s">
        <v>236</v>
      </c>
      <c r="L4582" s="1" t="s">
        <v>15351</v>
      </c>
    </row>
    <row r="4583" spans="1:12">
      <c r="A4583" s="1">
        <v>5740</v>
      </c>
      <c r="B4583" s="1" t="s">
        <v>15355</v>
      </c>
      <c r="C4583" s="1" t="s">
        <v>15356</v>
      </c>
      <c r="D4583" s="1" t="s">
        <v>1210</v>
      </c>
      <c r="E4583" s="1" t="s">
        <v>15357</v>
      </c>
      <c r="F4583" s="1" t="s">
        <v>15358</v>
      </c>
      <c r="G4583" s="1">
        <v>40.967500000000001</v>
      </c>
      <c r="H4583" s="1">
        <v>-98.309600000000003</v>
      </c>
      <c r="I4583" s="1">
        <v>1847</v>
      </c>
      <c r="J4583" s="1">
        <v>-6</v>
      </c>
      <c r="K4583" s="1" t="s">
        <v>236</v>
      </c>
      <c r="L4583" s="1" t="s">
        <v>15355</v>
      </c>
    </row>
    <row r="4584" spans="1:12">
      <c r="A4584" s="1">
        <v>5739</v>
      </c>
      <c r="B4584" s="1" t="s">
        <v>15359</v>
      </c>
      <c r="C4584" s="1" t="s">
        <v>1843</v>
      </c>
      <c r="D4584" s="1" t="s">
        <v>1210</v>
      </c>
      <c r="E4584" s="1" t="s">
        <v>15360</v>
      </c>
      <c r="F4584" s="1" t="s">
        <v>15361</v>
      </c>
      <c r="G4584" s="1">
        <v>48.212499999999999</v>
      </c>
      <c r="H4584" s="1">
        <v>-106.61499999999999</v>
      </c>
      <c r="I4584" s="1">
        <v>2296</v>
      </c>
      <c r="J4584" s="1">
        <v>-7</v>
      </c>
      <c r="K4584" s="1" t="s">
        <v>236</v>
      </c>
      <c r="L4584" s="1" t="s">
        <v>15359</v>
      </c>
    </row>
    <row r="4585" spans="1:12">
      <c r="A4585" s="1">
        <v>5738</v>
      </c>
      <c r="B4585" s="1" t="s">
        <v>15362</v>
      </c>
      <c r="C4585" s="1" t="s">
        <v>12127</v>
      </c>
      <c r="D4585" s="1" t="s">
        <v>1210</v>
      </c>
      <c r="E4585" s="1" t="s">
        <v>15363</v>
      </c>
      <c r="F4585" s="1" t="s">
        <v>15364</v>
      </c>
      <c r="G4585" s="1">
        <v>34.991199999999999</v>
      </c>
      <c r="H4585" s="1">
        <v>-78.880300000000005</v>
      </c>
      <c r="I4585" s="1">
        <v>189</v>
      </c>
      <c r="J4585" s="1">
        <v>-5</v>
      </c>
      <c r="K4585" s="1" t="s">
        <v>236</v>
      </c>
      <c r="L4585" s="1" t="s">
        <v>15362</v>
      </c>
    </row>
    <row r="4586" spans="1:12">
      <c r="A4586" s="1">
        <v>5737</v>
      </c>
      <c r="B4586" s="1" t="s">
        <v>15365</v>
      </c>
      <c r="C4586" s="1" t="s">
        <v>15366</v>
      </c>
      <c r="D4586" s="1" t="s">
        <v>1210</v>
      </c>
      <c r="E4586" s="1" t="s">
        <v>15367</v>
      </c>
      <c r="F4586" s="1" t="s">
        <v>15368</v>
      </c>
      <c r="G4586" s="1">
        <v>41.676099999999998</v>
      </c>
      <c r="H4586" s="1">
        <v>-70.956900000000005</v>
      </c>
      <c r="I4586" s="1">
        <v>80</v>
      </c>
      <c r="J4586" s="1">
        <v>-5</v>
      </c>
      <c r="K4586" s="1" t="s">
        <v>236</v>
      </c>
      <c r="L4586" s="1" t="s">
        <v>15365</v>
      </c>
    </row>
    <row r="4587" spans="1:12">
      <c r="A4587" s="1">
        <v>5736</v>
      </c>
      <c r="B4587" s="1" t="s">
        <v>15369</v>
      </c>
      <c r="C4587" s="1" t="s">
        <v>15370</v>
      </c>
      <c r="D4587" s="1" t="s">
        <v>1210</v>
      </c>
      <c r="E4587" s="1" t="s">
        <v>15371</v>
      </c>
      <c r="F4587" s="1" t="s">
        <v>15372</v>
      </c>
      <c r="G4587" s="1">
        <v>40.8249</v>
      </c>
      <c r="H4587" s="1">
        <v>-115.792</v>
      </c>
      <c r="I4587" s="1">
        <v>5140</v>
      </c>
      <c r="J4587" s="1">
        <v>-8</v>
      </c>
      <c r="K4587" s="1" t="s">
        <v>236</v>
      </c>
      <c r="L4587" s="1" t="s">
        <v>15369</v>
      </c>
    </row>
    <row r="4588" spans="1:12">
      <c r="A4588" s="1">
        <v>5735</v>
      </c>
      <c r="B4588" s="1" t="s">
        <v>15373</v>
      </c>
      <c r="C4588" s="1" t="s">
        <v>15374</v>
      </c>
      <c r="D4588" s="1" t="s">
        <v>1210</v>
      </c>
      <c r="E4588" s="1" t="s">
        <v>15375</v>
      </c>
      <c r="F4588" s="1" t="s">
        <v>15376</v>
      </c>
      <c r="G4588" s="1">
        <v>44.8658</v>
      </c>
      <c r="H4588" s="1">
        <v>-91.484300000000005</v>
      </c>
      <c r="I4588" s="1">
        <v>913</v>
      </c>
      <c r="J4588" s="1">
        <v>-6</v>
      </c>
      <c r="K4588" s="1" t="s">
        <v>236</v>
      </c>
      <c r="L4588" s="1" t="s">
        <v>15373</v>
      </c>
    </row>
    <row r="4589" spans="1:12">
      <c r="A4589" s="1">
        <v>5734</v>
      </c>
      <c r="B4589" s="1" t="s">
        <v>15377</v>
      </c>
      <c r="C4589" s="1" t="s">
        <v>15378</v>
      </c>
      <c r="D4589" s="1" t="s">
        <v>1210</v>
      </c>
      <c r="E4589" s="1" t="s">
        <v>15379</v>
      </c>
      <c r="F4589" s="1" t="s">
        <v>15380</v>
      </c>
      <c r="G4589" s="1">
        <v>41.1783</v>
      </c>
      <c r="H4589" s="1">
        <v>-78.898700000000005</v>
      </c>
      <c r="I4589" s="1">
        <v>1817</v>
      </c>
      <c r="J4589" s="1">
        <v>-5</v>
      </c>
      <c r="K4589" s="1" t="s">
        <v>236</v>
      </c>
      <c r="L4589" s="1" t="s">
        <v>15377</v>
      </c>
    </row>
    <row r="4590" spans="1:12">
      <c r="A4590" s="1">
        <v>5733</v>
      </c>
      <c r="B4590" s="1" t="s">
        <v>15381</v>
      </c>
      <c r="C4590" s="1" t="s">
        <v>15382</v>
      </c>
      <c r="D4590" s="1" t="s">
        <v>1210</v>
      </c>
      <c r="E4590" s="1" t="s">
        <v>15383</v>
      </c>
      <c r="F4590" s="1" t="s">
        <v>15384</v>
      </c>
      <c r="G4590" s="1">
        <v>37.763399999999997</v>
      </c>
      <c r="H4590" s="1">
        <v>-99.965599999999995</v>
      </c>
      <c r="I4590" s="1">
        <v>2594</v>
      </c>
      <c r="J4590" s="1">
        <v>-6</v>
      </c>
      <c r="K4590" s="1" t="s">
        <v>236</v>
      </c>
      <c r="L4590" s="1" t="s">
        <v>15381</v>
      </c>
    </row>
    <row r="4591" spans="1:12">
      <c r="A4591" s="1">
        <v>5732</v>
      </c>
      <c r="B4591" s="1" t="s">
        <v>15385</v>
      </c>
      <c r="C4591" s="1" t="s">
        <v>15386</v>
      </c>
      <c r="D4591" s="1" t="s">
        <v>1210</v>
      </c>
      <c r="E4591" s="1" t="s">
        <v>15387</v>
      </c>
      <c r="F4591" s="1" t="s">
        <v>15388</v>
      </c>
      <c r="G4591" s="1">
        <v>47.168399999999998</v>
      </c>
      <c r="H4591" s="1">
        <v>-88.489099999999993</v>
      </c>
      <c r="I4591" s="1">
        <v>1095</v>
      </c>
      <c r="J4591" s="1">
        <v>-5</v>
      </c>
      <c r="K4591" s="1" t="s">
        <v>236</v>
      </c>
      <c r="L4591" s="1" t="s">
        <v>15385</v>
      </c>
    </row>
    <row r="4592" spans="1:12">
      <c r="A4592" s="1">
        <v>5731</v>
      </c>
      <c r="B4592" s="1" t="s">
        <v>15389</v>
      </c>
      <c r="C4592" s="1" t="s">
        <v>10983</v>
      </c>
      <c r="D4592" s="1" t="s">
        <v>1210</v>
      </c>
      <c r="E4592" s="1" t="s">
        <v>15390</v>
      </c>
      <c r="F4592" s="1" t="s">
        <v>15391</v>
      </c>
      <c r="G4592" s="1">
        <v>48.120199999999997</v>
      </c>
      <c r="H4592" s="1">
        <v>-123.5</v>
      </c>
      <c r="I4592" s="1">
        <v>291</v>
      </c>
      <c r="J4592" s="1">
        <v>-8</v>
      </c>
      <c r="K4592" s="1" t="s">
        <v>236</v>
      </c>
      <c r="L4592" s="1" t="s">
        <v>15389</v>
      </c>
    </row>
    <row r="4593" spans="1:12">
      <c r="A4593" s="1">
        <v>5730</v>
      </c>
      <c r="B4593" s="1" t="s">
        <v>15392</v>
      </c>
      <c r="C4593" s="1" t="s">
        <v>15393</v>
      </c>
      <c r="D4593" s="1" t="s">
        <v>1210</v>
      </c>
      <c r="E4593" s="1" t="s">
        <v>15394</v>
      </c>
      <c r="F4593" s="1" t="s">
        <v>15395</v>
      </c>
      <c r="G4593" s="1">
        <v>39.296599999999998</v>
      </c>
      <c r="H4593" s="1">
        <v>-80.228099999999998</v>
      </c>
      <c r="I4593" s="1">
        <v>1217</v>
      </c>
      <c r="J4593" s="1">
        <v>-5</v>
      </c>
      <c r="K4593" s="1" t="s">
        <v>236</v>
      </c>
      <c r="L4593" s="1" t="s">
        <v>15392</v>
      </c>
    </row>
    <row r="4594" spans="1:12">
      <c r="A4594" s="1">
        <v>5729</v>
      </c>
      <c r="B4594" s="1" t="s">
        <v>15396</v>
      </c>
      <c r="C4594" s="1" t="s">
        <v>231</v>
      </c>
      <c r="D4594" s="1" t="s">
        <v>1210</v>
      </c>
      <c r="E4594" s="1" t="s">
        <v>15397</v>
      </c>
      <c r="F4594" s="1" t="s">
        <v>15398</v>
      </c>
      <c r="G4594" s="1">
        <v>46.250799999999998</v>
      </c>
      <c r="H4594" s="1">
        <v>-84.472399999999993</v>
      </c>
      <c r="I4594" s="1">
        <v>800</v>
      </c>
      <c r="J4594" s="1">
        <v>-5</v>
      </c>
      <c r="K4594" s="1" t="s">
        <v>236</v>
      </c>
      <c r="L4594" s="1" t="s">
        <v>15396</v>
      </c>
    </row>
    <row r="4595" spans="1:12">
      <c r="A4595" s="1">
        <v>5728</v>
      </c>
      <c r="B4595" s="1" t="s">
        <v>15399</v>
      </c>
      <c r="C4595" s="1" t="s">
        <v>15400</v>
      </c>
      <c r="D4595" s="1" t="s">
        <v>1210</v>
      </c>
      <c r="E4595" s="1" t="s">
        <v>15401</v>
      </c>
      <c r="F4595" s="1" t="s">
        <v>15402</v>
      </c>
      <c r="G4595" s="1">
        <v>37.225299999999997</v>
      </c>
      <c r="H4595" s="1">
        <v>-89.570800000000006</v>
      </c>
      <c r="I4595" s="1">
        <v>342</v>
      </c>
      <c r="J4595" s="1">
        <v>-6</v>
      </c>
      <c r="K4595" s="1" t="s">
        <v>236</v>
      </c>
      <c r="L4595" s="1" t="s">
        <v>15399</v>
      </c>
    </row>
    <row r="4596" spans="1:12">
      <c r="A4596" s="1">
        <v>5727</v>
      </c>
      <c r="B4596" s="1" t="s">
        <v>15403</v>
      </c>
      <c r="C4596" s="1" t="s">
        <v>15404</v>
      </c>
      <c r="D4596" s="1" t="s">
        <v>1210</v>
      </c>
      <c r="E4596" s="1" t="s">
        <v>15405</v>
      </c>
      <c r="F4596" s="1" t="s">
        <v>15406</v>
      </c>
      <c r="G4596" s="1">
        <v>41.780200000000001</v>
      </c>
      <c r="H4596" s="1">
        <v>-124.23699999999999</v>
      </c>
      <c r="I4596" s="1">
        <v>57</v>
      </c>
      <c r="J4596" s="1">
        <v>-8</v>
      </c>
      <c r="K4596" s="1" t="s">
        <v>236</v>
      </c>
      <c r="L4596" s="1" t="s">
        <v>15403</v>
      </c>
    </row>
    <row r="4597" spans="1:12">
      <c r="A4597" s="1">
        <v>5726</v>
      </c>
      <c r="B4597" s="1" t="s">
        <v>15407</v>
      </c>
      <c r="C4597" s="1" t="s">
        <v>11947</v>
      </c>
      <c r="D4597" s="1" t="s">
        <v>1210</v>
      </c>
      <c r="E4597" s="1" t="s">
        <v>15408</v>
      </c>
      <c r="F4597" s="1" t="s">
        <v>15409</v>
      </c>
      <c r="G4597" s="1">
        <v>40.783200000000001</v>
      </c>
      <c r="H4597" s="1">
        <v>-91.125500000000002</v>
      </c>
      <c r="I4597" s="1">
        <v>698</v>
      </c>
      <c r="J4597" s="1">
        <v>-6</v>
      </c>
      <c r="K4597" s="1" t="s">
        <v>236</v>
      </c>
      <c r="L4597" s="1" t="s">
        <v>15407</v>
      </c>
    </row>
    <row r="4598" spans="1:12">
      <c r="A4598" s="1">
        <v>5725</v>
      </c>
      <c r="B4598" s="1" t="s">
        <v>15410</v>
      </c>
      <c r="C4598" s="1" t="s">
        <v>15411</v>
      </c>
      <c r="D4598" s="1" t="s">
        <v>1210</v>
      </c>
      <c r="E4598" s="1" t="s">
        <v>15412</v>
      </c>
      <c r="F4598" s="1" t="s">
        <v>15413</v>
      </c>
      <c r="G4598" s="1">
        <v>31.258800000000001</v>
      </c>
      <c r="H4598" s="1">
        <v>-81.466499999999996</v>
      </c>
      <c r="I4598" s="1">
        <v>26</v>
      </c>
      <c r="J4598" s="1">
        <v>-5</v>
      </c>
      <c r="K4598" s="1" t="s">
        <v>236</v>
      </c>
      <c r="L4598" s="1" t="s">
        <v>15410</v>
      </c>
    </row>
    <row r="4599" spans="1:12">
      <c r="A4599" s="1">
        <v>5724</v>
      </c>
      <c r="B4599" s="1" t="s">
        <v>15414</v>
      </c>
      <c r="C4599" s="1" t="s">
        <v>15415</v>
      </c>
      <c r="D4599" s="1" t="s">
        <v>1210</v>
      </c>
      <c r="E4599" s="1" t="s">
        <v>15416</v>
      </c>
      <c r="F4599" s="1" t="s">
        <v>15417</v>
      </c>
      <c r="G4599" s="1">
        <v>37.787300000000002</v>
      </c>
      <c r="H4599" s="1">
        <v>-81.124200000000002</v>
      </c>
      <c r="I4599" s="1">
        <v>2504</v>
      </c>
      <c r="J4599" s="1">
        <v>-5</v>
      </c>
      <c r="K4599" s="1" t="s">
        <v>236</v>
      </c>
      <c r="L4599" s="1" t="s">
        <v>15414</v>
      </c>
    </row>
    <row r="4600" spans="1:12">
      <c r="A4600" s="1">
        <v>5723</v>
      </c>
      <c r="B4600" s="1" t="s">
        <v>15418</v>
      </c>
      <c r="C4600" s="1" t="s">
        <v>15419</v>
      </c>
      <c r="D4600" s="1" t="s">
        <v>1210</v>
      </c>
      <c r="E4600" s="1" t="s">
        <v>15420</v>
      </c>
      <c r="F4600" s="1" t="s">
        <v>15421</v>
      </c>
      <c r="G4600" s="1">
        <v>41.874000000000002</v>
      </c>
      <c r="H4600" s="1">
        <v>-103.596</v>
      </c>
      <c r="I4600" s="1">
        <v>3967</v>
      </c>
      <c r="J4600" s="1">
        <v>-7</v>
      </c>
      <c r="K4600" s="1" t="s">
        <v>236</v>
      </c>
      <c r="L4600" s="1" t="s">
        <v>15418</v>
      </c>
    </row>
    <row r="4601" spans="1:12">
      <c r="A4601" s="1">
        <v>5722</v>
      </c>
      <c r="B4601" s="1" t="s">
        <v>15422</v>
      </c>
      <c r="C4601" s="1" t="s">
        <v>15423</v>
      </c>
      <c r="D4601" s="1" t="s">
        <v>1210</v>
      </c>
      <c r="E4601" s="1" t="s">
        <v>15424</v>
      </c>
      <c r="F4601" s="1" t="s">
        <v>15425</v>
      </c>
      <c r="G4601" s="1">
        <v>41.803100000000001</v>
      </c>
      <c r="H4601" s="1">
        <v>-78.640100000000004</v>
      </c>
      <c r="I4601" s="1">
        <v>2143</v>
      </c>
      <c r="J4601" s="1">
        <v>-5</v>
      </c>
      <c r="K4601" s="1" t="s">
        <v>236</v>
      </c>
      <c r="L4601" s="1" t="s">
        <v>15422</v>
      </c>
    </row>
    <row r="4602" spans="1:12">
      <c r="A4602" s="1">
        <v>5721</v>
      </c>
      <c r="B4602" s="1" t="s">
        <v>15426</v>
      </c>
      <c r="C4602" s="1" t="s">
        <v>12409</v>
      </c>
      <c r="D4602" s="1" t="s">
        <v>1210</v>
      </c>
      <c r="E4602" s="1" t="s">
        <v>15427</v>
      </c>
      <c r="F4602" s="1" t="s">
        <v>15428</v>
      </c>
      <c r="G4602" s="1">
        <v>44.914000000000001</v>
      </c>
      <c r="H4602" s="1">
        <v>-97.154700000000005</v>
      </c>
      <c r="I4602" s="1">
        <v>1748</v>
      </c>
      <c r="J4602" s="1">
        <v>-6</v>
      </c>
      <c r="K4602" s="1" t="s">
        <v>236</v>
      </c>
      <c r="L4602" s="1" t="s">
        <v>15426</v>
      </c>
    </row>
    <row r="4603" spans="1:12">
      <c r="A4603" s="1">
        <v>5720</v>
      </c>
      <c r="B4603" s="1" t="s">
        <v>15429</v>
      </c>
      <c r="C4603" s="1" t="s">
        <v>15430</v>
      </c>
      <c r="D4603" s="1" t="s">
        <v>1210</v>
      </c>
      <c r="E4603" s="1" t="s">
        <v>15431</v>
      </c>
      <c r="F4603" s="1" t="s">
        <v>15432</v>
      </c>
      <c r="G4603" s="1">
        <v>45.078099999999999</v>
      </c>
      <c r="H4603" s="1">
        <v>-83.560299999999998</v>
      </c>
      <c r="I4603" s="1">
        <v>689</v>
      </c>
      <c r="J4603" s="1">
        <v>-5</v>
      </c>
      <c r="K4603" s="1" t="s">
        <v>236</v>
      </c>
      <c r="L4603" s="1" t="s">
        <v>15429</v>
      </c>
    </row>
    <row r="4604" spans="1:12">
      <c r="A4604" s="1">
        <v>5719</v>
      </c>
      <c r="B4604" s="1" t="s">
        <v>15433</v>
      </c>
      <c r="C4604" s="1" t="s">
        <v>15434</v>
      </c>
      <c r="D4604" s="1" t="s">
        <v>1210</v>
      </c>
      <c r="E4604" s="1" t="s">
        <v>15435</v>
      </c>
      <c r="F4604" s="1" t="s">
        <v>15436</v>
      </c>
      <c r="G4604" s="1">
        <v>46.094900000000003</v>
      </c>
      <c r="H4604" s="1">
        <v>-118.288</v>
      </c>
      <c r="I4604" s="1">
        <v>1191</v>
      </c>
      <c r="J4604" s="1">
        <v>-8</v>
      </c>
      <c r="K4604" s="1" t="s">
        <v>236</v>
      </c>
      <c r="L4604" s="1" t="s">
        <v>15433</v>
      </c>
    </row>
    <row r="4605" spans="1:12">
      <c r="A4605" s="1">
        <v>5718</v>
      </c>
      <c r="B4605" s="1" t="s">
        <v>15437</v>
      </c>
      <c r="C4605" s="1" t="s">
        <v>426</v>
      </c>
      <c r="D4605" s="1" t="s">
        <v>1210</v>
      </c>
      <c r="E4605" s="1" t="s">
        <v>15438</v>
      </c>
      <c r="F4605" s="1" t="s">
        <v>15439</v>
      </c>
      <c r="G4605" s="1">
        <v>42.557099999999998</v>
      </c>
      <c r="H4605" s="1">
        <v>-92.400300000000001</v>
      </c>
      <c r="I4605" s="1">
        <v>873</v>
      </c>
      <c r="J4605" s="1">
        <v>-6</v>
      </c>
      <c r="K4605" s="1" t="s">
        <v>236</v>
      </c>
      <c r="L4605" s="1" t="s">
        <v>15437</v>
      </c>
    </row>
    <row r="4606" spans="1:12">
      <c r="A4606" s="1">
        <v>5717</v>
      </c>
      <c r="B4606" s="1" t="s">
        <v>15440</v>
      </c>
      <c r="C4606" s="1" t="s">
        <v>12277</v>
      </c>
      <c r="D4606" s="1" t="s">
        <v>1210</v>
      </c>
      <c r="E4606" s="1" t="s">
        <v>15441</v>
      </c>
      <c r="F4606" s="1" t="s">
        <v>15442</v>
      </c>
      <c r="G4606" s="1">
        <v>32.8399</v>
      </c>
      <c r="H4606" s="1">
        <v>-105.991</v>
      </c>
      <c r="I4606" s="1">
        <v>4200</v>
      </c>
      <c r="J4606" s="1">
        <v>-7</v>
      </c>
      <c r="K4606" s="1" t="s">
        <v>236</v>
      </c>
      <c r="L4606" s="1" t="s">
        <v>15440</v>
      </c>
    </row>
    <row r="4607" spans="1:12">
      <c r="A4607" s="1">
        <v>5716</v>
      </c>
      <c r="B4607" s="1" t="s">
        <v>15443</v>
      </c>
      <c r="C4607" s="1" t="s">
        <v>12752</v>
      </c>
      <c r="D4607" s="1" t="s">
        <v>1210</v>
      </c>
      <c r="E4607" s="1" t="s">
        <v>15444</v>
      </c>
      <c r="F4607" s="1" t="s">
        <v>15445</v>
      </c>
      <c r="G4607" s="1">
        <v>33.948599999999999</v>
      </c>
      <c r="H4607" s="1">
        <v>-83.326300000000003</v>
      </c>
      <c r="I4607" s="1">
        <v>808</v>
      </c>
      <c r="J4607" s="1">
        <v>-5</v>
      </c>
      <c r="K4607" s="1" t="s">
        <v>236</v>
      </c>
      <c r="L4607" s="1" t="s">
        <v>15443</v>
      </c>
    </row>
    <row r="4608" spans="1:12">
      <c r="A4608" s="1">
        <v>5715</v>
      </c>
      <c r="B4608" s="1" t="s">
        <v>15446</v>
      </c>
      <c r="C4608" s="1" t="s">
        <v>12502</v>
      </c>
      <c r="D4608" s="1" t="s">
        <v>1210</v>
      </c>
      <c r="E4608" s="1" t="s">
        <v>15447</v>
      </c>
      <c r="F4608" s="1" t="s">
        <v>15448</v>
      </c>
      <c r="G4608" s="1">
        <v>31.535499999999999</v>
      </c>
      <c r="H4608" s="1">
        <v>-84.194500000000005</v>
      </c>
      <c r="I4608" s="1">
        <v>197</v>
      </c>
      <c r="J4608" s="1">
        <v>-5</v>
      </c>
      <c r="K4608" s="1" t="s">
        <v>236</v>
      </c>
      <c r="L4608" s="1" t="s">
        <v>15446</v>
      </c>
    </row>
    <row r="4609" spans="1:12">
      <c r="A4609" s="1">
        <v>5714</v>
      </c>
      <c r="B4609" s="1" t="s">
        <v>15449</v>
      </c>
      <c r="C4609" s="1" t="s">
        <v>1837</v>
      </c>
      <c r="D4609" s="1" t="s">
        <v>1210</v>
      </c>
      <c r="E4609" s="1" t="s">
        <v>15450</v>
      </c>
      <c r="F4609" s="1" t="s">
        <v>15451</v>
      </c>
      <c r="G4609" s="1">
        <v>45.449100000000001</v>
      </c>
      <c r="H4609" s="1">
        <v>-98.421800000000005</v>
      </c>
      <c r="I4609" s="1">
        <v>1302</v>
      </c>
      <c r="J4609" s="1">
        <v>-6</v>
      </c>
      <c r="K4609" s="1" t="s">
        <v>236</v>
      </c>
      <c r="L4609" s="1" t="s">
        <v>15449</v>
      </c>
    </row>
    <row r="4610" spans="1:12">
      <c r="A4610" s="1">
        <v>5713</v>
      </c>
      <c r="B4610" s="1" t="s">
        <v>15452</v>
      </c>
      <c r="C4610" s="1" t="s">
        <v>15453</v>
      </c>
      <c r="D4610" s="1" t="s">
        <v>4862</v>
      </c>
      <c r="E4610" s="1" t="s">
        <v>15454</v>
      </c>
      <c r="G4610" s="1">
        <v>42.102499999999999</v>
      </c>
      <c r="H4610" s="1">
        <v>15.488</v>
      </c>
      <c r="I4610" s="1">
        <v>0</v>
      </c>
      <c r="J4610" s="1">
        <v>1</v>
      </c>
      <c r="K4610" s="1" t="s">
        <v>184</v>
      </c>
      <c r="L4610" s="1" t="s">
        <v>15452</v>
      </c>
    </row>
    <row r="4611" spans="1:12">
      <c r="A4611" s="1">
        <v>5712</v>
      </c>
      <c r="B4611" s="1" t="s">
        <v>15455</v>
      </c>
      <c r="C4611" s="1" t="s">
        <v>15456</v>
      </c>
      <c r="D4611" s="1" t="s">
        <v>6738</v>
      </c>
      <c r="E4611" s="1" t="s">
        <v>15457</v>
      </c>
      <c r="G4611" s="1">
        <v>26.948699999999999</v>
      </c>
      <c r="H4611" s="1">
        <v>56.268799999999999</v>
      </c>
      <c r="I4611" s="1">
        <v>100</v>
      </c>
      <c r="J4611" s="1">
        <v>3.5</v>
      </c>
      <c r="K4611" s="1" t="s">
        <v>184</v>
      </c>
      <c r="L4611" s="1" t="s">
        <v>15455</v>
      </c>
    </row>
    <row r="4612" spans="1:12">
      <c r="A4612" s="1">
        <v>5711</v>
      </c>
      <c r="B4612" s="1" t="s">
        <v>15458</v>
      </c>
      <c r="C4612" s="1" t="s">
        <v>15459</v>
      </c>
      <c r="D4612" s="1" t="s">
        <v>9536</v>
      </c>
      <c r="E4612" s="1" t="s">
        <v>15460</v>
      </c>
      <c r="F4612" s="1" t="s">
        <v>15461</v>
      </c>
      <c r="G4612" s="1">
        <v>20.713100000000001</v>
      </c>
      <c r="H4612" s="1">
        <v>70.921099999999996</v>
      </c>
      <c r="I4612" s="1">
        <v>31</v>
      </c>
      <c r="J4612" s="1">
        <v>5.5</v>
      </c>
      <c r="K4612" s="1" t="s">
        <v>201</v>
      </c>
      <c r="L4612" s="1" t="s">
        <v>15458</v>
      </c>
    </row>
    <row r="4613" spans="1:12">
      <c r="A4613" s="1">
        <v>5710</v>
      </c>
      <c r="B4613" s="1" t="s">
        <v>15462</v>
      </c>
      <c r="C4613" s="1" t="s">
        <v>15463</v>
      </c>
      <c r="D4613" s="1" t="s">
        <v>3855</v>
      </c>
      <c r="E4613" s="1" t="s">
        <v>15464</v>
      </c>
      <c r="F4613" s="1" t="s">
        <v>15465</v>
      </c>
      <c r="G4613" s="1">
        <v>2.8055560000000002</v>
      </c>
      <c r="H4613" s="1">
        <v>32.271791999999998</v>
      </c>
      <c r="I4613" s="1">
        <v>3510</v>
      </c>
      <c r="J4613" s="1">
        <v>3</v>
      </c>
      <c r="K4613" s="1" t="s">
        <v>161</v>
      </c>
      <c r="L4613" s="1" t="s">
        <v>15462</v>
      </c>
    </row>
    <row r="4614" spans="1:12">
      <c r="A4614" s="1">
        <v>5709</v>
      </c>
      <c r="B4614" s="1" t="s">
        <v>15466</v>
      </c>
      <c r="C4614" s="1" t="s">
        <v>15467</v>
      </c>
      <c r="D4614" s="1" t="s">
        <v>3855</v>
      </c>
      <c r="E4614" s="1" t="s">
        <v>15468</v>
      </c>
      <c r="F4614" s="1" t="s">
        <v>15469</v>
      </c>
      <c r="G4614" s="1">
        <v>3.05</v>
      </c>
      <c r="H4614" s="1">
        <v>30.917000000000002</v>
      </c>
      <c r="I4614" s="1">
        <v>3951</v>
      </c>
      <c r="J4614" s="1">
        <v>3</v>
      </c>
      <c r="K4614" s="1" t="s">
        <v>161</v>
      </c>
      <c r="L4614" s="1" t="s">
        <v>15466</v>
      </c>
    </row>
    <row r="4615" spans="1:12">
      <c r="A4615" s="1">
        <v>5708</v>
      </c>
      <c r="B4615" s="1" t="s">
        <v>15470</v>
      </c>
      <c r="C4615" s="1" t="s">
        <v>15471</v>
      </c>
      <c r="D4615" s="1" t="s">
        <v>3819</v>
      </c>
      <c r="E4615" s="1" t="s">
        <v>15472</v>
      </c>
      <c r="F4615" s="1" t="s">
        <v>15473</v>
      </c>
      <c r="G4615" s="1">
        <v>-5.07639</v>
      </c>
      <c r="H4615" s="1">
        <v>32.833300000000001</v>
      </c>
      <c r="I4615" s="1">
        <v>3868</v>
      </c>
      <c r="J4615" s="1">
        <v>3</v>
      </c>
      <c r="K4615" s="1" t="s">
        <v>161</v>
      </c>
      <c r="L4615" s="1" t="s">
        <v>15470</v>
      </c>
    </row>
    <row r="4616" spans="1:12">
      <c r="A4616" s="1">
        <v>5707</v>
      </c>
      <c r="B4616" s="1" t="s">
        <v>15474</v>
      </c>
      <c r="C4616" s="1" t="s">
        <v>15475</v>
      </c>
      <c r="D4616" s="1" t="s">
        <v>3819</v>
      </c>
      <c r="E4616" s="1" t="s">
        <v>15476</v>
      </c>
      <c r="F4616" s="1" t="s">
        <v>15477</v>
      </c>
      <c r="G4616" s="1">
        <v>-3.6669999999999998</v>
      </c>
      <c r="H4616" s="1">
        <v>33.417000000000002</v>
      </c>
      <c r="I4616" s="1">
        <v>3800</v>
      </c>
      <c r="J4616" s="1">
        <v>3</v>
      </c>
      <c r="K4616" s="1" t="s">
        <v>161</v>
      </c>
      <c r="L4616" s="1" t="s">
        <v>15474</v>
      </c>
    </row>
    <row r="4617" spans="1:12">
      <c r="A4617" s="1">
        <v>5706</v>
      </c>
      <c r="B4617" s="1" t="s">
        <v>15478</v>
      </c>
      <c r="C4617" s="1" t="s">
        <v>15479</v>
      </c>
      <c r="D4617" s="1" t="s">
        <v>3819</v>
      </c>
      <c r="E4617" s="1" t="s">
        <v>15480</v>
      </c>
      <c r="F4617" s="1" t="s">
        <v>15481</v>
      </c>
      <c r="G4617" s="1">
        <v>-1.4830000000000001</v>
      </c>
      <c r="H4617" s="1">
        <v>33.799999999999997</v>
      </c>
      <c r="I4617" s="1">
        <v>3806</v>
      </c>
      <c r="J4617" s="1">
        <v>3</v>
      </c>
      <c r="K4617" s="1" t="s">
        <v>161</v>
      </c>
      <c r="L4617" s="1" t="s">
        <v>15478</v>
      </c>
    </row>
    <row r="4618" spans="1:12">
      <c r="A4618" s="1">
        <v>5705</v>
      </c>
      <c r="B4618" s="1" t="s">
        <v>15482</v>
      </c>
      <c r="C4618" s="1" t="s">
        <v>15483</v>
      </c>
      <c r="D4618" s="1" t="s">
        <v>3819</v>
      </c>
      <c r="E4618" s="1" t="s">
        <v>15484</v>
      </c>
      <c r="F4618" s="1" t="s">
        <v>15485</v>
      </c>
      <c r="G4618" s="1">
        <v>-9.8511100000000003</v>
      </c>
      <c r="H4618" s="1">
        <v>39.757800000000003</v>
      </c>
      <c r="I4618" s="1">
        <v>100</v>
      </c>
      <c r="J4618" s="1">
        <v>3</v>
      </c>
      <c r="K4618" s="1" t="s">
        <v>161</v>
      </c>
      <c r="L4618" s="1" t="s">
        <v>15482</v>
      </c>
    </row>
    <row r="4619" spans="1:12">
      <c r="A4619" s="1">
        <v>5704</v>
      </c>
      <c r="B4619" s="1" t="s">
        <v>15486</v>
      </c>
      <c r="C4619" s="1" t="s">
        <v>15487</v>
      </c>
      <c r="D4619" s="1" t="s">
        <v>3819</v>
      </c>
      <c r="E4619" s="1" t="s">
        <v>15488</v>
      </c>
      <c r="F4619" s="1" t="s">
        <v>15489</v>
      </c>
      <c r="G4619" s="1">
        <v>-4.883</v>
      </c>
      <c r="H4619" s="1">
        <v>29.632999999999999</v>
      </c>
      <c r="I4619" s="1">
        <v>2700</v>
      </c>
      <c r="J4619" s="1">
        <v>3</v>
      </c>
      <c r="K4619" s="1" t="s">
        <v>161</v>
      </c>
      <c r="L4619" s="1" t="s">
        <v>15486</v>
      </c>
    </row>
    <row r="4620" spans="1:12">
      <c r="A4620" s="1">
        <v>5703</v>
      </c>
      <c r="B4620" s="1" t="s">
        <v>15490</v>
      </c>
      <c r="C4620" s="1" t="s">
        <v>15491</v>
      </c>
      <c r="D4620" s="1" t="s">
        <v>3819</v>
      </c>
      <c r="E4620" s="1" t="s">
        <v>15492</v>
      </c>
      <c r="F4620" s="1" t="s">
        <v>15493</v>
      </c>
      <c r="G4620" s="1">
        <v>-1.3</v>
      </c>
      <c r="H4620" s="1">
        <v>31.8</v>
      </c>
      <c r="I4620" s="1">
        <v>3745</v>
      </c>
      <c r="J4620" s="1">
        <v>3</v>
      </c>
      <c r="K4620" s="1" t="s">
        <v>161</v>
      </c>
      <c r="L4620" s="1" t="s">
        <v>15490</v>
      </c>
    </row>
    <row r="4621" spans="1:12">
      <c r="A4621" s="1">
        <v>5702</v>
      </c>
      <c r="B4621" s="1" t="s">
        <v>15494</v>
      </c>
      <c r="C4621" s="1" t="s">
        <v>15495</v>
      </c>
      <c r="D4621" s="1" t="s">
        <v>3791</v>
      </c>
      <c r="E4621" s="1" t="s">
        <v>15496</v>
      </c>
      <c r="F4621" s="1" t="s">
        <v>15497</v>
      </c>
      <c r="G4621" s="1">
        <v>19.433599999999998</v>
      </c>
      <c r="H4621" s="1">
        <v>37.234099999999998</v>
      </c>
      <c r="I4621" s="1">
        <v>135</v>
      </c>
      <c r="J4621" s="1">
        <v>2</v>
      </c>
      <c r="K4621" s="1" t="s">
        <v>161</v>
      </c>
      <c r="L4621" s="1" t="s">
        <v>15494</v>
      </c>
    </row>
    <row r="4622" spans="1:12">
      <c r="A4622" s="1">
        <v>5701</v>
      </c>
      <c r="B4622" s="1" t="s">
        <v>15498</v>
      </c>
      <c r="C4622" s="1" t="s">
        <v>15499</v>
      </c>
      <c r="D4622" s="1" t="s">
        <v>3791</v>
      </c>
      <c r="E4622" s="1" t="s">
        <v>15500</v>
      </c>
      <c r="F4622" s="1" t="s">
        <v>15501</v>
      </c>
      <c r="G4622" s="1">
        <v>12.0535</v>
      </c>
      <c r="H4622" s="1">
        <v>24.956199999999999</v>
      </c>
      <c r="I4622" s="1">
        <v>2106</v>
      </c>
      <c r="J4622" s="1">
        <v>2</v>
      </c>
      <c r="K4622" s="1" t="s">
        <v>161</v>
      </c>
      <c r="L4622" s="1" t="s">
        <v>15498</v>
      </c>
    </row>
    <row r="4623" spans="1:12">
      <c r="A4623" s="1">
        <v>5700</v>
      </c>
      <c r="B4623" s="1" t="s">
        <v>15502</v>
      </c>
      <c r="C4623" s="1" t="s">
        <v>15503</v>
      </c>
      <c r="D4623" s="1" t="s">
        <v>3791</v>
      </c>
      <c r="E4623" s="1" t="s">
        <v>15504</v>
      </c>
      <c r="F4623" s="1" t="s">
        <v>15505</v>
      </c>
      <c r="G4623" s="1">
        <v>17.7</v>
      </c>
      <c r="H4623" s="1">
        <v>33.966999999999999</v>
      </c>
      <c r="I4623" s="1">
        <v>1181</v>
      </c>
      <c r="J4623" s="1">
        <v>2</v>
      </c>
      <c r="K4623" s="1" t="s">
        <v>161</v>
      </c>
      <c r="L4623" s="1" t="s">
        <v>15502</v>
      </c>
    </row>
    <row r="4624" spans="1:12">
      <c r="A4624" s="1">
        <v>5699</v>
      </c>
      <c r="B4624" s="1" t="s">
        <v>15506</v>
      </c>
      <c r="C4624" s="1" t="s">
        <v>15507</v>
      </c>
      <c r="D4624" s="1" t="s">
        <v>3742</v>
      </c>
      <c r="E4624" s="1" t="s">
        <v>15508</v>
      </c>
      <c r="F4624" s="1" t="s">
        <v>15509</v>
      </c>
      <c r="G4624" s="1">
        <v>32.788673000000003</v>
      </c>
      <c r="H4624" s="1">
        <v>21.964333</v>
      </c>
      <c r="I4624" s="1">
        <v>2157</v>
      </c>
      <c r="J4624" s="1">
        <v>1</v>
      </c>
      <c r="K4624" s="1" t="s">
        <v>201</v>
      </c>
      <c r="L4624" s="1" t="s">
        <v>15506</v>
      </c>
    </row>
    <row r="4625" spans="1:12">
      <c r="A4625" s="1">
        <v>5698</v>
      </c>
      <c r="B4625" s="1" t="s">
        <v>15510</v>
      </c>
      <c r="C4625" s="1" t="s">
        <v>3761</v>
      </c>
      <c r="D4625" s="1" t="s">
        <v>3742</v>
      </c>
      <c r="E4625" s="1" t="s">
        <v>15511</v>
      </c>
      <c r="F4625" s="1" t="s">
        <v>15512</v>
      </c>
      <c r="G4625" s="1">
        <v>32.894100000000002</v>
      </c>
      <c r="H4625" s="1">
        <v>13.276</v>
      </c>
      <c r="I4625" s="1">
        <v>36</v>
      </c>
      <c r="J4625" s="1">
        <v>1</v>
      </c>
      <c r="K4625" s="1" t="s">
        <v>201</v>
      </c>
      <c r="L4625" s="1" t="s">
        <v>15510</v>
      </c>
    </row>
    <row r="4626" spans="1:12">
      <c r="A4626" s="1">
        <v>5697</v>
      </c>
      <c r="B4626" s="1" t="s">
        <v>15513</v>
      </c>
      <c r="C4626" s="1" t="s">
        <v>15514</v>
      </c>
      <c r="D4626" s="1" t="s">
        <v>3742</v>
      </c>
      <c r="E4626" s="1" t="s">
        <v>15515</v>
      </c>
      <c r="F4626" s="1" t="s">
        <v>15516</v>
      </c>
      <c r="G4626" s="1">
        <v>31.861000000000001</v>
      </c>
      <c r="H4626" s="1">
        <v>23.907</v>
      </c>
      <c r="I4626" s="1">
        <v>519</v>
      </c>
      <c r="J4626" s="1">
        <v>1</v>
      </c>
      <c r="K4626" s="1" t="s">
        <v>201</v>
      </c>
      <c r="L4626" s="1" t="s">
        <v>15513</v>
      </c>
    </row>
    <row r="4627" spans="1:12">
      <c r="A4627" s="1">
        <v>5696</v>
      </c>
      <c r="B4627" s="1" t="s">
        <v>15517</v>
      </c>
      <c r="C4627" s="1" t="s">
        <v>15518</v>
      </c>
      <c r="D4627" s="1" t="s">
        <v>3742</v>
      </c>
      <c r="E4627" s="1" t="s">
        <v>15519</v>
      </c>
      <c r="F4627" s="1" t="s">
        <v>15520</v>
      </c>
      <c r="G4627" s="1">
        <v>31.063500000000001</v>
      </c>
      <c r="H4627" s="1">
        <v>16.594999999999999</v>
      </c>
      <c r="I4627" s="1">
        <v>267</v>
      </c>
      <c r="J4627" s="1">
        <v>1</v>
      </c>
      <c r="K4627" s="1" t="s">
        <v>201</v>
      </c>
      <c r="L4627" s="1" t="s">
        <v>15517</v>
      </c>
    </row>
    <row r="4628" spans="1:12">
      <c r="A4628" s="1">
        <v>5695</v>
      </c>
      <c r="B4628" s="1" t="s">
        <v>15521</v>
      </c>
      <c r="C4628" s="1" t="s">
        <v>15522</v>
      </c>
      <c r="D4628" s="1" t="s">
        <v>3705</v>
      </c>
      <c r="E4628" s="1" t="s">
        <v>15523</v>
      </c>
      <c r="F4628" s="1" t="s">
        <v>15524</v>
      </c>
      <c r="G4628" s="1">
        <v>-6.7000000000000004E-2</v>
      </c>
      <c r="H4628" s="1">
        <v>37.033000000000001</v>
      </c>
      <c r="I4628" s="1">
        <v>6250</v>
      </c>
      <c r="J4628" s="1">
        <v>3</v>
      </c>
      <c r="K4628" s="1" t="s">
        <v>161</v>
      </c>
      <c r="L4628" s="1" t="s">
        <v>15521</v>
      </c>
    </row>
    <row r="4629" spans="1:12">
      <c r="A4629" s="1">
        <v>5694</v>
      </c>
      <c r="B4629" s="1" t="s">
        <v>15525</v>
      </c>
      <c r="C4629" s="1" t="s">
        <v>15526</v>
      </c>
      <c r="D4629" s="1" t="s">
        <v>3705</v>
      </c>
      <c r="E4629" s="1" t="s">
        <v>15527</v>
      </c>
      <c r="F4629" s="1" t="s">
        <v>15528</v>
      </c>
      <c r="G4629" s="1">
        <v>-3.2293099999999999</v>
      </c>
      <c r="H4629" s="1">
        <v>40.101700000000001</v>
      </c>
      <c r="I4629" s="1">
        <v>80</v>
      </c>
      <c r="J4629" s="1">
        <v>3</v>
      </c>
      <c r="K4629" s="1" t="s">
        <v>161</v>
      </c>
      <c r="L4629" s="1" t="s">
        <v>15525</v>
      </c>
    </row>
    <row r="4630" spans="1:12">
      <c r="A4630" s="1">
        <v>5693</v>
      </c>
      <c r="B4630" s="1" t="s">
        <v>15529</v>
      </c>
      <c r="C4630" s="1" t="s">
        <v>15530</v>
      </c>
      <c r="D4630" s="1" t="s">
        <v>3705</v>
      </c>
      <c r="E4630" s="1" t="s">
        <v>15531</v>
      </c>
      <c r="F4630" s="1" t="s">
        <v>15532</v>
      </c>
      <c r="G4630" s="1">
        <v>4.2041170000000001</v>
      </c>
      <c r="H4630" s="1">
        <v>34.348185999999998</v>
      </c>
      <c r="I4630" s="1">
        <v>2074</v>
      </c>
      <c r="J4630" s="1">
        <v>3</v>
      </c>
      <c r="K4630" s="1" t="s">
        <v>161</v>
      </c>
      <c r="L4630" s="1" t="s">
        <v>15529</v>
      </c>
    </row>
    <row r="4631" spans="1:12">
      <c r="A4631" s="1">
        <v>5692</v>
      </c>
      <c r="B4631" s="1" t="s">
        <v>15533</v>
      </c>
      <c r="C4631" s="1" t="s">
        <v>15534</v>
      </c>
      <c r="D4631" s="1" t="s">
        <v>3705</v>
      </c>
      <c r="E4631" s="1" t="s">
        <v>15535</v>
      </c>
      <c r="F4631" s="1" t="s">
        <v>15536</v>
      </c>
      <c r="G4631" s="1">
        <v>-2.6450499999999999</v>
      </c>
      <c r="H4631" s="1">
        <v>37.253100000000003</v>
      </c>
      <c r="I4631" s="1">
        <v>3755</v>
      </c>
      <c r="J4631" s="1">
        <v>3</v>
      </c>
      <c r="K4631" s="1" t="s">
        <v>161</v>
      </c>
      <c r="L4631" s="1" t="s">
        <v>15533</v>
      </c>
    </row>
    <row r="4632" spans="1:12">
      <c r="A4632" s="1">
        <v>5691</v>
      </c>
      <c r="B4632" s="1" t="s">
        <v>15537</v>
      </c>
      <c r="C4632" s="1" t="s">
        <v>15538</v>
      </c>
      <c r="D4632" s="1" t="s">
        <v>3660</v>
      </c>
      <c r="E4632" s="1" t="s">
        <v>15539</v>
      </c>
      <c r="F4632" s="1" t="s">
        <v>15540</v>
      </c>
      <c r="G4632" s="1">
        <v>27.046507999999999</v>
      </c>
      <c r="H4632" s="1">
        <v>31.011983000000001</v>
      </c>
      <c r="I4632" s="1">
        <v>772</v>
      </c>
      <c r="J4632" s="1">
        <v>2</v>
      </c>
      <c r="K4632" s="1" t="s">
        <v>161</v>
      </c>
      <c r="L4632" s="1" t="s">
        <v>15537</v>
      </c>
    </row>
    <row r="4633" spans="1:12">
      <c r="A4633" s="1">
        <v>5690</v>
      </c>
      <c r="B4633" s="1" t="s">
        <v>15541</v>
      </c>
      <c r="C4633" s="1" t="s">
        <v>15542</v>
      </c>
      <c r="D4633" s="1" t="s">
        <v>3660</v>
      </c>
      <c r="E4633" s="1" t="s">
        <v>15543</v>
      </c>
      <c r="F4633" s="1" t="s">
        <v>15544</v>
      </c>
      <c r="G4633" s="1">
        <v>31.073333000000002</v>
      </c>
      <c r="H4633" s="1">
        <v>33.835833000000001</v>
      </c>
      <c r="I4633" s="1">
        <v>121</v>
      </c>
      <c r="J4633" s="1">
        <v>2</v>
      </c>
      <c r="K4633" s="1" t="s">
        <v>161</v>
      </c>
      <c r="L4633" s="1" t="s">
        <v>15541</v>
      </c>
    </row>
    <row r="4634" spans="1:12">
      <c r="A4634" s="1">
        <v>5689</v>
      </c>
      <c r="B4634" s="1" t="s">
        <v>15545</v>
      </c>
      <c r="C4634" s="1" t="s">
        <v>15546</v>
      </c>
      <c r="D4634" s="1" t="s">
        <v>3645</v>
      </c>
      <c r="E4634" s="1" t="s">
        <v>15547</v>
      </c>
      <c r="F4634" s="1" t="s">
        <v>15548</v>
      </c>
      <c r="G4634" s="1">
        <v>9.5169999999999995</v>
      </c>
      <c r="H4634" s="1">
        <v>45.567</v>
      </c>
      <c r="I4634" s="1">
        <v>3400</v>
      </c>
      <c r="J4634" s="1">
        <v>3</v>
      </c>
      <c r="K4634" s="1" t="s">
        <v>161</v>
      </c>
      <c r="L4634" s="1" t="s">
        <v>15545</v>
      </c>
    </row>
    <row r="4635" spans="1:12">
      <c r="A4635" s="1">
        <v>5688</v>
      </c>
      <c r="B4635" s="1" t="s">
        <v>15549</v>
      </c>
      <c r="C4635" s="1" t="s">
        <v>15550</v>
      </c>
      <c r="D4635" s="1" t="s">
        <v>3645</v>
      </c>
      <c r="E4635" s="1" t="s">
        <v>15551</v>
      </c>
      <c r="F4635" s="1" t="s">
        <v>15552</v>
      </c>
      <c r="G4635" s="1">
        <v>6.7808299999999999</v>
      </c>
      <c r="H4635" s="1">
        <v>47.454700000000003</v>
      </c>
      <c r="I4635" s="1">
        <v>975</v>
      </c>
      <c r="J4635" s="1">
        <v>3</v>
      </c>
      <c r="K4635" s="1" t="s">
        <v>161</v>
      </c>
      <c r="L4635" s="1" t="s">
        <v>15549</v>
      </c>
    </row>
    <row r="4636" spans="1:12">
      <c r="A4636" s="1">
        <v>5687</v>
      </c>
      <c r="B4636" s="1" t="s">
        <v>15553</v>
      </c>
      <c r="C4636" s="1" t="s">
        <v>15554</v>
      </c>
      <c r="D4636" s="1" t="s">
        <v>3645</v>
      </c>
      <c r="E4636" s="1" t="s">
        <v>15555</v>
      </c>
      <c r="F4636" s="1" t="s">
        <v>15556</v>
      </c>
      <c r="G4636" s="1">
        <v>2.01444</v>
      </c>
      <c r="H4636" s="1">
        <v>45.304699999999997</v>
      </c>
      <c r="I4636" s="1">
        <v>29</v>
      </c>
      <c r="J4636" s="1">
        <v>3</v>
      </c>
      <c r="K4636" s="1" t="s">
        <v>161</v>
      </c>
      <c r="L4636" s="1" t="s">
        <v>15553</v>
      </c>
    </row>
    <row r="4637" spans="1:12">
      <c r="A4637" s="1">
        <v>5686</v>
      </c>
      <c r="B4637" s="1" t="s">
        <v>15557</v>
      </c>
      <c r="C4637" s="1" t="s">
        <v>15558</v>
      </c>
      <c r="D4637" s="1" t="s">
        <v>3645</v>
      </c>
      <c r="E4637" s="1" t="s">
        <v>15559</v>
      </c>
      <c r="F4637" s="1" t="s">
        <v>15560</v>
      </c>
      <c r="G4637" s="1">
        <v>11.2753</v>
      </c>
      <c r="H4637" s="1">
        <v>49.1494</v>
      </c>
      <c r="I4637" s="1">
        <v>3</v>
      </c>
      <c r="J4637" s="1">
        <v>3</v>
      </c>
      <c r="K4637" s="1" t="s">
        <v>161</v>
      </c>
      <c r="L4637" s="1" t="s">
        <v>15557</v>
      </c>
    </row>
    <row r="4638" spans="1:12">
      <c r="A4638" s="1">
        <v>5685</v>
      </c>
      <c r="B4638" s="1" t="s">
        <v>15561</v>
      </c>
      <c r="C4638" s="1" t="s">
        <v>15562</v>
      </c>
      <c r="D4638" s="1" t="s">
        <v>3645</v>
      </c>
      <c r="E4638" s="1" t="s">
        <v>15563</v>
      </c>
      <c r="F4638" s="1" t="s">
        <v>15564</v>
      </c>
      <c r="G4638" s="1">
        <v>11.95</v>
      </c>
      <c r="H4638" s="1">
        <v>50.732999999999997</v>
      </c>
      <c r="I4638" s="1">
        <v>6</v>
      </c>
      <c r="J4638" s="1">
        <v>3</v>
      </c>
      <c r="K4638" s="1" t="s">
        <v>161</v>
      </c>
      <c r="L4638" s="1" t="s">
        <v>15561</v>
      </c>
    </row>
    <row r="4639" spans="1:12">
      <c r="A4639" s="1">
        <v>5684</v>
      </c>
      <c r="B4639" s="1" t="s">
        <v>15565</v>
      </c>
      <c r="C4639" s="1" t="s">
        <v>15566</v>
      </c>
      <c r="D4639" s="1" t="s">
        <v>3597</v>
      </c>
      <c r="E4639" s="1" t="s">
        <v>15567</v>
      </c>
      <c r="F4639" s="1" t="s">
        <v>15568</v>
      </c>
      <c r="G4639" s="1">
        <v>7.117</v>
      </c>
      <c r="H4639" s="1">
        <v>35.383000000000003</v>
      </c>
      <c r="I4639" s="1">
        <v>1100</v>
      </c>
      <c r="J4639" s="1">
        <v>3</v>
      </c>
      <c r="K4639" s="1" t="s">
        <v>161</v>
      </c>
      <c r="L4639" s="1" t="s">
        <v>15565</v>
      </c>
    </row>
    <row r="4640" spans="1:12">
      <c r="A4640" s="1">
        <v>5683</v>
      </c>
      <c r="B4640" s="1" t="s">
        <v>15569</v>
      </c>
      <c r="C4640" s="1" t="s">
        <v>15570</v>
      </c>
      <c r="D4640" s="1" t="s">
        <v>3597</v>
      </c>
      <c r="E4640" s="1" t="s">
        <v>15571</v>
      </c>
      <c r="F4640" s="1" t="s">
        <v>15572</v>
      </c>
      <c r="G4640" s="1">
        <v>6.9669999999999996</v>
      </c>
      <c r="H4640" s="1">
        <v>35.533000000000001</v>
      </c>
      <c r="I4640" s="1">
        <v>4396</v>
      </c>
      <c r="J4640" s="1">
        <v>3</v>
      </c>
      <c r="K4640" s="1" t="s">
        <v>161</v>
      </c>
      <c r="L4640" s="1" t="s">
        <v>15569</v>
      </c>
    </row>
    <row r="4641" spans="1:12">
      <c r="A4641" s="1">
        <v>5682</v>
      </c>
      <c r="B4641" s="1" t="s">
        <v>15573</v>
      </c>
      <c r="C4641" s="1" t="s">
        <v>15574</v>
      </c>
      <c r="D4641" s="1" t="s">
        <v>3597</v>
      </c>
      <c r="E4641" s="1" t="s">
        <v>15575</v>
      </c>
      <c r="F4641" s="1" t="s">
        <v>15576</v>
      </c>
      <c r="G4641" s="1">
        <v>6.734</v>
      </c>
      <c r="H4641" s="1">
        <v>44.253</v>
      </c>
      <c r="I4641" s="1">
        <v>1800</v>
      </c>
      <c r="J4641" s="1">
        <v>3</v>
      </c>
      <c r="K4641" s="1" t="s">
        <v>161</v>
      </c>
      <c r="L4641" s="1" t="s">
        <v>15573</v>
      </c>
    </row>
    <row r="4642" spans="1:12">
      <c r="A4642" s="1">
        <v>5681</v>
      </c>
      <c r="B4642" s="1" t="s">
        <v>15577</v>
      </c>
      <c r="C4642" s="1" t="s">
        <v>15578</v>
      </c>
      <c r="D4642" s="1" t="s">
        <v>3597</v>
      </c>
      <c r="E4642" s="1" t="s">
        <v>15579</v>
      </c>
      <c r="F4642" s="1" t="s">
        <v>15580</v>
      </c>
      <c r="G4642" s="1">
        <v>8.1669999999999998</v>
      </c>
      <c r="H4642" s="1">
        <v>35.549999999999997</v>
      </c>
      <c r="I4642" s="1">
        <v>6580</v>
      </c>
      <c r="J4642" s="1">
        <v>3</v>
      </c>
      <c r="K4642" s="1" t="s">
        <v>161</v>
      </c>
      <c r="L4642" s="1" t="s">
        <v>15577</v>
      </c>
    </row>
    <row r="4643" spans="1:12">
      <c r="A4643" s="1">
        <v>5680</v>
      </c>
      <c r="B4643" s="1" t="s">
        <v>15581</v>
      </c>
      <c r="C4643" s="1" t="s">
        <v>15582</v>
      </c>
      <c r="D4643" s="1" t="s">
        <v>3597</v>
      </c>
      <c r="E4643" s="1" t="s">
        <v>15583</v>
      </c>
      <c r="F4643" s="1" t="s">
        <v>15584</v>
      </c>
      <c r="G4643" s="1">
        <v>5.9351279999999997</v>
      </c>
      <c r="H4643" s="1">
        <v>43.578567</v>
      </c>
      <c r="I4643" s="1">
        <v>834</v>
      </c>
      <c r="J4643" s="1">
        <v>3</v>
      </c>
      <c r="K4643" s="1" t="s">
        <v>161</v>
      </c>
      <c r="L4643" s="1" t="s">
        <v>15581</v>
      </c>
    </row>
    <row r="4644" spans="1:12">
      <c r="A4644" s="1">
        <v>5679</v>
      </c>
      <c r="B4644" s="1" t="s">
        <v>15585</v>
      </c>
      <c r="C4644" s="1" t="s">
        <v>15586</v>
      </c>
      <c r="D4644" s="1" t="s">
        <v>3597</v>
      </c>
      <c r="E4644" s="1" t="s">
        <v>15587</v>
      </c>
      <c r="F4644" s="1" t="s">
        <v>15588</v>
      </c>
      <c r="G4644" s="1">
        <v>8.5540000000000003</v>
      </c>
      <c r="H4644" s="1">
        <v>34.857999999999997</v>
      </c>
      <c r="I4644" s="1">
        <v>5200</v>
      </c>
      <c r="J4644" s="1">
        <v>3</v>
      </c>
      <c r="K4644" s="1" t="s">
        <v>161</v>
      </c>
      <c r="L4644" s="1" t="s">
        <v>15585</v>
      </c>
    </row>
    <row r="4645" spans="1:12">
      <c r="A4645" s="1">
        <v>5678</v>
      </c>
      <c r="B4645" s="1" t="s">
        <v>15589</v>
      </c>
      <c r="C4645" s="1" t="s">
        <v>15590</v>
      </c>
      <c r="D4645" s="1" t="s">
        <v>3597</v>
      </c>
      <c r="E4645" s="1" t="s">
        <v>15591</v>
      </c>
      <c r="F4645" s="1" t="s">
        <v>15592</v>
      </c>
      <c r="G4645" s="1">
        <v>11.0825</v>
      </c>
      <c r="H4645" s="1">
        <v>39.711399999999998</v>
      </c>
      <c r="I4645" s="1">
        <v>6117</v>
      </c>
      <c r="J4645" s="1">
        <v>3</v>
      </c>
      <c r="K4645" s="1" t="s">
        <v>161</v>
      </c>
      <c r="L4645" s="1" t="s">
        <v>15589</v>
      </c>
    </row>
    <row r="4646" spans="1:12">
      <c r="A4646" s="1">
        <v>5677</v>
      </c>
      <c r="B4646" s="1" t="s">
        <v>15593</v>
      </c>
      <c r="C4646" s="1" t="s">
        <v>15594</v>
      </c>
      <c r="D4646" s="1" t="s">
        <v>3597</v>
      </c>
      <c r="E4646" s="1" t="s">
        <v>15595</v>
      </c>
      <c r="F4646" s="1" t="s">
        <v>15596</v>
      </c>
      <c r="G4646" s="1">
        <v>9.3863900000000005</v>
      </c>
      <c r="H4646" s="1">
        <v>34.521900000000002</v>
      </c>
      <c r="I4646" s="1">
        <v>5410</v>
      </c>
      <c r="J4646" s="1">
        <v>3</v>
      </c>
      <c r="K4646" s="1" t="s">
        <v>161</v>
      </c>
      <c r="L4646" s="1" t="s">
        <v>15593</v>
      </c>
    </row>
    <row r="4647" spans="1:12">
      <c r="A4647" s="1">
        <v>5676</v>
      </c>
      <c r="B4647" s="1" t="s">
        <v>15597</v>
      </c>
      <c r="C4647" s="1" t="s">
        <v>15598</v>
      </c>
      <c r="D4647" s="1" t="s">
        <v>3597</v>
      </c>
      <c r="E4647" s="1" t="s">
        <v>15599</v>
      </c>
      <c r="F4647" s="1" t="s">
        <v>15600</v>
      </c>
      <c r="G4647" s="1">
        <v>5.78287</v>
      </c>
      <c r="H4647" s="1">
        <v>36.561999999999998</v>
      </c>
      <c r="I4647" s="1">
        <v>0</v>
      </c>
      <c r="J4647" s="1">
        <v>3</v>
      </c>
      <c r="K4647" s="1" t="s">
        <v>161</v>
      </c>
      <c r="L4647" s="1" t="s">
        <v>15597</v>
      </c>
    </row>
    <row r="4648" spans="1:12">
      <c r="A4648" s="1">
        <v>5675</v>
      </c>
      <c r="B4648" s="1" t="s">
        <v>15601</v>
      </c>
      <c r="C4648" s="1" t="s">
        <v>15602</v>
      </c>
      <c r="D4648" s="1" t="s">
        <v>3577</v>
      </c>
      <c r="E4648" s="1" t="s">
        <v>15603</v>
      </c>
      <c r="F4648" s="1" t="s">
        <v>15604</v>
      </c>
      <c r="G4648" s="1">
        <v>14.885</v>
      </c>
      <c r="H4648" s="1">
        <v>-24.48</v>
      </c>
      <c r="I4648" s="1">
        <v>617</v>
      </c>
      <c r="J4648" s="1">
        <v>-1</v>
      </c>
      <c r="K4648" s="1" t="s">
        <v>161</v>
      </c>
      <c r="L4648" s="1" t="s">
        <v>15601</v>
      </c>
    </row>
    <row r="4649" spans="1:12">
      <c r="A4649" s="1">
        <v>5674</v>
      </c>
      <c r="B4649" s="1" t="s">
        <v>15605</v>
      </c>
      <c r="C4649" s="1" t="s">
        <v>15606</v>
      </c>
      <c r="D4649" s="1" t="s">
        <v>3577</v>
      </c>
      <c r="E4649" s="1" t="s">
        <v>15607</v>
      </c>
      <c r="F4649" s="1" t="s">
        <v>15608</v>
      </c>
      <c r="G4649" s="1">
        <v>14.9245</v>
      </c>
      <c r="H4649" s="1">
        <v>-23.493500000000001</v>
      </c>
      <c r="I4649" s="1">
        <v>230</v>
      </c>
      <c r="J4649" s="1">
        <v>-1</v>
      </c>
      <c r="K4649" s="1" t="s">
        <v>161</v>
      </c>
      <c r="L4649" s="1" t="s">
        <v>15605</v>
      </c>
    </row>
    <row r="4650" spans="1:12">
      <c r="A4650" s="1">
        <v>5673</v>
      </c>
      <c r="B4650" s="1" t="s">
        <v>15609</v>
      </c>
      <c r="C4650" s="1" t="s">
        <v>15610</v>
      </c>
      <c r="D4650" s="1" t="s">
        <v>3447</v>
      </c>
      <c r="E4650" s="1" t="s">
        <v>15611</v>
      </c>
      <c r="F4650" s="1" t="s">
        <v>15612</v>
      </c>
      <c r="G4650" s="1">
        <v>34.988799999999998</v>
      </c>
      <c r="H4650" s="1">
        <v>-3.0282100000000001</v>
      </c>
      <c r="I4650" s="1">
        <v>574</v>
      </c>
      <c r="J4650" s="1">
        <v>0</v>
      </c>
      <c r="K4650" s="1" t="s">
        <v>201</v>
      </c>
      <c r="L4650" s="1" t="s">
        <v>15609</v>
      </c>
    </row>
    <row r="4651" spans="1:12">
      <c r="A4651" s="1">
        <v>5672</v>
      </c>
      <c r="B4651" s="1" t="s">
        <v>15613</v>
      </c>
      <c r="C4651" s="1" t="s">
        <v>15614</v>
      </c>
      <c r="D4651" s="1" t="s">
        <v>15615</v>
      </c>
      <c r="E4651" s="1" t="s">
        <v>15616</v>
      </c>
      <c r="F4651" s="1" t="s">
        <v>15617</v>
      </c>
      <c r="G4651" s="1">
        <v>27.151700000000002</v>
      </c>
      <c r="H4651" s="1">
        <v>-13.219200000000001</v>
      </c>
      <c r="I4651" s="1">
        <v>207</v>
      </c>
      <c r="J4651" s="1">
        <v>0</v>
      </c>
      <c r="K4651" s="1" t="s">
        <v>201</v>
      </c>
      <c r="L4651" s="1" t="s">
        <v>15613</v>
      </c>
    </row>
    <row r="4652" spans="1:12">
      <c r="A4652" s="1">
        <v>5671</v>
      </c>
      <c r="B4652" s="1" t="s">
        <v>15618</v>
      </c>
      <c r="C4652" s="1" t="s">
        <v>15619</v>
      </c>
      <c r="D4652" s="1" t="s">
        <v>3447</v>
      </c>
      <c r="E4652" s="1" t="s">
        <v>15620</v>
      </c>
      <c r="F4652" s="1" t="s">
        <v>15621</v>
      </c>
      <c r="G4652" s="1">
        <v>31.397500000000001</v>
      </c>
      <c r="H4652" s="1">
        <v>-9.6816669999999991</v>
      </c>
      <c r="I4652" s="1">
        <v>384</v>
      </c>
      <c r="J4652" s="1">
        <v>0</v>
      </c>
      <c r="K4652" s="1" t="s">
        <v>201</v>
      </c>
      <c r="L4652" s="1" t="s">
        <v>15618</v>
      </c>
    </row>
    <row r="4653" spans="1:12">
      <c r="A4653" s="1">
        <v>5670</v>
      </c>
      <c r="B4653" s="1" t="s">
        <v>15622</v>
      </c>
      <c r="C4653" s="1" t="s">
        <v>15623</v>
      </c>
      <c r="D4653" s="1" t="s">
        <v>15615</v>
      </c>
      <c r="E4653" s="1" t="s">
        <v>15624</v>
      </c>
      <c r="F4653" s="1" t="s">
        <v>15625</v>
      </c>
      <c r="G4653" s="1">
        <v>23.718299999999999</v>
      </c>
      <c r="H4653" s="1">
        <v>-15.932</v>
      </c>
      <c r="I4653" s="1">
        <v>36</v>
      </c>
      <c r="J4653" s="1">
        <v>0</v>
      </c>
      <c r="K4653" s="1" t="s">
        <v>201</v>
      </c>
      <c r="L4653" s="1" t="s">
        <v>15622</v>
      </c>
    </row>
    <row r="4654" spans="1:12">
      <c r="A4654" s="1">
        <v>5669</v>
      </c>
      <c r="B4654" s="1" t="s">
        <v>15626</v>
      </c>
      <c r="C4654" s="1" t="s">
        <v>15627</v>
      </c>
      <c r="D4654" s="1" t="s">
        <v>15615</v>
      </c>
      <c r="E4654" s="1" t="s">
        <v>15628</v>
      </c>
      <c r="F4654" s="1" t="s">
        <v>15629</v>
      </c>
      <c r="G4654" s="1">
        <v>26.7318</v>
      </c>
      <c r="H4654" s="1">
        <v>-11.684699999999999</v>
      </c>
      <c r="I4654" s="1">
        <v>350</v>
      </c>
      <c r="J4654" s="1">
        <v>0</v>
      </c>
      <c r="K4654" s="1" t="s">
        <v>201</v>
      </c>
      <c r="L4654" s="1" t="s">
        <v>15626</v>
      </c>
    </row>
    <row r="4655" spans="1:12">
      <c r="A4655" s="1">
        <v>5668</v>
      </c>
      <c r="B4655" s="1" t="s">
        <v>15630</v>
      </c>
      <c r="C4655" s="1" t="s">
        <v>15631</v>
      </c>
      <c r="D4655" s="1" t="s">
        <v>181</v>
      </c>
      <c r="E4655" s="1" t="s">
        <v>15632</v>
      </c>
      <c r="G4655" s="1">
        <v>68.7</v>
      </c>
      <c r="H4655" s="1">
        <v>-52.966700000000003</v>
      </c>
      <c r="I4655" s="1">
        <v>0</v>
      </c>
      <c r="J4655" s="1">
        <v>-3</v>
      </c>
      <c r="K4655" s="1" t="s">
        <v>184</v>
      </c>
      <c r="L4655" s="1" t="s">
        <v>15630</v>
      </c>
    </row>
    <row r="4656" spans="1:12">
      <c r="A4656" s="1">
        <v>5667</v>
      </c>
      <c r="B4656" s="1" t="s">
        <v>15633</v>
      </c>
      <c r="C4656" s="1" t="s">
        <v>15634</v>
      </c>
      <c r="D4656" s="1" t="s">
        <v>181</v>
      </c>
      <c r="E4656" s="1" t="s">
        <v>15635</v>
      </c>
      <c r="G4656" s="1">
        <v>68.75</v>
      </c>
      <c r="H4656" s="1">
        <v>-52.333300000000001</v>
      </c>
      <c r="I4656" s="1">
        <v>0</v>
      </c>
      <c r="J4656" s="1">
        <v>-3</v>
      </c>
      <c r="K4656" s="1" t="s">
        <v>184</v>
      </c>
      <c r="L4656" s="1" t="s">
        <v>15633</v>
      </c>
    </row>
    <row r="4657" spans="1:12">
      <c r="A4657" s="1">
        <v>5666</v>
      </c>
      <c r="B4657" s="1" t="s">
        <v>15636</v>
      </c>
      <c r="C4657" s="1" t="s">
        <v>15637</v>
      </c>
      <c r="D4657" s="1" t="s">
        <v>181</v>
      </c>
      <c r="E4657" s="1" t="s">
        <v>15638</v>
      </c>
      <c r="G4657" s="1">
        <v>61.2333</v>
      </c>
      <c r="H4657" s="1">
        <v>-48.1</v>
      </c>
      <c r="I4657" s="1">
        <v>0</v>
      </c>
      <c r="J4657" s="1">
        <v>-3</v>
      </c>
      <c r="K4657" s="1" t="s">
        <v>184</v>
      </c>
      <c r="L4657" s="1" t="s">
        <v>15636</v>
      </c>
    </row>
    <row r="4658" spans="1:12">
      <c r="A4658" s="1">
        <v>5665</v>
      </c>
      <c r="B4658" s="1" t="s">
        <v>15639</v>
      </c>
      <c r="C4658" s="1" t="s">
        <v>15640</v>
      </c>
      <c r="D4658" s="1" t="s">
        <v>3435</v>
      </c>
      <c r="E4658" s="1" t="s">
        <v>15641</v>
      </c>
      <c r="F4658" s="1" t="s">
        <v>15642</v>
      </c>
      <c r="G4658" s="1">
        <v>11.89485</v>
      </c>
      <c r="H4658" s="1">
        <v>-15.653681000000001</v>
      </c>
      <c r="I4658" s="1">
        <v>129</v>
      </c>
      <c r="J4658" s="1">
        <v>0</v>
      </c>
      <c r="K4658" s="1" t="s">
        <v>201</v>
      </c>
      <c r="L4658" s="1" t="s">
        <v>15639</v>
      </c>
    </row>
    <row r="4659" spans="1:12">
      <c r="A4659" s="1">
        <v>5664</v>
      </c>
      <c r="B4659" s="1" t="s">
        <v>15643</v>
      </c>
      <c r="C4659" s="1" t="s">
        <v>15644</v>
      </c>
      <c r="D4659" s="1" t="s">
        <v>3431</v>
      </c>
      <c r="E4659" s="1" t="s">
        <v>15645</v>
      </c>
      <c r="F4659" s="1" t="s">
        <v>15646</v>
      </c>
      <c r="G4659" s="1">
        <v>7.8912899999999997</v>
      </c>
      <c r="H4659" s="1">
        <v>-11.176600000000001</v>
      </c>
      <c r="I4659" s="1">
        <v>485</v>
      </c>
      <c r="J4659" s="1">
        <v>0</v>
      </c>
      <c r="K4659" s="1" t="s">
        <v>201</v>
      </c>
      <c r="L4659" s="1" t="s">
        <v>15643</v>
      </c>
    </row>
    <row r="4660" spans="1:12">
      <c r="A4660" s="1">
        <v>5663</v>
      </c>
      <c r="B4660" s="1" t="s">
        <v>15647</v>
      </c>
      <c r="C4660" s="1" t="s">
        <v>15648</v>
      </c>
      <c r="D4660" s="1" t="s">
        <v>3431</v>
      </c>
      <c r="E4660" s="1" t="s">
        <v>15649</v>
      </c>
      <c r="F4660" s="1" t="s">
        <v>15650</v>
      </c>
      <c r="G4660" s="1">
        <v>7.9443999999999999</v>
      </c>
      <c r="H4660" s="1">
        <v>-11.760999999999999</v>
      </c>
      <c r="I4660" s="1">
        <v>328</v>
      </c>
      <c r="J4660" s="1">
        <v>0</v>
      </c>
      <c r="K4660" s="1" t="s">
        <v>201</v>
      </c>
      <c r="L4660" s="1" t="s">
        <v>15647</v>
      </c>
    </row>
    <row r="4661" spans="1:12">
      <c r="A4661" s="1">
        <v>5662</v>
      </c>
      <c r="B4661" s="1" t="s">
        <v>15651</v>
      </c>
      <c r="C4661" s="1" t="s">
        <v>15652</v>
      </c>
      <c r="D4661" s="1" t="s">
        <v>3431</v>
      </c>
      <c r="E4661" s="1" t="s">
        <v>15653</v>
      </c>
      <c r="F4661" s="1" t="s">
        <v>15654</v>
      </c>
      <c r="G4661" s="1">
        <v>7.5324200000000001</v>
      </c>
      <c r="H4661" s="1">
        <v>-12.5189</v>
      </c>
      <c r="I4661" s="1">
        <v>14</v>
      </c>
      <c r="J4661" s="1">
        <v>0</v>
      </c>
      <c r="K4661" s="1" t="s">
        <v>201</v>
      </c>
      <c r="L4661" s="1" t="s">
        <v>15651</v>
      </c>
    </row>
    <row r="4662" spans="1:12">
      <c r="A4662" s="1">
        <v>5661</v>
      </c>
      <c r="B4662" s="1" t="s">
        <v>15655</v>
      </c>
      <c r="C4662" s="1" t="s">
        <v>15656</v>
      </c>
      <c r="D4662" s="1" t="s">
        <v>3402</v>
      </c>
      <c r="E4662" s="1" t="s">
        <v>15657</v>
      </c>
      <c r="F4662" s="1" t="s">
        <v>15658</v>
      </c>
      <c r="G4662" s="1">
        <v>35.896900000000002</v>
      </c>
      <c r="H4662" s="1">
        <v>-5.29908</v>
      </c>
      <c r="I4662" s="1">
        <v>0</v>
      </c>
      <c r="J4662" s="1">
        <v>0</v>
      </c>
      <c r="K4662" s="1" t="s">
        <v>184</v>
      </c>
      <c r="L4662" s="1" t="s">
        <v>15655</v>
      </c>
    </row>
    <row r="4663" spans="1:12">
      <c r="A4663" s="1">
        <v>5660</v>
      </c>
      <c r="B4663" s="1" t="s">
        <v>15659</v>
      </c>
      <c r="C4663" s="1" t="s">
        <v>15660</v>
      </c>
      <c r="D4663" s="1" t="s">
        <v>9132</v>
      </c>
      <c r="E4663" s="1" t="s">
        <v>15661</v>
      </c>
      <c r="G4663" s="1">
        <v>12.476100000000001</v>
      </c>
      <c r="H4663" s="1">
        <v>-61.472799999999999</v>
      </c>
      <c r="I4663" s="1">
        <v>0</v>
      </c>
      <c r="J4663" s="1">
        <v>-4</v>
      </c>
      <c r="K4663" s="1" t="s">
        <v>161</v>
      </c>
      <c r="L4663" s="1" t="s">
        <v>15659</v>
      </c>
    </row>
    <row r="4664" spans="1:12">
      <c r="A4664" s="1">
        <v>5659</v>
      </c>
      <c r="B4664" s="1" t="s">
        <v>15662</v>
      </c>
      <c r="C4664" s="1" t="s">
        <v>15663</v>
      </c>
      <c r="D4664" s="1" t="s">
        <v>3402</v>
      </c>
      <c r="E4664" s="1" t="s">
        <v>15664</v>
      </c>
      <c r="F4664" s="1" t="s">
        <v>15665</v>
      </c>
      <c r="G4664" s="1">
        <v>28.029599999999999</v>
      </c>
      <c r="H4664" s="1">
        <v>-17.214600000000001</v>
      </c>
      <c r="I4664" s="1">
        <v>718</v>
      </c>
      <c r="J4664" s="1">
        <v>0</v>
      </c>
      <c r="K4664" s="1" t="s">
        <v>184</v>
      </c>
      <c r="L4664" s="1" t="s">
        <v>15662</v>
      </c>
    </row>
    <row r="4665" spans="1:12">
      <c r="A4665" s="1">
        <v>5658</v>
      </c>
      <c r="B4665" s="1" t="s">
        <v>15666</v>
      </c>
      <c r="C4665" s="1" t="s">
        <v>15667</v>
      </c>
      <c r="D4665" s="1" t="s">
        <v>1644</v>
      </c>
      <c r="E4665" s="1" t="s">
        <v>15668</v>
      </c>
      <c r="G4665" s="1">
        <v>60.3217</v>
      </c>
      <c r="H4665" s="1">
        <v>-1.69306</v>
      </c>
      <c r="I4665" s="1">
        <v>0</v>
      </c>
      <c r="J4665" s="1">
        <v>0</v>
      </c>
      <c r="K4665" s="1" t="s">
        <v>184</v>
      </c>
      <c r="L4665" s="1" t="s">
        <v>15666</v>
      </c>
    </row>
    <row r="4666" spans="1:12">
      <c r="A4666" s="1">
        <v>5657</v>
      </c>
      <c r="B4666" s="1" t="s">
        <v>15669</v>
      </c>
      <c r="C4666" s="1" t="s">
        <v>15670</v>
      </c>
      <c r="D4666" s="1" t="s">
        <v>1644</v>
      </c>
      <c r="E4666" s="1" t="s">
        <v>15671</v>
      </c>
      <c r="G4666" s="1">
        <v>60.417000000000002</v>
      </c>
      <c r="H4666" s="1">
        <v>-0.75</v>
      </c>
      <c r="I4666" s="1">
        <v>0</v>
      </c>
      <c r="J4666" s="1">
        <v>0</v>
      </c>
      <c r="K4666" s="1" t="s">
        <v>184</v>
      </c>
      <c r="L4666" s="1" t="s">
        <v>15669</v>
      </c>
    </row>
    <row r="4667" spans="1:12">
      <c r="A4667" s="1">
        <v>5656</v>
      </c>
      <c r="B4667" s="1" t="s">
        <v>15672</v>
      </c>
      <c r="C4667" s="1" t="s">
        <v>15673</v>
      </c>
      <c r="D4667" s="1" t="s">
        <v>1644</v>
      </c>
      <c r="E4667" s="1" t="s">
        <v>15674</v>
      </c>
      <c r="G4667" s="1">
        <v>60.121000000000002</v>
      </c>
      <c r="H4667" s="1">
        <v>-2.052</v>
      </c>
      <c r="I4667" s="1">
        <v>0</v>
      </c>
      <c r="J4667" s="1">
        <v>0</v>
      </c>
      <c r="K4667" s="1" t="s">
        <v>184</v>
      </c>
      <c r="L4667" s="1" t="s">
        <v>15672</v>
      </c>
    </row>
    <row r="4668" spans="1:12">
      <c r="A4668" s="1">
        <v>5655</v>
      </c>
      <c r="B4668" s="1" t="s">
        <v>15675</v>
      </c>
      <c r="C4668" s="1" t="s">
        <v>15675</v>
      </c>
      <c r="D4668" s="1" t="s">
        <v>3119</v>
      </c>
      <c r="E4668" s="1" t="s">
        <v>15676</v>
      </c>
      <c r="G4668" s="1">
        <v>-2.7101600000000001</v>
      </c>
      <c r="H4668" s="1">
        <v>9.9606200000000005</v>
      </c>
      <c r="I4668" s="1">
        <v>73</v>
      </c>
      <c r="J4668" s="1">
        <v>1</v>
      </c>
      <c r="K4668" s="1" t="s">
        <v>201</v>
      </c>
      <c r="L4668" s="1" t="s">
        <v>15675</v>
      </c>
    </row>
    <row r="4669" spans="1:12">
      <c r="A4669" s="1">
        <v>5654</v>
      </c>
      <c r="B4669" s="1" t="s">
        <v>15677</v>
      </c>
      <c r="C4669" s="1" t="s">
        <v>15678</v>
      </c>
      <c r="D4669" s="1" t="s">
        <v>2847</v>
      </c>
      <c r="E4669" s="1" t="s">
        <v>15679</v>
      </c>
      <c r="F4669" s="1" t="s">
        <v>15680</v>
      </c>
      <c r="G4669" s="1">
        <v>-4.3330000000000002</v>
      </c>
      <c r="H4669" s="1">
        <v>20.582999999999998</v>
      </c>
      <c r="I4669" s="1">
        <v>1450</v>
      </c>
      <c r="J4669" s="1">
        <v>1</v>
      </c>
      <c r="K4669" s="1" t="s">
        <v>201</v>
      </c>
      <c r="L4669" s="1" t="s">
        <v>15677</v>
      </c>
    </row>
    <row r="4670" spans="1:12">
      <c r="A4670" s="1">
        <v>5653</v>
      </c>
      <c r="B4670" s="1" t="s">
        <v>15681</v>
      </c>
      <c r="C4670" s="1" t="s">
        <v>15682</v>
      </c>
      <c r="D4670" s="1" t="s">
        <v>2847</v>
      </c>
      <c r="E4670" s="1" t="s">
        <v>15683</v>
      </c>
      <c r="F4670" s="1" t="s">
        <v>15684</v>
      </c>
      <c r="G4670" s="1">
        <v>-3.4169999999999998</v>
      </c>
      <c r="H4670" s="1">
        <v>23.45</v>
      </c>
      <c r="I4670" s="1">
        <v>1647</v>
      </c>
      <c r="J4670" s="1">
        <v>2</v>
      </c>
      <c r="K4670" s="1" t="s">
        <v>201</v>
      </c>
      <c r="L4670" s="1" t="s">
        <v>15681</v>
      </c>
    </row>
    <row r="4671" spans="1:12">
      <c r="A4671" s="1">
        <v>5652</v>
      </c>
      <c r="B4671" s="1" t="s">
        <v>15685</v>
      </c>
      <c r="C4671" s="1" t="s">
        <v>15686</v>
      </c>
      <c r="D4671" s="1" t="s">
        <v>2847</v>
      </c>
      <c r="E4671" s="1" t="s">
        <v>15687</v>
      </c>
      <c r="F4671" s="1" t="s">
        <v>15688</v>
      </c>
      <c r="G4671" s="1">
        <v>-6.4383299999999997</v>
      </c>
      <c r="H4671" s="1">
        <v>20.794699999999999</v>
      </c>
      <c r="I4671" s="1">
        <v>1595</v>
      </c>
      <c r="J4671" s="1">
        <v>2</v>
      </c>
      <c r="K4671" s="1" t="s">
        <v>201</v>
      </c>
      <c r="L4671" s="1" t="s">
        <v>15685</v>
      </c>
    </row>
    <row r="4672" spans="1:12">
      <c r="A4672" s="1">
        <v>5651</v>
      </c>
      <c r="B4672" s="1" t="s">
        <v>15689</v>
      </c>
      <c r="C4672" s="1" t="s">
        <v>15690</v>
      </c>
      <c r="D4672" s="1" t="s">
        <v>2847</v>
      </c>
      <c r="E4672" s="1" t="s">
        <v>15691</v>
      </c>
      <c r="F4672" s="1" t="s">
        <v>15692</v>
      </c>
      <c r="G4672" s="1">
        <v>1.22472</v>
      </c>
      <c r="H4672" s="1">
        <v>19.788900000000002</v>
      </c>
      <c r="I4672" s="1">
        <v>1217</v>
      </c>
      <c r="J4672" s="1">
        <v>1</v>
      </c>
      <c r="K4672" s="1" t="s">
        <v>201</v>
      </c>
      <c r="L4672" s="1" t="s">
        <v>15689</v>
      </c>
    </row>
    <row r="4673" spans="1:12">
      <c r="A4673" s="1">
        <v>5650</v>
      </c>
      <c r="B4673" s="1" t="s">
        <v>15693</v>
      </c>
      <c r="C4673" s="1" t="s">
        <v>15694</v>
      </c>
      <c r="D4673" s="1" t="s">
        <v>2847</v>
      </c>
      <c r="E4673" s="1" t="s">
        <v>15695</v>
      </c>
      <c r="F4673" s="1" t="s">
        <v>15696</v>
      </c>
      <c r="G4673" s="1">
        <v>-1.4350000000000001</v>
      </c>
      <c r="H4673" s="1">
        <v>19.024000000000001</v>
      </c>
      <c r="I4673" s="1">
        <v>1013</v>
      </c>
      <c r="J4673" s="1">
        <v>1</v>
      </c>
      <c r="K4673" s="1" t="s">
        <v>201</v>
      </c>
      <c r="L4673" s="1" t="s">
        <v>15693</v>
      </c>
    </row>
    <row r="4674" spans="1:12">
      <c r="A4674" s="1">
        <v>5649</v>
      </c>
      <c r="B4674" s="1" t="s">
        <v>15697</v>
      </c>
      <c r="C4674" s="1" t="s">
        <v>15698</v>
      </c>
      <c r="D4674" s="1" t="s">
        <v>2847</v>
      </c>
      <c r="E4674" s="1" t="s">
        <v>15699</v>
      </c>
      <c r="F4674" s="1" t="s">
        <v>15700</v>
      </c>
      <c r="G4674" s="1">
        <v>-2.7174999999999998</v>
      </c>
      <c r="H4674" s="1">
        <v>17.684699999999999</v>
      </c>
      <c r="I4674" s="1">
        <v>1043</v>
      </c>
      <c r="J4674" s="1">
        <v>1</v>
      </c>
      <c r="K4674" s="1" t="s">
        <v>201</v>
      </c>
      <c r="L4674" s="1" t="s">
        <v>15697</v>
      </c>
    </row>
    <row r="4675" spans="1:12">
      <c r="A4675" s="1">
        <v>5648</v>
      </c>
      <c r="B4675" s="1" t="s">
        <v>15701</v>
      </c>
      <c r="C4675" s="1" t="s">
        <v>15702</v>
      </c>
      <c r="D4675" s="1" t="s">
        <v>2847</v>
      </c>
      <c r="E4675" s="1" t="s">
        <v>15703</v>
      </c>
      <c r="F4675" s="1" t="s">
        <v>15704</v>
      </c>
      <c r="G4675" s="1">
        <v>-1.94722</v>
      </c>
      <c r="H4675" s="1">
        <v>18.285799999999998</v>
      </c>
      <c r="I4675" s="1">
        <v>1040</v>
      </c>
      <c r="J4675" s="1">
        <v>1</v>
      </c>
      <c r="K4675" s="1" t="s">
        <v>201</v>
      </c>
      <c r="L4675" s="1" t="s">
        <v>15701</v>
      </c>
    </row>
    <row r="4676" spans="1:12">
      <c r="A4676" s="1">
        <v>5647</v>
      </c>
      <c r="B4676" s="1" t="s">
        <v>15705</v>
      </c>
      <c r="C4676" s="1" t="s">
        <v>15706</v>
      </c>
      <c r="D4676" s="1" t="s">
        <v>2847</v>
      </c>
      <c r="E4676" s="1" t="s">
        <v>15707</v>
      </c>
      <c r="F4676" s="1" t="s">
        <v>15708</v>
      </c>
      <c r="G4676" s="1">
        <v>-5.7996100000000004</v>
      </c>
      <c r="H4676" s="1">
        <v>13.4404</v>
      </c>
      <c r="I4676" s="1">
        <v>1115</v>
      </c>
      <c r="J4676" s="1">
        <v>1</v>
      </c>
      <c r="K4676" s="1" t="s">
        <v>201</v>
      </c>
      <c r="L4676" s="1" t="s">
        <v>15705</v>
      </c>
    </row>
    <row r="4677" spans="1:12">
      <c r="A4677" s="1">
        <v>5646</v>
      </c>
      <c r="B4677" s="1" t="s">
        <v>15709</v>
      </c>
      <c r="C4677" s="1" t="s">
        <v>15710</v>
      </c>
      <c r="D4677" s="1" t="s">
        <v>2847</v>
      </c>
      <c r="E4677" s="1" t="s">
        <v>15711</v>
      </c>
      <c r="F4677" s="1" t="s">
        <v>15712</v>
      </c>
      <c r="G4677" s="1">
        <v>-5.8540000000000001</v>
      </c>
      <c r="H4677" s="1">
        <v>13.064</v>
      </c>
      <c r="I4677" s="1">
        <v>26</v>
      </c>
      <c r="J4677" s="1">
        <v>1</v>
      </c>
      <c r="K4677" s="1" t="s">
        <v>201</v>
      </c>
      <c r="L4677" s="1" t="s">
        <v>15709</v>
      </c>
    </row>
    <row r="4678" spans="1:12">
      <c r="A4678" s="1">
        <v>5645</v>
      </c>
      <c r="B4678" s="1" t="s">
        <v>15713</v>
      </c>
      <c r="C4678" s="1" t="s">
        <v>13315</v>
      </c>
      <c r="D4678" s="1" t="s">
        <v>13316</v>
      </c>
      <c r="E4678" s="1" t="s">
        <v>15714</v>
      </c>
      <c r="F4678" s="1" t="s">
        <v>15715</v>
      </c>
      <c r="G4678" s="1">
        <v>-22.612200000000001</v>
      </c>
      <c r="H4678" s="1">
        <v>17.080400000000001</v>
      </c>
      <c r="I4678" s="1">
        <v>5575</v>
      </c>
      <c r="J4678" s="1">
        <v>1</v>
      </c>
      <c r="K4678" s="1" t="s">
        <v>5710</v>
      </c>
      <c r="L4678" s="1" t="s">
        <v>15713</v>
      </c>
    </row>
    <row r="4679" spans="1:12">
      <c r="A4679" s="1">
        <v>5644</v>
      </c>
      <c r="B4679" s="1" t="s">
        <v>15716</v>
      </c>
      <c r="C4679" s="1" t="s">
        <v>15717</v>
      </c>
      <c r="D4679" s="1" t="s">
        <v>13316</v>
      </c>
      <c r="E4679" s="1" t="s">
        <v>15718</v>
      </c>
      <c r="F4679" s="1" t="s">
        <v>15719</v>
      </c>
      <c r="G4679" s="1">
        <v>-22.661899999999999</v>
      </c>
      <c r="H4679" s="1">
        <v>14.568099999999999</v>
      </c>
      <c r="I4679" s="1">
        <v>207</v>
      </c>
      <c r="J4679" s="1">
        <v>1</v>
      </c>
      <c r="K4679" s="1" t="s">
        <v>5710</v>
      </c>
      <c r="L4679" s="1" t="s">
        <v>15716</v>
      </c>
    </row>
    <row r="4680" spans="1:12">
      <c r="A4680" s="1">
        <v>5643</v>
      </c>
      <c r="B4680" s="1" t="s">
        <v>15720</v>
      </c>
      <c r="C4680" s="1" t="s">
        <v>15721</v>
      </c>
      <c r="D4680" s="1" t="s">
        <v>13316</v>
      </c>
      <c r="E4680" s="1" t="s">
        <v>15722</v>
      </c>
      <c r="F4680" s="1" t="s">
        <v>15723</v>
      </c>
      <c r="G4680" s="1">
        <v>-28.584700000000002</v>
      </c>
      <c r="H4680" s="1">
        <v>16.4467</v>
      </c>
      <c r="I4680" s="1">
        <v>14</v>
      </c>
      <c r="J4680" s="1">
        <v>1</v>
      </c>
      <c r="K4680" s="1" t="s">
        <v>5710</v>
      </c>
      <c r="L4680" s="1" t="s">
        <v>15720</v>
      </c>
    </row>
    <row r="4681" spans="1:12">
      <c r="A4681" s="1">
        <v>5642</v>
      </c>
      <c r="B4681" s="1" t="s">
        <v>15724</v>
      </c>
      <c r="C4681" s="1" t="s">
        <v>15725</v>
      </c>
      <c r="D4681" s="1" t="s">
        <v>13316</v>
      </c>
      <c r="E4681" s="1" t="s">
        <v>15726</v>
      </c>
      <c r="F4681" s="1" t="s">
        <v>15727</v>
      </c>
      <c r="G4681" s="1">
        <v>-17.8782</v>
      </c>
      <c r="H4681" s="1">
        <v>15.9526</v>
      </c>
      <c r="I4681" s="1">
        <v>3599</v>
      </c>
      <c r="J4681" s="1">
        <v>1</v>
      </c>
      <c r="K4681" s="1" t="s">
        <v>5710</v>
      </c>
      <c r="L4681" s="1" t="s">
        <v>15724</v>
      </c>
    </row>
    <row r="4682" spans="1:12">
      <c r="A4682" s="1">
        <v>5641</v>
      </c>
      <c r="B4682" s="1" t="s">
        <v>15728</v>
      </c>
      <c r="C4682" s="1" t="s">
        <v>15729</v>
      </c>
      <c r="D4682" s="1" t="s">
        <v>13316</v>
      </c>
      <c r="E4682" s="1" t="s">
        <v>15730</v>
      </c>
      <c r="F4682" s="1" t="s">
        <v>15731</v>
      </c>
      <c r="G4682" s="1">
        <v>-26.6874</v>
      </c>
      <c r="H4682" s="1">
        <v>15.242900000000001</v>
      </c>
      <c r="I4682" s="1">
        <v>457</v>
      </c>
      <c r="J4682" s="1">
        <v>1</v>
      </c>
      <c r="K4682" s="1" t="s">
        <v>5710</v>
      </c>
      <c r="L4682" s="1" t="s">
        <v>15728</v>
      </c>
    </row>
    <row r="4683" spans="1:12">
      <c r="A4683" s="1">
        <v>5640</v>
      </c>
      <c r="B4683" s="1" t="s">
        <v>15732</v>
      </c>
      <c r="C4683" s="1" t="s">
        <v>15733</v>
      </c>
      <c r="D4683" s="1" t="s">
        <v>3277</v>
      </c>
      <c r="E4683" s="1" t="s">
        <v>15734</v>
      </c>
      <c r="F4683" s="1" t="s">
        <v>15735</v>
      </c>
      <c r="G4683" s="1">
        <v>-14.306900000000001</v>
      </c>
      <c r="H4683" s="1">
        <v>35.1325</v>
      </c>
      <c r="I4683" s="1">
        <v>1587</v>
      </c>
      <c r="J4683" s="1">
        <v>2</v>
      </c>
      <c r="K4683" s="1" t="s">
        <v>161</v>
      </c>
      <c r="L4683" s="1" t="s">
        <v>15732</v>
      </c>
    </row>
    <row r="4684" spans="1:12">
      <c r="A4684" s="1">
        <v>5639</v>
      </c>
      <c r="B4684" s="1" t="s">
        <v>15736</v>
      </c>
      <c r="C4684" s="1" t="s">
        <v>15737</v>
      </c>
      <c r="D4684" s="1" t="s">
        <v>3221</v>
      </c>
      <c r="E4684" s="1" t="s">
        <v>15738</v>
      </c>
      <c r="F4684" s="1" t="s">
        <v>15739</v>
      </c>
      <c r="G4684" s="1">
        <v>9.1444399999999995</v>
      </c>
      <c r="H4684" s="1">
        <v>18.374400000000001</v>
      </c>
      <c r="I4684" s="1">
        <v>1198</v>
      </c>
      <c r="J4684" s="1">
        <v>1</v>
      </c>
      <c r="K4684" s="1" t="s">
        <v>201</v>
      </c>
      <c r="L4684" s="1" t="s">
        <v>15736</v>
      </c>
    </row>
    <row r="4685" spans="1:12">
      <c r="A4685" s="1">
        <v>5638</v>
      </c>
      <c r="B4685" s="1" t="s">
        <v>15740</v>
      </c>
      <c r="C4685" s="1" t="s">
        <v>4376</v>
      </c>
      <c r="D4685" s="1" t="s">
        <v>4057</v>
      </c>
      <c r="E4685" s="1" t="s">
        <v>15741</v>
      </c>
      <c r="G4685" s="1">
        <v>43.536000000000001</v>
      </c>
      <c r="H4685" s="1">
        <v>7.0373599999999996</v>
      </c>
      <c r="I4685" s="1">
        <v>0</v>
      </c>
      <c r="J4685" s="1">
        <v>1</v>
      </c>
      <c r="K4685" s="1" t="s">
        <v>184</v>
      </c>
      <c r="L4685" s="1" t="s">
        <v>15740</v>
      </c>
    </row>
    <row r="4686" spans="1:12">
      <c r="A4686" s="1">
        <v>5637</v>
      </c>
      <c r="B4686" s="1" t="s">
        <v>15742</v>
      </c>
      <c r="C4686" s="1" t="s">
        <v>15743</v>
      </c>
      <c r="D4686" s="1" t="s">
        <v>3158</v>
      </c>
      <c r="E4686" s="1" t="s">
        <v>15744</v>
      </c>
      <c r="F4686" s="1" t="s">
        <v>15745</v>
      </c>
      <c r="G4686" s="1">
        <v>-19.151267000000001</v>
      </c>
      <c r="H4686" s="1">
        <v>33.428958000000002</v>
      </c>
      <c r="I4686" s="1">
        <v>2287</v>
      </c>
      <c r="J4686" s="1">
        <v>2</v>
      </c>
      <c r="K4686" s="1" t="s">
        <v>161</v>
      </c>
      <c r="L4686" s="1" t="s">
        <v>15742</v>
      </c>
    </row>
    <row r="4687" spans="1:12">
      <c r="A4687" s="1">
        <v>5636</v>
      </c>
      <c r="B4687" s="1" t="s">
        <v>15746</v>
      </c>
      <c r="C4687" s="1" t="s">
        <v>15747</v>
      </c>
      <c r="D4687" s="1" t="s">
        <v>3119</v>
      </c>
      <c r="E4687" s="1" t="s">
        <v>15748</v>
      </c>
      <c r="F4687" s="1" t="s">
        <v>15749</v>
      </c>
      <c r="G4687" s="1">
        <v>-2.85</v>
      </c>
      <c r="H4687" s="1">
        <v>11.016999999999999</v>
      </c>
      <c r="I4687" s="1">
        <v>269</v>
      </c>
      <c r="J4687" s="1">
        <v>1</v>
      </c>
      <c r="K4687" s="1" t="s">
        <v>201</v>
      </c>
      <c r="L4687" s="1" t="s">
        <v>15746</v>
      </c>
    </row>
    <row r="4688" spans="1:12">
      <c r="A4688" s="1">
        <v>5635</v>
      </c>
      <c r="B4688" s="1" t="s">
        <v>15750</v>
      </c>
      <c r="C4688" s="1" t="s">
        <v>15751</v>
      </c>
      <c r="D4688" s="1" t="s">
        <v>3119</v>
      </c>
      <c r="E4688" s="1" t="s">
        <v>15752</v>
      </c>
      <c r="F4688" s="1" t="s">
        <v>15753</v>
      </c>
      <c r="G4688" s="1">
        <v>-1.84514</v>
      </c>
      <c r="H4688" s="1">
        <v>11.056699999999999</v>
      </c>
      <c r="I4688" s="1">
        <v>295</v>
      </c>
      <c r="J4688" s="1">
        <v>1</v>
      </c>
      <c r="K4688" s="1" t="s">
        <v>201</v>
      </c>
      <c r="L4688" s="1" t="s">
        <v>15750</v>
      </c>
    </row>
    <row r="4689" spans="1:12">
      <c r="A4689" s="1">
        <v>5634</v>
      </c>
      <c r="B4689" s="1" t="s">
        <v>15754</v>
      </c>
      <c r="C4689" s="1" t="s">
        <v>15755</v>
      </c>
      <c r="D4689" s="1" t="s">
        <v>3119</v>
      </c>
      <c r="E4689" s="1" t="s">
        <v>15756</v>
      </c>
      <c r="F4689" s="1" t="s">
        <v>15757</v>
      </c>
      <c r="G4689" s="1">
        <v>-1.1846099999999999</v>
      </c>
      <c r="H4689" s="1">
        <v>12.4413</v>
      </c>
      <c r="I4689" s="1">
        <v>1070</v>
      </c>
      <c r="J4689" s="1">
        <v>1</v>
      </c>
      <c r="K4689" s="1" t="s">
        <v>201</v>
      </c>
      <c r="L4689" s="1" t="s">
        <v>15754</v>
      </c>
    </row>
    <row r="4690" spans="1:12">
      <c r="A4690" s="1">
        <v>5633</v>
      </c>
      <c r="B4690" s="1" t="s">
        <v>15758</v>
      </c>
      <c r="C4690" s="1" t="s">
        <v>15759</v>
      </c>
      <c r="D4690" s="1" t="s">
        <v>3062</v>
      </c>
      <c r="E4690" s="1" t="s">
        <v>15760</v>
      </c>
      <c r="F4690" s="1" t="s">
        <v>15761</v>
      </c>
      <c r="G4690" s="1">
        <v>-15.261222</v>
      </c>
      <c r="H4690" s="1">
        <v>12.146756</v>
      </c>
      <c r="I4690" s="1">
        <v>210</v>
      </c>
      <c r="J4690" s="1">
        <v>1</v>
      </c>
      <c r="K4690" s="1" t="s">
        <v>201</v>
      </c>
      <c r="L4690" s="1" t="s">
        <v>15758</v>
      </c>
    </row>
    <row r="4691" spans="1:12">
      <c r="A4691" s="1">
        <v>5632</v>
      </c>
      <c r="B4691" s="1" t="s">
        <v>15762</v>
      </c>
      <c r="C4691" s="1" t="s">
        <v>15763</v>
      </c>
      <c r="D4691" s="1" t="s">
        <v>3062</v>
      </c>
      <c r="E4691" s="1" t="s">
        <v>15764</v>
      </c>
      <c r="F4691" s="1" t="s">
        <v>15765</v>
      </c>
      <c r="G4691" s="1">
        <v>-17.043464</v>
      </c>
      <c r="H4691" s="1">
        <v>15.683821999999999</v>
      </c>
      <c r="I4691" s="1">
        <v>3566</v>
      </c>
      <c r="J4691" s="1">
        <v>1</v>
      </c>
      <c r="K4691" s="1" t="s">
        <v>201</v>
      </c>
      <c r="L4691" s="1" t="s">
        <v>15762</v>
      </c>
    </row>
    <row r="4692" spans="1:12">
      <c r="A4692" s="1">
        <v>5631</v>
      </c>
      <c r="B4692" s="1" t="s">
        <v>15766</v>
      </c>
      <c r="C4692" s="1" t="s">
        <v>15767</v>
      </c>
      <c r="D4692" s="1" t="s">
        <v>3062</v>
      </c>
      <c r="E4692" s="1" t="s">
        <v>15768</v>
      </c>
      <c r="F4692" s="1" t="s">
        <v>15769</v>
      </c>
      <c r="G4692" s="1">
        <v>-7.4008900000000004</v>
      </c>
      <c r="H4692" s="1">
        <v>20.8185</v>
      </c>
      <c r="I4692" s="1">
        <v>2451</v>
      </c>
      <c r="J4692" s="1">
        <v>1</v>
      </c>
      <c r="K4692" s="1" t="s">
        <v>201</v>
      </c>
      <c r="L4692" s="1" t="s">
        <v>15766</v>
      </c>
    </row>
    <row r="4693" spans="1:12">
      <c r="A4693" s="1">
        <v>5630</v>
      </c>
      <c r="B4693" s="1" t="s">
        <v>15770</v>
      </c>
      <c r="C4693" s="1" t="s">
        <v>15771</v>
      </c>
      <c r="D4693" s="1" t="s">
        <v>3062</v>
      </c>
      <c r="E4693" s="1" t="s">
        <v>15772</v>
      </c>
      <c r="F4693" s="1" t="s">
        <v>15773</v>
      </c>
      <c r="G4693" s="1">
        <v>-12.479200000000001</v>
      </c>
      <c r="H4693" s="1">
        <v>13.4869</v>
      </c>
      <c r="I4693" s="1">
        <v>0</v>
      </c>
      <c r="J4693" s="1">
        <v>1</v>
      </c>
      <c r="K4693" s="1" t="s">
        <v>201</v>
      </c>
      <c r="L4693" s="1" t="s">
        <v>15770</v>
      </c>
    </row>
    <row r="4694" spans="1:12">
      <c r="A4694" s="1">
        <v>5629</v>
      </c>
      <c r="B4694" s="1" t="s">
        <v>15774</v>
      </c>
      <c r="C4694" s="1" t="s">
        <v>15775</v>
      </c>
      <c r="D4694" s="1" t="s">
        <v>2976</v>
      </c>
      <c r="E4694" s="1" t="s">
        <v>15776</v>
      </c>
      <c r="F4694" s="1" t="s">
        <v>15777</v>
      </c>
      <c r="G4694" s="1">
        <v>-21.417000000000002</v>
      </c>
      <c r="H4694" s="1">
        <v>44.317</v>
      </c>
      <c r="I4694" s="1">
        <v>787</v>
      </c>
      <c r="J4694" s="1">
        <v>3</v>
      </c>
      <c r="K4694" s="1" t="s">
        <v>161</v>
      </c>
      <c r="L4694" s="1" t="s">
        <v>15774</v>
      </c>
    </row>
    <row r="4695" spans="1:12">
      <c r="A4695" s="1">
        <v>5628</v>
      </c>
      <c r="B4695" s="1" t="s">
        <v>15778</v>
      </c>
      <c r="C4695" s="1" t="s">
        <v>15779</v>
      </c>
      <c r="D4695" s="1" t="s">
        <v>2976</v>
      </c>
      <c r="E4695" s="1" t="s">
        <v>15780</v>
      </c>
      <c r="F4695" s="1" t="s">
        <v>15781</v>
      </c>
      <c r="G4695" s="1">
        <v>-15.817</v>
      </c>
      <c r="H4695" s="1">
        <v>48.832999999999998</v>
      </c>
      <c r="I4695" s="1">
        <v>1007</v>
      </c>
      <c r="J4695" s="1">
        <v>3</v>
      </c>
      <c r="K4695" s="1" t="s">
        <v>161</v>
      </c>
      <c r="L4695" s="1" t="s">
        <v>15778</v>
      </c>
    </row>
    <row r="4696" spans="1:12">
      <c r="A4696" s="1">
        <v>5627</v>
      </c>
      <c r="B4696" s="1" t="s">
        <v>15782</v>
      </c>
      <c r="C4696" s="1" t="s">
        <v>15783</v>
      </c>
      <c r="D4696" s="1" t="s">
        <v>2976</v>
      </c>
      <c r="E4696" s="1" t="s">
        <v>15784</v>
      </c>
      <c r="F4696" s="1" t="s">
        <v>15785</v>
      </c>
      <c r="G4696" s="1">
        <v>-16.75</v>
      </c>
      <c r="H4696" s="1">
        <v>47.616999999999997</v>
      </c>
      <c r="I4696" s="1">
        <v>1073</v>
      </c>
      <c r="J4696" s="1">
        <v>3</v>
      </c>
      <c r="K4696" s="1" t="s">
        <v>161</v>
      </c>
      <c r="L4696" s="1" t="s">
        <v>15782</v>
      </c>
    </row>
    <row r="4697" spans="1:12">
      <c r="A4697" s="1">
        <v>5626</v>
      </c>
      <c r="B4697" s="1" t="s">
        <v>15786</v>
      </c>
      <c r="C4697" s="1" t="s">
        <v>15787</v>
      </c>
      <c r="D4697" s="1" t="s">
        <v>2976</v>
      </c>
      <c r="E4697" s="1" t="s">
        <v>15788</v>
      </c>
      <c r="F4697" s="1" t="s">
        <v>15789</v>
      </c>
      <c r="G4697" s="1">
        <v>-16.048999999999999</v>
      </c>
      <c r="H4697" s="1">
        <v>47.622</v>
      </c>
      <c r="I4697" s="1">
        <v>0</v>
      </c>
      <c r="J4697" s="1">
        <v>3</v>
      </c>
      <c r="K4697" s="1" t="s">
        <v>161</v>
      </c>
      <c r="L4697" s="1" t="s">
        <v>15786</v>
      </c>
    </row>
    <row r="4698" spans="1:12">
      <c r="A4698" s="1">
        <v>5625</v>
      </c>
      <c r="B4698" s="1" t="s">
        <v>15790</v>
      </c>
      <c r="C4698" s="1" t="s">
        <v>15791</v>
      </c>
      <c r="D4698" s="1" t="s">
        <v>2976</v>
      </c>
      <c r="E4698" s="1" t="s">
        <v>15792</v>
      </c>
      <c r="F4698" s="1" t="s">
        <v>15793</v>
      </c>
      <c r="G4698" s="1">
        <v>-16.082999999999998</v>
      </c>
      <c r="H4698" s="1">
        <v>45.366999999999997</v>
      </c>
      <c r="I4698" s="1">
        <v>141</v>
      </c>
      <c r="J4698" s="1">
        <v>3</v>
      </c>
      <c r="K4698" s="1" t="s">
        <v>161</v>
      </c>
      <c r="L4698" s="1" t="s">
        <v>15790</v>
      </c>
    </row>
    <row r="4699" spans="1:12">
      <c r="A4699" s="1">
        <v>5624</v>
      </c>
      <c r="B4699" s="1" t="s">
        <v>15794</v>
      </c>
      <c r="C4699" s="1" t="s">
        <v>15795</v>
      </c>
      <c r="D4699" s="1" t="s">
        <v>2976</v>
      </c>
      <c r="E4699" s="1" t="s">
        <v>15796</v>
      </c>
      <c r="F4699" s="1" t="s">
        <v>15797</v>
      </c>
      <c r="G4699" s="1">
        <v>-13.65</v>
      </c>
      <c r="H4699" s="1">
        <v>48.466999999999999</v>
      </c>
      <c r="I4699" s="1">
        <v>36</v>
      </c>
      <c r="J4699" s="1">
        <v>3</v>
      </c>
      <c r="K4699" s="1" t="s">
        <v>161</v>
      </c>
      <c r="L4699" s="1" t="s">
        <v>15794</v>
      </c>
    </row>
    <row r="4700" spans="1:12">
      <c r="A4700" s="1">
        <v>5623</v>
      </c>
      <c r="B4700" s="1" t="s">
        <v>15798</v>
      </c>
      <c r="C4700" s="1" t="s">
        <v>15799</v>
      </c>
      <c r="D4700" s="1" t="s">
        <v>2976</v>
      </c>
      <c r="E4700" s="1" t="s">
        <v>15800</v>
      </c>
      <c r="F4700" s="1" t="s">
        <v>15801</v>
      </c>
      <c r="G4700" s="1">
        <v>-15.583</v>
      </c>
      <c r="H4700" s="1">
        <v>47.616999999999997</v>
      </c>
      <c r="I4700" s="1">
        <v>213</v>
      </c>
      <c r="J4700" s="1">
        <v>3</v>
      </c>
      <c r="K4700" s="1" t="s">
        <v>161</v>
      </c>
      <c r="L4700" s="1" t="s">
        <v>15798</v>
      </c>
    </row>
    <row r="4701" spans="1:12">
      <c r="A4701" s="1">
        <v>5622</v>
      </c>
      <c r="B4701" s="1" t="s">
        <v>15802</v>
      </c>
      <c r="C4701" s="1" t="s">
        <v>15803</v>
      </c>
      <c r="D4701" s="1" t="s">
        <v>2976</v>
      </c>
      <c r="E4701" s="1" t="s">
        <v>15804</v>
      </c>
      <c r="F4701" s="1" t="s">
        <v>15805</v>
      </c>
      <c r="G4701" s="1">
        <v>-17.8</v>
      </c>
      <c r="H4701" s="1">
        <v>48.433</v>
      </c>
      <c r="I4701" s="1">
        <v>2513</v>
      </c>
      <c r="J4701" s="1">
        <v>3</v>
      </c>
      <c r="K4701" s="1" t="s">
        <v>161</v>
      </c>
      <c r="L4701" s="1" t="s">
        <v>15802</v>
      </c>
    </row>
    <row r="4702" spans="1:12">
      <c r="A4702" s="1">
        <v>5621</v>
      </c>
      <c r="B4702" s="1" t="s">
        <v>15806</v>
      </c>
      <c r="C4702" s="1" t="s">
        <v>15807</v>
      </c>
      <c r="D4702" s="1" t="s">
        <v>2976</v>
      </c>
      <c r="E4702" s="1" t="s">
        <v>15808</v>
      </c>
      <c r="F4702" s="1" t="s">
        <v>15809</v>
      </c>
      <c r="G4702" s="1">
        <v>-18.75</v>
      </c>
      <c r="H4702" s="1">
        <v>46.05</v>
      </c>
      <c r="I4702" s="1">
        <v>2776</v>
      </c>
      <c r="J4702" s="1">
        <v>3</v>
      </c>
      <c r="K4702" s="1" t="s">
        <v>161</v>
      </c>
      <c r="L4702" s="1" t="s">
        <v>15806</v>
      </c>
    </row>
    <row r="4703" spans="1:12">
      <c r="A4703" s="1">
        <v>5620</v>
      </c>
      <c r="B4703" s="1" t="s">
        <v>15810</v>
      </c>
      <c r="C4703" s="1" t="s">
        <v>15811</v>
      </c>
      <c r="D4703" s="1" t="s">
        <v>2976</v>
      </c>
      <c r="E4703" s="1" t="s">
        <v>15812</v>
      </c>
      <c r="F4703" s="1" t="s">
        <v>15813</v>
      </c>
      <c r="G4703" s="1">
        <v>-17.476099999999999</v>
      </c>
      <c r="H4703" s="1">
        <v>43.972799999999999</v>
      </c>
      <c r="I4703" s="1">
        <v>23</v>
      </c>
      <c r="J4703" s="1">
        <v>3</v>
      </c>
      <c r="K4703" s="1" t="s">
        <v>161</v>
      </c>
      <c r="L4703" s="1" t="s">
        <v>15810</v>
      </c>
    </row>
    <row r="4704" spans="1:12">
      <c r="A4704" s="1">
        <v>5619</v>
      </c>
      <c r="B4704" s="1" t="s">
        <v>15814</v>
      </c>
      <c r="C4704" s="1" t="s">
        <v>15815</v>
      </c>
      <c r="D4704" s="1" t="s">
        <v>2976</v>
      </c>
      <c r="E4704" s="1" t="s">
        <v>15816</v>
      </c>
      <c r="F4704" s="1" t="s">
        <v>15817</v>
      </c>
      <c r="G4704" s="1">
        <v>-17.850000000000001</v>
      </c>
      <c r="H4704" s="1">
        <v>44.917000000000002</v>
      </c>
      <c r="I4704" s="1">
        <v>748</v>
      </c>
      <c r="J4704" s="1">
        <v>3</v>
      </c>
      <c r="K4704" s="1" t="s">
        <v>161</v>
      </c>
      <c r="L4704" s="1" t="s">
        <v>15814</v>
      </c>
    </row>
    <row r="4705" spans="1:12">
      <c r="A4705" s="1">
        <v>5618</v>
      </c>
      <c r="B4705" s="1" t="s">
        <v>15818</v>
      </c>
      <c r="C4705" s="1" t="s">
        <v>15819</v>
      </c>
      <c r="D4705" s="1" t="s">
        <v>2976</v>
      </c>
      <c r="E4705" s="1" t="s">
        <v>15820</v>
      </c>
      <c r="F4705" s="1" t="s">
        <v>15821</v>
      </c>
      <c r="G4705" s="1">
        <v>-18.05</v>
      </c>
      <c r="H4705" s="1">
        <v>44.033000000000001</v>
      </c>
      <c r="I4705" s="1">
        <v>95</v>
      </c>
      <c r="J4705" s="1">
        <v>3</v>
      </c>
      <c r="K4705" s="1" t="s">
        <v>161</v>
      </c>
      <c r="L4705" s="1" t="s">
        <v>15818</v>
      </c>
    </row>
    <row r="4706" spans="1:12">
      <c r="A4706" s="1">
        <v>5617</v>
      </c>
      <c r="B4706" s="1" t="s">
        <v>15822</v>
      </c>
      <c r="C4706" s="1" t="s">
        <v>15823</v>
      </c>
      <c r="D4706" s="1" t="s">
        <v>2976</v>
      </c>
      <c r="E4706" s="1" t="s">
        <v>15824</v>
      </c>
      <c r="F4706" s="1" t="s">
        <v>15825</v>
      </c>
      <c r="G4706" s="1">
        <v>-19.686699999999998</v>
      </c>
      <c r="H4706" s="1">
        <v>44.541899999999998</v>
      </c>
      <c r="I4706" s="1">
        <v>154</v>
      </c>
      <c r="J4706" s="1">
        <v>3</v>
      </c>
      <c r="K4706" s="1" t="s">
        <v>161</v>
      </c>
      <c r="L4706" s="1" t="s">
        <v>15822</v>
      </c>
    </row>
    <row r="4707" spans="1:12">
      <c r="A4707" s="1">
        <v>5616</v>
      </c>
      <c r="B4707" s="1" t="s">
        <v>15826</v>
      </c>
      <c r="C4707" s="1" t="s">
        <v>15827</v>
      </c>
      <c r="D4707" s="1" t="s">
        <v>2976</v>
      </c>
      <c r="E4707" s="1" t="s">
        <v>15828</v>
      </c>
      <c r="F4707" s="1" t="s">
        <v>15829</v>
      </c>
      <c r="G4707" s="1">
        <v>-18.8</v>
      </c>
      <c r="H4707" s="1">
        <v>45.283000000000001</v>
      </c>
      <c r="I4707" s="1">
        <v>427</v>
      </c>
      <c r="J4707" s="1">
        <v>3</v>
      </c>
      <c r="K4707" s="1" t="s">
        <v>161</v>
      </c>
      <c r="L4707" s="1" t="s">
        <v>15826</v>
      </c>
    </row>
    <row r="4708" spans="1:12">
      <c r="A4708" s="1">
        <v>5615</v>
      </c>
      <c r="B4708" s="1" t="s">
        <v>15830</v>
      </c>
      <c r="C4708" s="1" t="s">
        <v>15831</v>
      </c>
      <c r="D4708" s="1" t="s">
        <v>2976</v>
      </c>
      <c r="E4708" s="1" t="s">
        <v>15832</v>
      </c>
      <c r="F4708" s="1" t="s">
        <v>15833</v>
      </c>
      <c r="G4708" s="1">
        <v>-18.7</v>
      </c>
      <c r="H4708" s="1">
        <v>44.616999999999997</v>
      </c>
      <c r="I4708" s="1">
        <v>551</v>
      </c>
      <c r="J4708" s="1">
        <v>3</v>
      </c>
      <c r="K4708" s="1" t="s">
        <v>161</v>
      </c>
      <c r="L4708" s="1" t="s">
        <v>15830</v>
      </c>
    </row>
    <row r="4709" spans="1:12">
      <c r="A4709" s="1">
        <v>5614</v>
      </c>
      <c r="B4709" s="1" t="s">
        <v>15834</v>
      </c>
      <c r="C4709" s="1" t="s">
        <v>2948</v>
      </c>
      <c r="D4709" s="1" t="s">
        <v>2949</v>
      </c>
      <c r="E4709" s="1" t="s">
        <v>15835</v>
      </c>
      <c r="F4709" s="1" t="s">
        <v>15836</v>
      </c>
      <c r="G4709" s="1">
        <v>-11.710800000000001</v>
      </c>
      <c r="H4709" s="1">
        <v>43.243899999999996</v>
      </c>
      <c r="I4709" s="1">
        <v>33</v>
      </c>
      <c r="J4709" s="1">
        <v>3</v>
      </c>
      <c r="K4709" s="1" t="s">
        <v>161</v>
      </c>
      <c r="L4709" s="1" t="s">
        <v>15834</v>
      </c>
    </row>
    <row r="4710" spans="1:12">
      <c r="A4710" s="1">
        <v>5613</v>
      </c>
      <c r="B4710" s="1" t="s">
        <v>15837</v>
      </c>
      <c r="C4710" s="1" t="s">
        <v>15838</v>
      </c>
      <c r="D4710" s="1" t="s">
        <v>2927</v>
      </c>
      <c r="E4710" s="1" t="s">
        <v>15839</v>
      </c>
      <c r="F4710" s="1" t="s">
        <v>15840</v>
      </c>
      <c r="G4710" s="1">
        <v>-12.1737</v>
      </c>
      <c r="H4710" s="1">
        <v>26.365100000000002</v>
      </c>
      <c r="I4710" s="1">
        <v>4551</v>
      </c>
      <c r="J4710" s="1">
        <v>2</v>
      </c>
      <c r="K4710" s="1" t="s">
        <v>161</v>
      </c>
      <c r="L4710" s="1" t="s">
        <v>15837</v>
      </c>
    </row>
    <row r="4711" spans="1:12">
      <c r="A4711" s="1">
        <v>5612</v>
      </c>
      <c r="B4711" s="1" t="s">
        <v>15841</v>
      </c>
      <c r="C4711" s="1" t="s">
        <v>15842</v>
      </c>
      <c r="D4711" s="1" t="s">
        <v>2927</v>
      </c>
      <c r="E4711" s="1" t="s">
        <v>15843</v>
      </c>
      <c r="F4711" s="1" t="s">
        <v>15844</v>
      </c>
      <c r="G4711" s="1">
        <v>-13.558299999999999</v>
      </c>
      <c r="H4711" s="1">
        <v>32.587200000000003</v>
      </c>
      <c r="I4711" s="1">
        <v>3360</v>
      </c>
      <c r="J4711" s="1">
        <v>2</v>
      </c>
      <c r="K4711" s="1" t="s">
        <v>161</v>
      </c>
      <c r="L4711" s="1" t="s">
        <v>15841</v>
      </c>
    </row>
    <row r="4712" spans="1:12">
      <c r="A4712" s="1">
        <v>5611</v>
      </c>
      <c r="B4712" s="1" t="s">
        <v>15845</v>
      </c>
      <c r="C4712" s="1" t="s">
        <v>15846</v>
      </c>
      <c r="D4712" s="1" t="s">
        <v>2843</v>
      </c>
      <c r="E4712" s="1" t="s">
        <v>15847</v>
      </c>
      <c r="F4712" s="1" t="s">
        <v>15848</v>
      </c>
      <c r="G4712" s="1">
        <v>-4.2</v>
      </c>
      <c r="H4712" s="1">
        <v>12.7</v>
      </c>
      <c r="I4712" s="1">
        <v>1079</v>
      </c>
      <c r="J4712" s="1">
        <v>1</v>
      </c>
      <c r="K4712" s="1" t="s">
        <v>201</v>
      </c>
      <c r="L4712" s="1" t="s">
        <v>15845</v>
      </c>
    </row>
    <row r="4713" spans="1:12">
      <c r="A4713" s="1">
        <v>5610</v>
      </c>
      <c r="B4713" s="1" t="s">
        <v>15849</v>
      </c>
      <c r="C4713" s="1" t="s">
        <v>15850</v>
      </c>
      <c r="D4713" s="1" t="s">
        <v>2821</v>
      </c>
      <c r="E4713" s="1" t="s">
        <v>15851</v>
      </c>
      <c r="F4713" s="1" t="s">
        <v>15852</v>
      </c>
      <c r="G4713" s="1">
        <v>-22.1892</v>
      </c>
      <c r="H4713" s="1">
        <v>29.126899999999999</v>
      </c>
      <c r="I4713" s="1">
        <v>1772</v>
      </c>
      <c r="J4713" s="1">
        <v>2</v>
      </c>
      <c r="K4713" s="1" t="s">
        <v>161</v>
      </c>
      <c r="L4713" s="1" t="s">
        <v>15849</v>
      </c>
    </row>
    <row r="4714" spans="1:12">
      <c r="A4714" s="1">
        <v>5609</v>
      </c>
      <c r="B4714" s="1" t="s">
        <v>15853</v>
      </c>
      <c r="C4714" s="1" t="s">
        <v>15854</v>
      </c>
      <c r="D4714" s="1" t="s">
        <v>2821</v>
      </c>
      <c r="E4714" s="1" t="s">
        <v>15855</v>
      </c>
      <c r="F4714" s="1" t="s">
        <v>15856</v>
      </c>
      <c r="G4714" s="1">
        <v>-18.373899999999999</v>
      </c>
      <c r="H4714" s="1">
        <v>21.832599999999999</v>
      </c>
      <c r="I4714" s="1">
        <v>3379</v>
      </c>
      <c r="J4714" s="1">
        <v>2</v>
      </c>
      <c r="K4714" s="1" t="s">
        <v>161</v>
      </c>
      <c r="L4714" s="1" t="s">
        <v>15853</v>
      </c>
    </row>
    <row r="4715" spans="1:12">
      <c r="A4715" s="1">
        <v>5608</v>
      </c>
      <c r="B4715" s="1" t="s">
        <v>15857</v>
      </c>
      <c r="C4715" s="1" t="s">
        <v>15858</v>
      </c>
      <c r="D4715" s="1" t="s">
        <v>2821</v>
      </c>
      <c r="E4715" s="1" t="s">
        <v>15859</v>
      </c>
      <c r="F4715" s="1" t="s">
        <v>15860</v>
      </c>
      <c r="G4715" s="1">
        <v>-21.2667</v>
      </c>
      <c r="H4715" s="1">
        <v>25.316700000000001</v>
      </c>
      <c r="I4715" s="1">
        <v>3100</v>
      </c>
      <c r="J4715" s="1">
        <v>2</v>
      </c>
      <c r="K4715" s="1" t="s">
        <v>161</v>
      </c>
      <c r="L4715" s="1" t="s">
        <v>15857</v>
      </c>
    </row>
    <row r="4716" spans="1:12">
      <c r="A4716" s="1">
        <v>5607</v>
      </c>
      <c r="B4716" s="1" t="s">
        <v>15861</v>
      </c>
      <c r="C4716" s="1" t="s">
        <v>15862</v>
      </c>
      <c r="D4716" s="1" t="s">
        <v>2821</v>
      </c>
      <c r="E4716" s="1" t="s">
        <v>15863</v>
      </c>
      <c r="F4716" s="1" t="s">
        <v>15864</v>
      </c>
      <c r="G4716" s="1">
        <v>-21.692499999999999</v>
      </c>
      <c r="H4716" s="1">
        <v>21.658100000000001</v>
      </c>
      <c r="I4716" s="1">
        <v>3730</v>
      </c>
      <c r="J4716" s="1">
        <v>2</v>
      </c>
      <c r="K4716" s="1" t="s">
        <v>161</v>
      </c>
      <c r="L4716" s="1" t="s">
        <v>15861</v>
      </c>
    </row>
    <row r="4717" spans="1:12">
      <c r="A4717" s="1">
        <v>5606</v>
      </c>
      <c r="B4717" s="1" t="s">
        <v>15865</v>
      </c>
      <c r="C4717" s="1" t="s">
        <v>15866</v>
      </c>
      <c r="D4717" s="1" t="s">
        <v>2586</v>
      </c>
      <c r="E4717" s="1" t="s">
        <v>15867</v>
      </c>
      <c r="F4717" s="1" t="s">
        <v>15868</v>
      </c>
      <c r="G4717" s="1">
        <v>-25.798444</v>
      </c>
      <c r="H4717" s="1">
        <v>25.548027999999999</v>
      </c>
      <c r="I4717" s="1">
        <v>4181</v>
      </c>
      <c r="J4717" s="1">
        <v>2</v>
      </c>
      <c r="K4717" s="1" t="s">
        <v>161</v>
      </c>
      <c r="L4717" s="1" t="s">
        <v>15865</v>
      </c>
    </row>
    <row r="4718" spans="1:12">
      <c r="A4718" s="1">
        <v>5605</v>
      </c>
      <c r="B4718" s="1" t="s">
        <v>15869</v>
      </c>
      <c r="C4718" s="1" t="s">
        <v>15870</v>
      </c>
      <c r="D4718" s="1" t="s">
        <v>2586</v>
      </c>
      <c r="E4718" s="1" t="s">
        <v>15871</v>
      </c>
      <c r="F4718" s="1" t="s">
        <v>15872</v>
      </c>
      <c r="G4718" s="1">
        <v>-24.818110999999998</v>
      </c>
      <c r="H4718" s="1">
        <v>31.544584</v>
      </c>
      <c r="I4718" s="1">
        <v>1124</v>
      </c>
      <c r="J4718" s="1">
        <v>2</v>
      </c>
      <c r="K4718" s="1" t="s">
        <v>161</v>
      </c>
      <c r="L4718" s="1" t="s">
        <v>15869</v>
      </c>
    </row>
    <row r="4719" spans="1:12">
      <c r="A4719" s="1">
        <v>5604</v>
      </c>
      <c r="B4719" s="1" t="s">
        <v>15873</v>
      </c>
      <c r="C4719" s="1" t="s">
        <v>15874</v>
      </c>
      <c r="D4719" s="1" t="s">
        <v>2586</v>
      </c>
      <c r="E4719" s="1" t="s">
        <v>15875</v>
      </c>
      <c r="F4719" s="1" t="s">
        <v>15876</v>
      </c>
      <c r="G4719" s="1">
        <v>-25.383199999999999</v>
      </c>
      <c r="H4719" s="1">
        <v>31.105599999999999</v>
      </c>
      <c r="I4719" s="1">
        <v>2829</v>
      </c>
      <c r="J4719" s="1">
        <v>2</v>
      </c>
      <c r="K4719" s="1" t="s">
        <v>161</v>
      </c>
      <c r="L4719" s="1" t="s">
        <v>15873</v>
      </c>
    </row>
    <row r="4720" spans="1:12">
      <c r="A4720" s="1">
        <v>5603</v>
      </c>
      <c r="B4720" s="1" t="s">
        <v>15877</v>
      </c>
      <c r="C4720" s="1" t="s">
        <v>2625</v>
      </c>
      <c r="D4720" s="1" t="s">
        <v>2586</v>
      </c>
      <c r="E4720" s="1" t="s">
        <v>15878</v>
      </c>
      <c r="F4720" s="1" t="s">
        <v>15879</v>
      </c>
      <c r="G4720" s="1">
        <v>-26.242505999999999</v>
      </c>
      <c r="H4720" s="1">
        <v>28.151168999999999</v>
      </c>
      <c r="I4720" s="1">
        <v>5483</v>
      </c>
      <c r="J4720" s="1">
        <v>2</v>
      </c>
      <c r="K4720" s="1" t="s">
        <v>161</v>
      </c>
      <c r="L4720" s="1" t="s">
        <v>15877</v>
      </c>
    </row>
    <row r="4721" spans="1:12">
      <c r="A4721" s="1">
        <v>5602</v>
      </c>
      <c r="B4721" s="1" t="s">
        <v>15880</v>
      </c>
      <c r="C4721" s="1" t="s">
        <v>15881</v>
      </c>
      <c r="D4721" s="1" t="s">
        <v>12793</v>
      </c>
      <c r="E4721" s="1" t="s">
        <v>15882</v>
      </c>
      <c r="F4721" s="1" t="s">
        <v>15883</v>
      </c>
      <c r="G4721" s="1">
        <v>57.357778000000003</v>
      </c>
      <c r="H4721" s="1">
        <v>21.544167000000002</v>
      </c>
      <c r="I4721" s="1">
        <v>19</v>
      </c>
      <c r="J4721" s="1">
        <v>2</v>
      </c>
      <c r="K4721" s="1" t="s">
        <v>184</v>
      </c>
      <c r="L4721" s="1" t="s">
        <v>15880</v>
      </c>
    </row>
    <row r="4722" spans="1:12">
      <c r="A4722" s="1">
        <v>5601</v>
      </c>
      <c r="B4722" s="1" t="s">
        <v>15884</v>
      </c>
      <c r="C4722" s="1" t="s">
        <v>15885</v>
      </c>
      <c r="D4722" s="1" t="s">
        <v>3597</v>
      </c>
      <c r="E4722" s="1" t="s">
        <v>15886</v>
      </c>
      <c r="G4722" s="1">
        <v>14.078099999999999</v>
      </c>
      <c r="H4722" s="1">
        <v>38.272500000000001</v>
      </c>
      <c r="I4722" s="1">
        <v>6207</v>
      </c>
      <c r="J4722" s="1">
        <v>3</v>
      </c>
      <c r="K4722" s="1" t="s">
        <v>161</v>
      </c>
      <c r="L4722" s="1" t="s">
        <v>15884</v>
      </c>
    </row>
    <row r="4723" spans="1:12">
      <c r="A4723" s="1">
        <v>5600</v>
      </c>
      <c r="B4723" s="1" t="s">
        <v>15887</v>
      </c>
      <c r="C4723" s="1" t="s">
        <v>15888</v>
      </c>
      <c r="D4723" s="1" t="s">
        <v>3597</v>
      </c>
      <c r="E4723" s="1" t="s">
        <v>15889</v>
      </c>
      <c r="G4723" s="1">
        <v>6.0833300000000001</v>
      </c>
      <c r="H4723" s="1">
        <v>44.7667</v>
      </c>
      <c r="I4723" s="1">
        <v>1296</v>
      </c>
      <c r="J4723" s="1">
        <v>3</v>
      </c>
      <c r="K4723" s="1" t="s">
        <v>161</v>
      </c>
      <c r="L4723" s="1" t="s">
        <v>15887</v>
      </c>
    </row>
    <row r="4724" spans="1:12">
      <c r="A4724" s="1">
        <v>5599</v>
      </c>
      <c r="B4724" s="1" t="s">
        <v>15890</v>
      </c>
      <c r="C4724" s="1" t="s">
        <v>15891</v>
      </c>
      <c r="D4724" s="1" t="s">
        <v>2297</v>
      </c>
      <c r="E4724" s="1" t="s">
        <v>15892</v>
      </c>
      <c r="F4724" s="1" t="s">
        <v>15893</v>
      </c>
      <c r="G4724" s="1">
        <v>65.806111000000001</v>
      </c>
      <c r="H4724" s="1">
        <v>15.082777999999999</v>
      </c>
      <c r="I4724" s="1">
        <v>1503</v>
      </c>
      <c r="J4724" s="1">
        <v>1</v>
      </c>
      <c r="K4724" s="1" t="s">
        <v>184</v>
      </c>
      <c r="L4724" s="1" t="s">
        <v>15890</v>
      </c>
    </row>
    <row r="4725" spans="1:12">
      <c r="A4725" s="1">
        <v>5598</v>
      </c>
      <c r="B4725" s="1" t="s">
        <v>15894</v>
      </c>
      <c r="C4725" s="1" t="s">
        <v>15895</v>
      </c>
      <c r="D4725" s="1" t="s">
        <v>2297</v>
      </c>
      <c r="E4725" s="1" t="s">
        <v>15896</v>
      </c>
      <c r="F4725" s="1" t="s">
        <v>15897</v>
      </c>
      <c r="G4725" s="1">
        <v>64.960893999999996</v>
      </c>
      <c r="H4725" s="1">
        <v>17.696583</v>
      </c>
      <c r="I4725" s="1">
        <v>915</v>
      </c>
      <c r="J4725" s="1">
        <v>1</v>
      </c>
      <c r="K4725" s="1" t="s">
        <v>184</v>
      </c>
      <c r="L4725" s="1" t="s">
        <v>15894</v>
      </c>
    </row>
    <row r="4726" spans="1:12">
      <c r="A4726" s="1">
        <v>5597</v>
      </c>
      <c r="B4726" s="1" t="s">
        <v>15898</v>
      </c>
      <c r="C4726" s="1" t="s">
        <v>15899</v>
      </c>
      <c r="D4726" s="1" t="s">
        <v>2297</v>
      </c>
      <c r="E4726" s="1" t="s">
        <v>15900</v>
      </c>
      <c r="F4726" s="1" t="s">
        <v>15901</v>
      </c>
      <c r="G4726" s="1">
        <v>56.296100000000003</v>
      </c>
      <c r="H4726" s="1">
        <v>12.847099999999999</v>
      </c>
      <c r="I4726" s="1">
        <v>68</v>
      </c>
      <c r="J4726" s="1">
        <v>1</v>
      </c>
      <c r="K4726" s="1" t="s">
        <v>184</v>
      </c>
      <c r="L4726" s="1" t="s">
        <v>15898</v>
      </c>
    </row>
    <row r="4727" spans="1:12">
      <c r="A4727" s="1">
        <v>5596</v>
      </c>
      <c r="B4727" s="1" t="s">
        <v>15902</v>
      </c>
      <c r="C4727" s="1" t="s">
        <v>15903</v>
      </c>
      <c r="D4727" s="1" t="s">
        <v>2297</v>
      </c>
      <c r="E4727" s="1" t="s">
        <v>15904</v>
      </c>
      <c r="F4727" s="1" t="s">
        <v>15905</v>
      </c>
      <c r="G4727" s="1">
        <v>60.157622000000003</v>
      </c>
      <c r="H4727" s="1">
        <v>12.991269000000001</v>
      </c>
      <c r="I4727" s="1">
        <v>393</v>
      </c>
      <c r="J4727" s="1">
        <v>1</v>
      </c>
      <c r="K4727" s="1" t="s">
        <v>184</v>
      </c>
      <c r="L4727" s="1" t="s">
        <v>15902</v>
      </c>
    </row>
    <row r="4728" spans="1:12">
      <c r="A4728" s="1">
        <v>5595</v>
      </c>
      <c r="B4728" s="1" t="s">
        <v>15906</v>
      </c>
      <c r="C4728" s="1" t="s">
        <v>15907</v>
      </c>
      <c r="D4728" s="1" t="s">
        <v>2297</v>
      </c>
      <c r="E4728" s="1" t="s">
        <v>15908</v>
      </c>
      <c r="F4728" s="1" t="s">
        <v>15909</v>
      </c>
      <c r="G4728" s="1">
        <v>59.444699999999997</v>
      </c>
      <c r="H4728" s="1">
        <v>13.337400000000001</v>
      </c>
      <c r="I4728" s="1">
        <v>352</v>
      </c>
      <c r="J4728" s="1">
        <v>1</v>
      </c>
      <c r="K4728" s="1" t="s">
        <v>184</v>
      </c>
      <c r="L4728" s="1" t="s">
        <v>15906</v>
      </c>
    </row>
    <row r="4729" spans="1:12">
      <c r="A4729" s="1">
        <v>5594</v>
      </c>
      <c r="B4729" s="1" t="s">
        <v>15910</v>
      </c>
      <c r="C4729" s="1" t="s">
        <v>15911</v>
      </c>
      <c r="D4729" s="1" t="s">
        <v>2297</v>
      </c>
      <c r="E4729" s="1" t="s">
        <v>15912</v>
      </c>
      <c r="F4729" s="1" t="s">
        <v>15913</v>
      </c>
      <c r="G4729" s="1">
        <v>60.020063999999998</v>
      </c>
      <c r="H4729" s="1">
        <v>13.578908</v>
      </c>
      <c r="I4729" s="1">
        <v>474</v>
      </c>
      <c r="J4729" s="1">
        <v>1</v>
      </c>
      <c r="K4729" s="1" t="s">
        <v>184</v>
      </c>
      <c r="L4729" s="1" t="s">
        <v>15910</v>
      </c>
    </row>
    <row r="4730" spans="1:12">
      <c r="A4730" s="1">
        <v>5593</v>
      </c>
      <c r="B4730" s="1" t="s">
        <v>15914</v>
      </c>
      <c r="C4730" s="1" t="s">
        <v>15915</v>
      </c>
      <c r="D4730" s="1" t="s">
        <v>2297</v>
      </c>
      <c r="E4730" s="1" t="s">
        <v>15916</v>
      </c>
      <c r="F4730" s="1" t="s">
        <v>15917</v>
      </c>
      <c r="G4730" s="1">
        <v>63.194400000000002</v>
      </c>
      <c r="H4730" s="1">
        <v>14.500299999999999</v>
      </c>
      <c r="I4730" s="1">
        <v>1233</v>
      </c>
      <c r="J4730" s="1">
        <v>1</v>
      </c>
      <c r="K4730" s="1" t="s">
        <v>184</v>
      </c>
      <c r="L4730" s="1" t="s">
        <v>15914</v>
      </c>
    </row>
    <row r="4731" spans="1:12">
      <c r="A4731" s="1">
        <v>5592</v>
      </c>
      <c r="B4731" s="1" t="s">
        <v>15918</v>
      </c>
      <c r="C4731" s="1" t="s">
        <v>15919</v>
      </c>
      <c r="D4731" s="1" t="s">
        <v>2247</v>
      </c>
      <c r="E4731" s="1" t="s">
        <v>15920</v>
      </c>
      <c r="F4731" s="1" t="s">
        <v>15921</v>
      </c>
      <c r="G4731" s="1">
        <v>51.721881000000003</v>
      </c>
      <c r="H4731" s="1">
        <v>19.398133000000001</v>
      </c>
      <c r="I4731" s="1">
        <v>604</v>
      </c>
      <c r="J4731" s="1">
        <v>1</v>
      </c>
      <c r="K4731" s="1" t="s">
        <v>184</v>
      </c>
      <c r="L4731" s="1" t="s">
        <v>15918</v>
      </c>
    </row>
    <row r="4732" spans="1:12">
      <c r="A4732" s="1">
        <v>5591</v>
      </c>
      <c r="B4732" s="1" t="s">
        <v>15922</v>
      </c>
      <c r="C4732" s="1" t="s">
        <v>15923</v>
      </c>
      <c r="D4732" s="1" t="s">
        <v>2247</v>
      </c>
      <c r="E4732" s="1" t="s">
        <v>15924</v>
      </c>
      <c r="F4732" s="1" t="s">
        <v>15925</v>
      </c>
      <c r="G4732" s="1">
        <v>53.096800000000002</v>
      </c>
      <c r="H4732" s="1">
        <v>17.977699999999999</v>
      </c>
      <c r="I4732" s="1">
        <v>235</v>
      </c>
      <c r="J4732" s="1">
        <v>1</v>
      </c>
      <c r="K4732" s="1" t="s">
        <v>184</v>
      </c>
      <c r="L4732" s="1" t="s">
        <v>15922</v>
      </c>
    </row>
    <row r="4733" spans="1:12">
      <c r="A4733" s="1">
        <v>5590</v>
      </c>
      <c r="B4733" s="1" t="s">
        <v>15926</v>
      </c>
      <c r="C4733" s="1" t="s">
        <v>15927</v>
      </c>
      <c r="D4733" s="1" t="s">
        <v>2115</v>
      </c>
      <c r="E4733" s="1" t="s">
        <v>15928</v>
      </c>
      <c r="F4733" s="1" t="s">
        <v>15929</v>
      </c>
      <c r="G4733" s="1">
        <v>67.666700000000006</v>
      </c>
      <c r="H4733" s="1">
        <v>12.683299999999999</v>
      </c>
      <c r="I4733" s="1">
        <v>36</v>
      </c>
      <c r="J4733" s="1">
        <v>1</v>
      </c>
      <c r="K4733" s="1" t="s">
        <v>184</v>
      </c>
      <c r="L4733" s="1" t="s">
        <v>15926</v>
      </c>
    </row>
    <row r="4734" spans="1:12">
      <c r="A4734" s="1">
        <v>5589</v>
      </c>
      <c r="B4734" s="1" t="s">
        <v>15930</v>
      </c>
      <c r="C4734" s="1" t="s">
        <v>15931</v>
      </c>
      <c r="D4734" s="1" t="s">
        <v>2115</v>
      </c>
      <c r="E4734" s="1" t="s">
        <v>15932</v>
      </c>
      <c r="F4734" s="1" t="s">
        <v>15933</v>
      </c>
      <c r="G4734" s="1">
        <v>70.355391999999995</v>
      </c>
      <c r="H4734" s="1">
        <v>31.044889000000001</v>
      </c>
      <c r="I4734" s="1">
        <v>42</v>
      </c>
      <c r="J4734" s="1">
        <v>1</v>
      </c>
      <c r="K4734" s="1" t="s">
        <v>184</v>
      </c>
      <c r="L4734" s="1" t="s">
        <v>15930</v>
      </c>
    </row>
    <row r="4735" spans="1:12">
      <c r="A4735" s="1">
        <v>5588</v>
      </c>
      <c r="B4735" s="1" t="s">
        <v>15934</v>
      </c>
      <c r="C4735" s="1" t="s">
        <v>15935</v>
      </c>
      <c r="D4735" s="1" t="s">
        <v>2115</v>
      </c>
      <c r="E4735" s="1" t="s">
        <v>15936</v>
      </c>
      <c r="F4735" s="1" t="s">
        <v>15937</v>
      </c>
      <c r="G4735" s="1">
        <v>69.786799999999999</v>
      </c>
      <c r="H4735" s="1">
        <v>20.959399999999999</v>
      </c>
      <c r="I4735" s="1">
        <v>16</v>
      </c>
      <c r="J4735" s="1">
        <v>1</v>
      </c>
      <c r="K4735" s="1" t="s">
        <v>184</v>
      </c>
      <c r="L4735" s="1" t="s">
        <v>15934</v>
      </c>
    </row>
    <row r="4736" spans="1:12">
      <c r="A4736" s="1">
        <v>5587</v>
      </c>
      <c r="B4736" s="1" t="s">
        <v>15938</v>
      </c>
      <c r="C4736" s="1" t="s">
        <v>15939</v>
      </c>
      <c r="D4736" s="1" t="s">
        <v>2115</v>
      </c>
      <c r="E4736" s="1" t="s">
        <v>15940</v>
      </c>
      <c r="F4736" s="1" t="s">
        <v>15941</v>
      </c>
      <c r="G4736" s="1">
        <v>68.243300000000005</v>
      </c>
      <c r="H4736" s="1">
        <v>14.6692</v>
      </c>
      <c r="I4736" s="1">
        <v>27</v>
      </c>
      <c r="J4736" s="1">
        <v>1</v>
      </c>
      <c r="K4736" s="1" t="s">
        <v>184</v>
      </c>
      <c r="L4736" s="1" t="s">
        <v>15938</v>
      </c>
    </row>
    <row r="4737" spans="1:12">
      <c r="A4737" s="1">
        <v>5586</v>
      </c>
      <c r="B4737" s="1" t="s">
        <v>15942</v>
      </c>
      <c r="C4737" s="1" t="s">
        <v>15943</v>
      </c>
      <c r="D4737" s="1" t="s">
        <v>2115</v>
      </c>
      <c r="E4737" s="1" t="s">
        <v>15944</v>
      </c>
      <c r="F4737" s="1" t="s">
        <v>15945</v>
      </c>
      <c r="G4737" s="1">
        <v>61.156100000000002</v>
      </c>
      <c r="H4737" s="1">
        <v>7.1377800000000002</v>
      </c>
      <c r="I4737" s="1">
        <v>0</v>
      </c>
      <c r="J4737" s="1">
        <v>1</v>
      </c>
      <c r="K4737" s="1" t="s">
        <v>184</v>
      </c>
      <c r="L4737" s="1" t="s">
        <v>15942</v>
      </c>
    </row>
    <row r="4738" spans="1:12">
      <c r="A4738" s="1">
        <v>5585</v>
      </c>
      <c r="B4738" s="1" t="s">
        <v>15946</v>
      </c>
      <c r="C4738" s="1" t="s">
        <v>15947</v>
      </c>
      <c r="D4738" s="1" t="s">
        <v>2115</v>
      </c>
      <c r="E4738" s="1" t="s">
        <v>15948</v>
      </c>
      <c r="F4738" s="1" t="s">
        <v>15949</v>
      </c>
      <c r="G4738" s="1">
        <v>61.83</v>
      </c>
      <c r="H4738" s="1">
        <v>6.1058300000000001</v>
      </c>
      <c r="I4738" s="1">
        <v>196</v>
      </c>
      <c r="J4738" s="1">
        <v>1</v>
      </c>
      <c r="K4738" s="1" t="s">
        <v>184</v>
      </c>
      <c r="L4738" s="1" t="s">
        <v>15946</v>
      </c>
    </row>
    <row r="4739" spans="1:12">
      <c r="A4739" s="1">
        <v>5584</v>
      </c>
      <c r="B4739" s="1" t="s">
        <v>15950</v>
      </c>
      <c r="C4739" s="1" t="s">
        <v>15951</v>
      </c>
      <c r="D4739" s="1" t="s">
        <v>2115</v>
      </c>
      <c r="E4739" s="1" t="s">
        <v>15952</v>
      </c>
      <c r="F4739" s="1" t="s">
        <v>15953</v>
      </c>
      <c r="G4739" s="1">
        <v>67.527799999999999</v>
      </c>
      <c r="H4739" s="1">
        <v>12.103300000000001</v>
      </c>
      <c r="I4739" s="1">
        <v>7</v>
      </c>
      <c r="J4739" s="1">
        <v>1</v>
      </c>
      <c r="K4739" s="1" t="s">
        <v>184</v>
      </c>
      <c r="L4739" s="1" t="s">
        <v>15950</v>
      </c>
    </row>
    <row r="4740" spans="1:12">
      <c r="A4740" s="1">
        <v>5583</v>
      </c>
      <c r="B4740" s="1" t="s">
        <v>15954</v>
      </c>
      <c r="C4740" s="1" t="s">
        <v>15955</v>
      </c>
      <c r="D4740" s="1" t="s">
        <v>2115</v>
      </c>
      <c r="E4740" s="1" t="s">
        <v>15956</v>
      </c>
      <c r="F4740" s="1" t="s">
        <v>15957</v>
      </c>
      <c r="G4740" s="1">
        <v>64.838300000000004</v>
      </c>
      <c r="H4740" s="1">
        <v>11.146100000000001</v>
      </c>
      <c r="I4740" s="1">
        <v>14</v>
      </c>
      <c r="J4740" s="1">
        <v>1</v>
      </c>
      <c r="K4740" s="1" t="s">
        <v>184</v>
      </c>
      <c r="L4740" s="1" t="s">
        <v>15954</v>
      </c>
    </row>
    <row r="4741" spans="1:12">
      <c r="A4741" s="1">
        <v>5582</v>
      </c>
      <c r="B4741" s="1" t="s">
        <v>15958</v>
      </c>
      <c r="C4741" s="1" t="s">
        <v>15959</v>
      </c>
      <c r="D4741" s="1" t="s">
        <v>2115</v>
      </c>
      <c r="E4741" s="1" t="s">
        <v>15960</v>
      </c>
      <c r="F4741" s="1" t="s">
        <v>15961</v>
      </c>
      <c r="G4741" s="1">
        <v>66.363900000000001</v>
      </c>
      <c r="H4741" s="1">
        <v>14.301399999999999</v>
      </c>
      <c r="I4741" s="1">
        <v>229</v>
      </c>
      <c r="J4741" s="1">
        <v>1</v>
      </c>
      <c r="K4741" s="1" t="s">
        <v>184</v>
      </c>
      <c r="L4741" s="1" t="s">
        <v>15958</v>
      </c>
    </row>
    <row r="4742" spans="1:12">
      <c r="A4742" s="1">
        <v>5581</v>
      </c>
      <c r="B4742" s="1" t="s">
        <v>15962</v>
      </c>
      <c r="C4742" s="1" t="s">
        <v>15963</v>
      </c>
      <c r="D4742" s="1" t="s">
        <v>2115</v>
      </c>
      <c r="E4742" s="1" t="s">
        <v>15964</v>
      </c>
      <c r="F4742" s="1" t="s">
        <v>15965</v>
      </c>
      <c r="G4742" s="1">
        <v>64.472200000000001</v>
      </c>
      <c r="H4742" s="1">
        <v>11.5786</v>
      </c>
      <c r="I4742" s="1">
        <v>7</v>
      </c>
      <c r="J4742" s="1">
        <v>1</v>
      </c>
      <c r="K4742" s="1" t="s">
        <v>184</v>
      </c>
      <c r="L4742" s="1" t="s">
        <v>15962</v>
      </c>
    </row>
    <row r="4743" spans="1:12">
      <c r="A4743" s="1">
        <v>5580</v>
      </c>
      <c r="B4743" s="1" t="s">
        <v>15966</v>
      </c>
      <c r="C4743" s="1" t="s">
        <v>15967</v>
      </c>
      <c r="D4743" s="1" t="s">
        <v>2115</v>
      </c>
      <c r="E4743" s="1" t="s">
        <v>15968</v>
      </c>
      <c r="F4743" s="1" t="s">
        <v>15969</v>
      </c>
      <c r="G4743" s="1">
        <v>68.152500000000003</v>
      </c>
      <c r="H4743" s="1">
        <v>13.609400000000001</v>
      </c>
      <c r="I4743" s="1">
        <v>78</v>
      </c>
      <c r="J4743" s="1">
        <v>1</v>
      </c>
      <c r="K4743" s="1" t="s">
        <v>184</v>
      </c>
      <c r="L4743" s="1" t="s">
        <v>15966</v>
      </c>
    </row>
    <row r="4744" spans="1:12">
      <c r="A4744" s="1">
        <v>5579</v>
      </c>
      <c r="B4744" s="1" t="s">
        <v>15970</v>
      </c>
      <c r="C4744" s="1" t="s">
        <v>15971</v>
      </c>
      <c r="D4744" s="1" t="s">
        <v>2044</v>
      </c>
      <c r="E4744" s="1" t="s">
        <v>15972</v>
      </c>
      <c r="F4744" s="1" t="s">
        <v>15973</v>
      </c>
      <c r="G4744" s="1">
        <v>57.503525000000003</v>
      </c>
      <c r="H4744" s="1">
        <v>10.229372</v>
      </c>
      <c r="I4744" s="1">
        <v>92</v>
      </c>
      <c r="J4744" s="1">
        <v>1</v>
      </c>
      <c r="K4744" s="1" t="s">
        <v>201</v>
      </c>
      <c r="L4744" s="1" t="s">
        <v>15970</v>
      </c>
    </row>
    <row r="4745" spans="1:12">
      <c r="A4745" s="1">
        <v>5578</v>
      </c>
      <c r="B4745" s="1" t="s">
        <v>15974</v>
      </c>
      <c r="C4745" s="1" t="s">
        <v>15975</v>
      </c>
      <c r="D4745" s="1" t="s">
        <v>2016</v>
      </c>
      <c r="F4745" s="1" t="s">
        <v>15976</v>
      </c>
      <c r="G4745" s="1">
        <v>53.351332999999997</v>
      </c>
      <c r="H4745" s="1">
        <v>-6.4874999999999998</v>
      </c>
      <c r="I4745" s="1">
        <v>150</v>
      </c>
      <c r="J4745" s="1">
        <v>0</v>
      </c>
      <c r="K4745" s="1" t="s">
        <v>184</v>
      </c>
      <c r="L4745" s="1" t="s">
        <v>15974</v>
      </c>
    </row>
    <row r="4746" spans="1:12">
      <c r="A4746" s="1">
        <v>5577</v>
      </c>
      <c r="B4746" s="1" t="s">
        <v>15977</v>
      </c>
      <c r="C4746" s="1" t="s">
        <v>15978</v>
      </c>
      <c r="D4746" s="1" t="s">
        <v>2016</v>
      </c>
      <c r="E4746" s="1" t="s">
        <v>15979</v>
      </c>
      <c r="F4746" s="1" t="s">
        <v>15980</v>
      </c>
      <c r="G4746" s="1">
        <v>55.044192000000002</v>
      </c>
      <c r="H4746" s="1">
        <v>-8.3409999999999993</v>
      </c>
      <c r="I4746" s="1">
        <v>30</v>
      </c>
      <c r="J4746" s="1">
        <v>0</v>
      </c>
      <c r="K4746" s="1" t="s">
        <v>184</v>
      </c>
      <c r="L4746" s="1" t="s">
        <v>15977</v>
      </c>
    </row>
    <row r="4747" spans="1:12">
      <c r="A4747" s="1">
        <v>6816</v>
      </c>
      <c r="B4747" s="1" t="s">
        <v>15981</v>
      </c>
      <c r="C4747" s="1" t="s">
        <v>15982</v>
      </c>
      <c r="D4747" s="1" t="s">
        <v>5363</v>
      </c>
      <c r="F4747" s="1" t="s">
        <v>15983</v>
      </c>
      <c r="G4747" s="1">
        <v>46.303600000000003</v>
      </c>
      <c r="H4747" s="1">
        <v>7.8233300000000003</v>
      </c>
      <c r="I4747" s="1">
        <v>2029</v>
      </c>
      <c r="J4747" s="1">
        <v>1</v>
      </c>
      <c r="K4747" s="1" t="s">
        <v>184</v>
      </c>
      <c r="L4747" s="1" t="s">
        <v>15981</v>
      </c>
    </row>
    <row r="4748" spans="1:12">
      <c r="A4748" s="1">
        <v>5575</v>
      </c>
      <c r="B4748" s="1" t="s">
        <v>15984</v>
      </c>
      <c r="C4748" s="1" t="s">
        <v>15985</v>
      </c>
      <c r="D4748" s="1" t="s">
        <v>1644</v>
      </c>
      <c r="E4748" s="1" t="s">
        <v>15986</v>
      </c>
      <c r="F4748" s="1" t="s">
        <v>15987</v>
      </c>
      <c r="G4748" s="1">
        <v>57.022799999999997</v>
      </c>
      <c r="H4748" s="1">
        <v>-7.44306</v>
      </c>
      <c r="I4748" s="1">
        <v>5</v>
      </c>
      <c r="J4748" s="1">
        <v>0</v>
      </c>
      <c r="K4748" s="1" t="s">
        <v>184</v>
      </c>
      <c r="L4748" s="1" t="s">
        <v>15984</v>
      </c>
    </row>
    <row r="4749" spans="1:12">
      <c r="A4749" s="1">
        <v>5574</v>
      </c>
      <c r="B4749" s="1" t="s">
        <v>15988</v>
      </c>
      <c r="C4749" s="1" t="s">
        <v>15989</v>
      </c>
      <c r="D4749" s="1" t="s">
        <v>1644</v>
      </c>
      <c r="E4749" s="1" t="s">
        <v>15990</v>
      </c>
      <c r="F4749" s="1" t="s">
        <v>15991</v>
      </c>
      <c r="G4749" s="1">
        <v>53.248097000000001</v>
      </c>
      <c r="H4749" s="1">
        <v>-4.5353389999999996</v>
      </c>
      <c r="I4749" s="1">
        <v>37</v>
      </c>
      <c r="J4749" s="1">
        <v>0</v>
      </c>
      <c r="K4749" s="1" t="s">
        <v>184</v>
      </c>
      <c r="L4749" s="1" t="s">
        <v>15988</v>
      </c>
    </row>
    <row r="4750" spans="1:12">
      <c r="A4750" s="1">
        <v>5573</v>
      </c>
      <c r="B4750" s="1" t="s">
        <v>15992</v>
      </c>
      <c r="C4750" s="1" t="s">
        <v>15993</v>
      </c>
      <c r="D4750" s="1" t="s">
        <v>1644</v>
      </c>
      <c r="E4750" s="1" t="s">
        <v>15994</v>
      </c>
      <c r="F4750" s="1" t="s">
        <v>15995</v>
      </c>
      <c r="G4750" s="1">
        <v>50.128100000000003</v>
      </c>
      <c r="H4750" s="1">
        <v>-5.5184499999999996</v>
      </c>
      <c r="I4750" s="1">
        <v>14</v>
      </c>
      <c r="J4750" s="1">
        <v>0</v>
      </c>
      <c r="K4750" s="1" t="s">
        <v>184</v>
      </c>
      <c r="L4750" s="1" t="s">
        <v>15992</v>
      </c>
    </row>
    <row r="4751" spans="1:12">
      <c r="A4751" s="1">
        <v>5572</v>
      </c>
      <c r="B4751" s="1" t="s">
        <v>15996</v>
      </c>
      <c r="C4751" s="1" t="s">
        <v>15997</v>
      </c>
      <c r="D4751" s="1" t="s">
        <v>1644</v>
      </c>
      <c r="E4751" s="1" t="s">
        <v>15998</v>
      </c>
      <c r="F4751" s="1" t="s">
        <v>15999</v>
      </c>
      <c r="G4751" s="1">
        <v>50.102800000000002</v>
      </c>
      <c r="H4751" s="1">
        <v>-5.67056</v>
      </c>
      <c r="I4751" s="1">
        <v>401</v>
      </c>
      <c r="J4751" s="1">
        <v>0</v>
      </c>
      <c r="K4751" s="1" t="s">
        <v>184</v>
      </c>
      <c r="L4751" s="1" t="s">
        <v>15996</v>
      </c>
    </row>
    <row r="4752" spans="1:12">
      <c r="A4752" s="1">
        <v>5571</v>
      </c>
      <c r="B4752" s="1" t="s">
        <v>16000</v>
      </c>
      <c r="C4752" s="1" t="s">
        <v>16001</v>
      </c>
      <c r="D4752" s="1" t="s">
        <v>1644</v>
      </c>
      <c r="E4752" s="1" t="s">
        <v>16002</v>
      </c>
      <c r="F4752" s="1" t="s">
        <v>16003</v>
      </c>
      <c r="G4752" s="1">
        <v>59.350299999999997</v>
      </c>
      <c r="H4752" s="1">
        <v>-2.95</v>
      </c>
      <c r="I4752" s="1">
        <v>29</v>
      </c>
      <c r="J4752" s="1">
        <v>0</v>
      </c>
      <c r="K4752" s="1" t="s">
        <v>184</v>
      </c>
      <c r="L4752" s="1" t="s">
        <v>16000</v>
      </c>
    </row>
    <row r="4753" spans="1:12">
      <c r="A4753" s="1">
        <v>5570</v>
      </c>
      <c r="B4753" s="1" t="s">
        <v>16004</v>
      </c>
      <c r="C4753" s="1" t="s">
        <v>16005</v>
      </c>
      <c r="D4753" s="1" t="s">
        <v>1644</v>
      </c>
      <c r="E4753" s="1" t="s">
        <v>16006</v>
      </c>
      <c r="F4753" s="1" t="s">
        <v>16007</v>
      </c>
      <c r="G4753" s="1">
        <v>60.1922</v>
      </c>
      <c r="H4753" s="1">
        <v>-1.2436100000000001</v>
      </c>
      <c r="I4753" s="1">
        <v>43</v>
      </c>
      <c r="J4753" s="1">
        <v>0</v>
      </c>
      <c r="K4753" s="1" t="s">
        <v>184</v>
      </c>
      <c r="L4753" s="1" t="s">
        <v>16004</v>
      </c>
    </row>
    <row r="4754" spans="1:12">
      <c r="A4754" s="1">
        <v>5569</v>
      </c>
      <c r="B4754" s="1" t="s">
        <v>16008</v>
      </c>
      <c r="C4754" s="1" t="s">
        <v>16009</v>
      </c>
      <c r="D4754" s="1" t="s">
        <v>1644</v>
      </c>
      <c r="E4754" s="1" t="s">
        <v>16010</v>
      </c>
      <c r="F4754" s="1" t="s">
        <v>16011</v>
      </c>
      <c r="G4754" s="1">
        <v>59.250300000000003</v>
      </c>
      <c r="H4754" s="1">
        <v>-2.57667</v>
      </c>
      <c r="I4754" s="1">
        <v>68</v>
      </c>
      <c r="J4754" s="1">
        <v>0</v>
      </c>
      <c r="K4754" s="1" t="s">
        <v>184</v>
      </c>
      <c r="L4754" s="1" t="s">
        <v>16008</v>
      </c>
    </row>
    <row r="4755" spans="1:12">
      <c r="A4755" s="1">
        <v>5568</v>
      </c>
      <c r="B4755" s="1" t="s">
        <v>16012</v>
      </c>
      <c r="C4755" s="1" t="s">
        <v>16013</v>
      </c>
      <c r="D4755" s="1" t="s">
        <v>1644</v>
      </c>
      <c r="E4755" s="1" t="s">
        <v>16014</v>
      </c>
      <c r="F4755" s="1" t="s">
        <v>16015</v>
      </c>
      <c r="G4755" s="1">
        <v>59.155299999999997</v>
      </c>
      <c r="H4755" s="1">
        <v>-2.6413899999999999</v>
      </c>
      <c r="I4755" s="1">
        <v>39</v>
      </c>
      <c r="J4755" s="1">
        <v>0</v>
      </c>
      <c r="K4755" s="1" t="s">
        <v>184</v>
      </c>
      <c r="L4755" s="1" t="s">
        <v>16012</v>
      </c>
    </row>
    <row r="4756" spans="1:12">
      <c r="A4756" s="1">
        <v>5567</v>
      </c>
      <c r="B4756" s="1" t="s">
        <v>16016</v>
      </c>
      <c r="C4756" s="1" t="s">
        <v>16017</v>
      </c>
      <c r="D4756" s="1" t="s">
        <v>1644</v>
      </c>
      <c r="E4756" s="1" t="s">
        <v>16018</v>
      </c>
      <c r="F4756" s="1" t="s">
        <v>16019</v>
      </c>
      <c r="G4756" s="1">
        <v>59.351700000000001</v>
      </c>
      <c r="H4756" s="1">
        <v>-2.90028</v>
      </c>
      <c r="I4756" s="1">
        <v>91</v>
      </c>
      <c r="J4756" s="1">
        <v>0</v>
      </c>
      <c r="K4756" s="1" t="s">
        <v>184</v>
      </c>
      <c r="L4756" s="1" t="s">
        <v>16016</v>
      </c>
    </row>
    <row r="4757" spans="1:12">
      <c r="A4757" s="1">
        <v>5566</v>
      </c>
      <c r="B4757" s="1" t="s">
        <v>16020</v>
      </c>
      <c r="C4757" s="1" t="s">
        <v>16021</v>
      </c>
      <c r="D4757" s="1" t="s">
        <v>1644</v>
      </c>
      <c r="E4757" s="1" t="s">
        <v>16022</v>
      </c>
      <c r="F4757" s="1" t="s">
        <v>16023</v>
      </c>
      <c r="G4757" s="1">
        <v>59.3675</v>
      </c>
      <c r="H4757" s="1">
        <v>-2.4344399999999999</v>
      </c>
      <c r="I4757" s="1">
        <v>40</v>
      </c>
      <c r="J4757" s="1">
        <v>0</v>
      </c>
      <c r="K4757" s="1" t="s">
        <v>184</v>
      </c>
      <c r="L4757" s="1" t="s">
        <v>16020</v>
      </c>
    </row>
    <row r="4758" spans="1:12">
      <c r="A4758" s="1">
        <v>5565</v>
      </c>
      <c r="B4758" s="1" t="s">
        <v>16024</v>
      </c>
      <c r="C4758" s="1" t="s">
        <v>16025</v>
      </c>
      <c r="D4758" s="1" t="s">
        <v>1644</v>
      </c>
      <c r="E4758" s="1" t="s">
        <v>16026</v>
      </c>
      <c r="F4758" s="1" t="s">
        <v>16027</v>
      </c>
      <c r="G4758" s="1">
        <v>59.535800000000002</v>
      </c>
      <c r="H4758" s="1">
        <v>-1.6280600000000001</v>
      </c>
      <c r="I4758" s="1">
        <v>223</v>
      </c>
      <c r="J4758" s="1">
        <v>0</v>
      </c>
      <c r="K4758" s="1" t="s">
        <v>184</v>
      </c>
      <c r="L4758" s="1" t="s">
        <v>16024</v>
      </c>
    </row>
    <row r="4759" spans="1:12">
      <c r="A4759" s="1">
        <v>5564</v>
      </c>
      <c r="B4759" s="1" t="s">
        <v>16028</v>
      </c>
      <c r="C4759" s="1" t="s">
        <v>16029</v>
      </c>
      <c r="D4759" s="1" t="s">
        <v>1644</v>
      </c>
      <c r="E4759" s="1" t="s">
        <v>16030</v>
      </c>
      <c r="F4759" s="1" t="s">
        <v>16031</v>
      </c>
      <c r="G4759" s="1">
        <v>59.190600000000003</v>
      </c>
      <c r="H4759" s="1">
        <v>-2.7722199999999999</v>
      </c>
      <c r="I4759" s="1">
        <v>10</v>
      </c>
      <c r="J4759" s="1">
        <v>0</v>
      </c>
      <c r="K4759" s="1" t="s">
        <v>184</v>
      </c>
      <c r="L4759" s="1" t="s">
        <v>16028</v>
      </c>
    </row>
    <row r="4760" spans="1:12">
      <c r="A4760" s="1">
        <v>5563</v>
      </c>
      <c r="B4760" s="1" t="s">
        <v>16032</v>
      </c>
      <c r="C4760" s="1" t="s">
        <v>16033</v>
      </c>
      <c r="D4760" s="1" t="s">
        <v>1644</v>
      </c>
      <c r="E4760" s="1" t="s">
        <v>16034</v>
      </c>
      <c r="F4760" s="1" t="s">
        <v>16035</v>
      </c>
      <c r="G4760" s="1">
        <v>55.437199999999997</v>
      </c>
      <c r="H4760" s="1">
        <v>-5.6863900000000003</v>
      </c>
      <c r="I4760" s="1">
        <v>42</v>
      </c>
      <c r="J4760" s="1">
        <v>0</v>
      </c>
      <c r="K4760" s="1" t="s">
        <v>184</v>
      </c>
      <c r="L4760" s="1" t="s">
        <v>16032</v>
      </c>
    </row>
    <row r="4761" spans="1:12">
      <c r="A4761" s="1">
        <v>5562</v>
      </c>
      <c r="B4761" s="1" t="s">
        <v>16036</v>
      </c>
      <c r="C4761" s="1" t="s">
        <v>16037</v>
      </c>
      <c r="D4761" s="1" t="s">
        <v>1644</v>
      </c>
      <c r="E4761" s="1" t="s">
        <v>16038</v>
      </c>
      <c r="F4761" s="1" t="s">
        <v>16039</v>
      </c>
      <c r="G4761" s="1">
        <v>53.474722</v>
      </c>
      <c r="H4761" s="1">
        <v>-1.0044439999999999</v>
      </c>
      <c r="I4761" s="1">
        <v>55</v>
      </c>
      <c r="J4761" s="1">
        <v>0</v>
      </c>
      <c r="K4761" s="1" t="s">
        <v>184</v>
      </c>
      <c r="L4761" s="1" t="s">
        <v>16036</v>
      </c>
    </row>
    <row r="4762" spans="1:12">
      <c r="A4762" s="1">
        <v>5561</v>
      </c>
      <c r="B4762" s="1" t="s">
        <v>16040</v>
      </c>
      <c r="C4762" s="1" t="s">
        <v>16041</v>
      </c>
      <c r="D4762" s="1" t="s">
        <v>1644</v>
      </c>
      <c r="E4762" s="1" t="s">
        <v>16042</v>
      </c>
      <c r="F4762" s="1" t="s">
        <v>16043</v>
      </c>
      <c r="G4762" s="1">
        <v>52.92</v>
      </c>
      <c r="H4762" s="1">
        <v>-1.079167</v>
      </c>
      <c r="I4762" s="1">
        <v>138</v>
      </c>
      <c r="J4762" s="1">
        <v>0</v>
      </c>
      <c r="K4762" s="1" t="s">
        <v>184</v>
      </c>
      <c r="L4762" s="1" t="s">
        <v>16040</v>
      </c>
    </row>
    <row r="4763" spans="1:12">
      <c r="A4763" s="1">
        <v>5560</v>
      </c>
      <c r="B4763" s="1" t="s">
        <v>16044</v>
      </c>
      <c r="C4763" s="1" t="s">
        <v>16045</v>
      </c>
      <c r="D4763" s="1" t="s">
        <v>1511</v>
      </c>
      <c r="E4763" s="1" t="s">
        <v>16046</v>
      </c>
      <c r="F4763" s="1" t="s">
        <v>16047</v>
      </c>
      <c r="G4763" s="1">
        <v>62.692100000000003</v>
      </c>
      <c r="H4763" s="1">
        <v>22.8323</v>
      </c>
      <c r="I4763" s="1">
        <v>302</v>
      </c>
      <c r="J4763" s="1">
        <v>2</v>
      </c>
      <c r="K4763" s="1" t="s">
        <v>184</v>
      </c>
      <c r="L4763" s="1" t="s">
        <v>16044</v>
      </c>
    </row>
    <row r="4764" spans="1:12">
      <c r="A4764" s="1">
        <v>5559</v>
      </c>
      <c r="B4764" s="1" t="s">
        <v>16048</v>
      </c>
      <c r="C4764" s="1" t="s">
        <v>16049</v>
      </c>
      <c r="D4764" s="1" t="s">
        <v>1196</v>
      </c>
      <c r="E4764" s="1" t="s">
        <v>16050</v>
      </c>
      <c r="F4764" s="1" t="s">
        <v>16051</v>
      </c>
      <c r="G4764" s="1">
        <v>54.185299999999998</v>
      </c>
      <c r="H4764" s="1">
        <v>7.9158299999999997</v>
      </c>
      <c r="I4764" s="1">
        <v>7</v>
      </c>
      <c r="J4764" s="1">
        <v>1</v>
      </c>
      <c r="K4764" s="1" t="s">
        <v>184</v>
      </c>
      <c r="L4764" s="1" t="s">
        <v>16048</v>
      </c>
    </row>
    <row r="4765" spans="1:12">
      <c r="A4765" s="1">
        <v>5558</v>
      </c>
      <c r="B4765" s="1" t="s">
        <v>16052</v>
      </c>
      <c r="C4765" s="1" t="s">
        <v>16053</v>
      </c>
      <c r="D4765" s="1" t="s">
        <v>1196</v>
      </c>
      <c r="E4765" s="1" t="s">
        <v>16054</v>
      </c>
      <c r="F4765" s="1" t="s">
        <v>16055</v>
      </c>
      <c r="G4765" s="1">
        <v>54.153300000000002</v>
      </c>
      <c r="H4765" s="1">
        <v>8.9016699999999993</v>
      </c>
      <c r="I4765" s="1">
        <v>7</v>
      </c>
      <c r="J4765" s="1">
        <v>1</v>
      </c>
      <c r="K4765" s="1" t="s">
        <v>184</v>
      </c>
      <c r="L4765" s="1" t="s">
        <v>16052</v>
      </c>
    </row>
    <row r="4766" spans="1:12">
      <c r="A4766" s="1">
        <v>5557</v>
      </c>
      <c r="B4766" s="1" t="s">
        <v>16056</v>
      </c>
      <c r="C4766" s="1" t="s">
        <v>16057</v>
      </c>
      <c r="D4766" s="1" t="s">
        <v>1196</v>
      </c>
      <c r="E4766" s="1" t="s">
        <v>16058</v>
      </c>
      <c r="F4766" s="1" t="s">
        <v>16059</v>
      </c>
      <c r="G4766" s="1">
        <v>53.878706000000001</v>
      </c>
      <c r="H4766" s="1">
        <v>14.152347000000001</v>
      </c>
      <c r="I4766" s="1">
        <v>93</v>
      </c>
      <c r="J4766" s="1">
        <v>1</v>
      </c>
      <c r="K4766" s="1" t="s">
        <v>184</v>
      </c>
      <c r="L4766" s="1" t="s">
        <v>16056</v>
      </c>
    </row>
    <row r="4767" spans="1:12">
      <c r="A4767" s="1">
        <v>5556</v>
      </c>
      <c r="B4767" s="1" t="s">
        <v>16060</v>
      </c>
      <c r="C4767" s="1" t="s">
        <v>16061</v>
      </c>
      <c r="D4767" s="1" t="s">
        <v>974</v>
      </c>
      <c r="E4767" s="1" t="s">
        <v>16062</v>
      </c>
      <c r="F4767" s="1" t="s">
        <v>16063</v>
      </c>
      <c r="G4767" s="1">
        <v>6.7145599999999996</v>
      </c>
      <c r="H4767" s="1">
        <v>-1.5908199999999999</v>
      </c>
      <c r="I4767" s="1">
        <v>942</v>
      </c>
      <c r="J4767" s="1">
        <v>0</v>
      </c>
      <c r="K4767" s="1" t="s">
        <v>201</v>
      </c>
      <c r="L4767" s="1" t="s">
        <v>16060</v>
      </c>
    </row>
    <row r="4768" spans="1:12">
      <c r="A4768" s="1">
        <v>5555</v>
      </c>
      <c r="B4768" s="1" t="s">
        <v>16064</v>
      </c>
      <c r="C4768" s="1" t="s">
        <v>16065</v>
      </c>
      <c r="D4768" s="1" t="s">
        <v>839</v>
      </c>
      <c r="E4768" s="1" t="s">
        <v>16066</v>
      </c>
      <c r="F4768" s="1" t="s">
        <v>16067</v>
      </c>
      <c r="G4768" s="1">
        <v>33.511400000000002</v>
      </c>
      <c r="H4768" s="1">
        <v>6.7767900000000001</v>
      </c>
      <c r="I4768" s="1">
        <v>203</v>
      </c>
      <c r="J4768" s="1">
        <v>1</v>
      </c>
      <c r="K4768" s="1" t="s">
        <v>201</v>
      </c>
      <c r="L4768" s="1" t="s">
        <v>16064</v>
      </c>
    </row>
    <row r="4769" spans="1:12">
      <c r="A4769" s="1">
        <v>5554</v>
      </c>
      <c r="B4769" s="1" t="s">
        <v>16068</v>
      </c>
      <c r="C4769" s="1" t="s">
        <v>16069</v>
      </c>
      <c r="D4769" s="1" t="s">
        <v>839</v>
      </c>
      <c r="E4769" s="1" t="s">
        <v>16070</v>
      </c>
      <c r="F4769" s="1" t="s">
        <v>16071</v>
      </c>
      <c r="G4769" s="1">
        <v>21.375</v>
      </c>
      <c r="H4769" s="1">
        <v>0.92388899999999996</v>
      </c>
      <c r="I4769" s="1">
        <v>1303</v>
      </c>
      <c r="J4769" s="1">
        <v>1</v>
      </c>
      <c r="K4769" s="1" t="s">
        <v>201</v>
      </c>
      <c r="L4769" s="1" t="s">
        <v>16068</v>
      </c>
    </row>
    <row r="4770" spans="1:12">
      <c r="A4770" s="1">
        <v>5553</v>
      </c>
      <c r="B4770" s="1" t="s">
        <v>16072</v>
      </c>
      <c r="C4770" s="1" t="s">
        <v>16073</v>
      </c>
      <c r="D4770" s="1" t="s">
        <v>839</v>
      </c>
      <c r="E4770" s="1" t="s">
        <v>16074</v>
      </c>
      <c r="F4770" s="1" t="s">
        <v>16075</v>
      </c>
      <c r="G4770" s="1">
        <v>31.645700000000001</v>
      </c>
      <c r="H4770" s="1">
        <v>-2.26986</v>
      </c>
      <c r="I4770" s="1">
        <v>2661</v>
      </c>
      <c r="J4770" s="1">
        <v>1</v>
      </c>
      <c r="K4770" s="1" t="s">
        <v>201</v>
      </c>
      <c r="L4770" s="1" t="s">
        <v>16072</v>
      </c>
    </row>
    <row r="4771" spans="1:12">
      <c r="A4771" s="1">
        <v>5552</v>
      </c>
      <c r="B4771" s="1" t="s">
        <v>16076</v>
      </c>
      <c r="C4771" s="1" t="s">
        <v>16077</v>
      </c>
      <c r="D4771" s="1" t="s">
        <v>839</v>
      </c>
      <c r="E4771" s="1" t="s">
        <v>16078</v>
      </c>
      <c r="F4771" s="1" t="s">
        <v>16079</v>
      </c>
      <c r="G4771" s="1">
        <v>35.752105999999998</v>
      </c>
      <c r="H4771" s="1">
        <v>6.3085889999999996</v>
      </c>
      <c r="I4771" s="1">
        <v>2697</v>
      </c>
      <c r="J4771" s="1">
        <v>1</v>
      </c>
      <c r="K4771" s="1" t="s">
        <v>201</v>
      </c>
      <c r="L4771" s="1" t="s">
        <v>16076</v>
      </c>
    </row>
    <row r="4772" spans="1:12">
      <c r="A4772" s="1">
        <v>5551</v>
      </c>
      <c r="B4772" s="1" t="s">
        <v>16080</v>
      </c>
      <c r="C4772" s="1" t="s">
        <v>16081</v>
      </c>
      <c r="D4772" s="1" t="s">
        <v>233</v>
      </c>
      <c r="E4772" s="1" t="s">
        <v>16082</v>
      </c>
      <c r="F4772" s="1" t="s">
        <v>16083</v>
      </c>
      <c r="G4772" s="1">
        <v>58.106900000000003</v>
      </c>
      <c r="H4772" s="1">
        <v>-103.172</v>
      </c>
      <c r="I4772" s="1">
        <v>1360</v>
      </c>
      <c r="J4772" s="1">
        <v>-6</v>
      </c>
      <c r="K4772" s="1" t="s">
        <v>201</v>
      </c>
      <c r="L4772" s="1" t="s">
        <v>16080</v>
      </c>
    </row>
    <row r="4773" spans="1:12">
      <c r="A4773" s="1">
        <v>5550</v>
      </c>
      <c r="B4773" s="1" t="s">
        <v>16084</v>
      </c>
      <c r="C4773" s="1" t="s">
        <v>16085</v>
      </c>
      <c r="D4773" s="1" t="s">
        <v>233</v>
      </c>
      <c r="E4773" s="1" t="s">
        <v>16086</v>
      </c>
      <c r="F4773" s="1" t="s">
        <v>16087</v>
      </c>
      <c r="G4773" s="1">
        <v>53.561900000000001</v>
      </c>
      <c r="H4773" s="1">
        <v>-64.106399999999994</v>
      </c>
      <c r="I4773" s="1">
        <v>1442</v>
      </c>
      <c r="J4773" s="1">
        <v>-4</v>
      </c>
      <c r="K4773" s="1" t="s">
        <v>236</v>
      </c>
      <c r="L4773" s="1" t="s">
        <v>16084</v>
      </c>
    </row>
    <row r="4774" spans="1:12">
      <c r="A4774" s="1">
        <v>5549</v>
      </c>
      <c r="B4774" s="1" t="s">
        <v>16088</v>
      </c>
      <c r="C4774" s="1" t="s">
        <v>16089</v>
      </c>
      <c r="D4774" s="1" t="s">
        <v>233</v>
      </c>
      <c r="E4774" s="1" t="s">
        <v>16090</v>
      </c>
      <c r="F4774" s="1" t="s">
        <v>16091</v>
      </c>
      <c r="G4774" s="1">
        <v>55.865600000000001</v>
      </c>
      <c r="H4774" s="1">
        <v>-92.081400000000002</v>
      </c>
      <c r="I4774" s="1">
        <v>289</v>
      </c>
      <c r="J4774" s="1">
        <v>-6</v>
      </c>
      <c r="K4774" s="1" t="s">
        <v>236</v>
      </c>
      <c r="L4774" s="1" t="s">
        <v>16088</v>
      </c>
    </row>
    <row r="4775" spans="1:12">
      <c r="A4775" s="1">
        <v>5548</v>
      </c>
      <c r="B4775" s="1" t="s">
        <v>16092</v>
      </c>
      <c r="C4775" s="1" t="s">
        <v>16093</v>
      </c>
      <c r="D4775" s="1" t="s">
        <v>233</v>
      </c>
      <c r="E4775" s="1" t="s">
        <v>16094</v>
      </c>
      <c r="F4775" s="1" t="s">
        <v>16095</v>
      </c>
      <c r="G4775" s="1">
        <v>53.0642</v>
      </c>
      <c r="H4775" s="1">
        <v>-93.344399999999993</v>
      </c>
      <c r="I4775" s="1">
        <v>951</v>
      </c>
      <c r="J4775" s="1">
        <v>-6</v>
      </c>
      <c r="K4775" s="1" t="s">
        <v>236</v>
      </c>
      <c r="L4775" s="1" t="s">
        <v>16092</v>
      </c>
    </row>
    <row r="4776" spans="1:12">
      <c r="A4776" s="1">
        <v>5547</v>
      </c>
      <c r="B4776" s="1" t="s">
        <v>16096</v>
      </c>
      <c r="C4776" s="1" t="s">
        <v>16097</v>
      </c>
      <c r="D4776" s="1" t="s">
        <v>233</v>
      </c>
      <c r="E4776" s="1" t="s">
        <v>16098</v>
      </c>
      <c r="F4776" s="1" t="s">
        <v>16099</v>
      </c>
      <c r="G4776" s="1">
        <v>52.943600000000004</v>
      </c>
      <c r="H4776" s="1">
        <v>-91.312799999999996</v>
      </c>
      <c r="I4776" s="1">
        <v>974</v>
      </c>
      <c r="J4776" s="1">
        <v>-6</v>
      </c>
      <c r="K4776" s="1" t="s">
        <v>236</v>
      </c>
      <c r="L4776" s="1" t="s">
        <v>16096</v>
      </c>
    </row>
    <row r="4777" spans="1:12">
      <c r="A4777" s="1">
        <v>5546</v>
      </c>
      <c r="B4777" s="1" t="s">
        <v>16100</v>
      </c>
      <c r="C4777" s="1" t="s">
        <v>16101</v>
      </c>
      <c r="D4777" s="1" t="s">
        <v>233</v>
      </c>
      <c r="E4777" s="1" t="s">
        <v>16102</v>
      </c>
      <c r="F4777" s="1" t="s">
        <v>16103</v>
      </c>
      <c r="G4777" s="1">
        <v>53.891100000000002</v>
      </c>
      <c r="H4777" s="1">
        <v>-92.196399999999997</v>
      </c>
      <c r="I4777" s="1">
        <v>876</v>
      </c>
      <c r="J4777" s="1">
        <v>-6</v>
      </c>
      <c r="K4777" s="1" t="s">
        <v>236</v>
      </c>
      <c r="L4777" s="1" t="s">
        <v>16100</v>
      </c>
    </row>
    <row r="4778" spans="1:12">
      <c r="A4778" s="1">
        <v>5545</v>
      </c>
      <c r="B4778" s="1" t="s">
        <v>16104</v>
      </c>
      <c r="C4778" s="1" t="s">
        <v>16105</v>
      </c>
      <c r="D4778" s="1" t="s">
        <v>233</v>
      </c>
      <c r="E4778" s="1" t="s">
        <v>16106</v>
      </c>
      <c r="F4778" s="1" t="s">
        <v>16107</v>
      </c>
      <c r="G4778" s="1">
        <v>54.027500000000003</v>
      </c>
      <c r="H4778" s="1">
        <v>-132.125</v>
      </c>
      <c r="I4778" s="1">
        <v>25</v>
      </c>
      <c r="J4778" s="1">
        <v>-8</v>
      </c>
      <c r="K4778" s="1" t="s">
        <v>236</v>
      </c>
      <c r="L4778" s="1" t="s">
        <v>16104</v>
      </c>
    </row>
    <row r="4779" spans="1:12">
      <c r="A4779" s="1">
        <v>5544</v>
      </c>
      <c r="B4779" s="1" t="s">
        <v>16108</v>
      </c>
      <c r="C4779" s="1" t="s">
        <v>16109</v>
      </c>
      <c r="D4779" s="1" t="s">
        <v>233</v>
      </c>
      <c r="E4779" s="1" t="s">
        <v>16110</v>
      </c>
      <c r="F4779" s="1" t="s">
        <v>16111</v>
      </c>
      <c r="G4779" s="1">
        <v>53.441400000000002</v>
      </c>
      <c r="H4779" s="1">
        <v>-91.762799999999999</v>
      </c>
      <c r="I4779" s="1">
        <v>911</v>
      </c>
      <c r="J4779" s="1">
        <v>-6</v>
      </c>
      <c r="K4779" s="1" t="s">
        <v>236</v>
      </c>
      <c r="L4779" s="1" t="s">
        <v>16108</v>
      </c>
    </row>
    <row r="4780" spans="1:12">
      <c r="A4780" s="1">
        <v>5543</v>
      </c>
      <c r="B4780" s="1" t="s">
        <v>16112</v>
      </c>
      <c r="C4780" s="1" t="s">
        <v>16113</v>
      </c>
      <c r="D4780" s="1" t="s">
        <v>233</v>
      </c>
      <c r="E4780" s="1" t="s">
        <v>16114</v>
      </c>
      <c r="F4780" s="1" t="s">
        <v>16115</v>
      </c>
      <c r="G4780" s="1">
        <v>52.282499999999999</v>
      </c>
      <c r="H4780" s="1">
        <v>-81.677800000000005</v>
      </c>
      <c r="I4780" s="1">
        <v>35</v>
      </c>
      <c r="J4780" s="1">
        <v>-5</v>
      </c>
      <c r="K4780" s="1" t="s">
        <v>236</v>
      </c>
      <c r="L4780" s="1" t="s">
        <v>16112</v>
      </c>
    </row>
    <row r="4781" spans="1:12">
      <c r="A4781" s="1">
        <v>5542</v>
      </c>
      <c r="B4781" s="1" t="s">
        <v>16116</v>
      </c>
      <c r="C4781" s="1" t="s">
        <v>16117</v>
      </c>
      <c r="D4781" s="1" t="s">
        <v>233</v>
      </c>
      <c r="E4781" s="1" t="s">
        <v>16118</v>
      </c>
      <c r="F4781" s="1" t="s">
        <v>16119</v>
      </c>
      <c r="G4781" s="1">
        <v>52.120600000000003</v>
      </c>
      <c r="H4781" s="1">
        <v>-101.236</v>
      </c>
      <c r="I4781" s="1">
        <v>1100</v>
      </c>
      <c r="J4781" s="1">
        <v>-6</v>
      </c>
      <c r="K4781" s="1" t="s">
        <v>236</v>
      </c>
      <c r="L4781" s="1" t="s">
        <v>16116</v>
      </c>
    </row>
    <row r="4782" spans="1:12">
      <c r="A4782" s="1">
        <v>5541</v>
      </c>
      <c r="B4782" s="1" t="s">
        <v>16120</v>
      </c>
      <c r="C4782" s="1" t="s">
        <v>16121</v>
      </c>
      <c r="D4782" s="1" t="s">
        <v>233</v>
      </c>
      <c r="E4782" s="1" t="s">
        <v>16122</v>
      </c>
      <c r="F4782" s="1" t="s">
        <v>16123</v>
      </c>
      <c r="G4782" s="1">
        <v>54.839700000000001</v>
      </c>
      <c r="H4782" s="1">
        <v>-94.078599999999994</v>
      </c>
      <c r="I4782" s="1">
        <v>627</v>
      </c>
      <c r="J4782" s="1">
        <v>-6</v>
      </c>
      <c r="K4782" s="1" t="s">
        <v>236</v>
      </c>
      <c r="L4782" s="1" t="s">
        <v>16120</v>
      </c>
    </row>
    <row r="4783" spans="1:12">
      <c r="A4783" s="1">
        <v>5540</v>
      </c>
      <c r="B4783" s="1" t="s">
        <v>16124</v>
      </c>
      <c r="C4783" s="1" t="s">
        <v>16125</v>
      </c>
      <c r="D4783" s="1" t="s">
        <v>233</v>
      </c>
      <c r="E4783" s="1" t="s">
        <v>16126</v>
      </c>
      <c r="F4783" s="1" t="s">
        <v>16127</v>
      </c>
      <c r="G4783" s="1">
        <v>59.334400000000002</v>
      </c>
      <c r="H4783" s="1">
        <v>-107.182</v>
      </c>
      <c r="I4783" s="1">
        <v>814</v>
      </c>
      <c r="J4783" s="1">
        <v>-6</v>
      </c>
      <c r="K4783" s="1" t="s">
        <v>201</v>
      </c>
      <c r="L4783" s="1" t="s">
        <v>16124</v>
      </c>
    </row>
    <row r="4784" spans="1:12">
      <c r="A4784" s="1">
        <v>5539</v>
      </c>
      <c r="B4784" s="1" t="s">
        <v>16128</v>
      </c>
      <c r="C4784" s="1" t="s">
        <v>16129</v>
      </c>
      <c r="D4784" s="1" t="s">
        <v>233</v>
      </c>
      <c r="E4784" s="1" t="s">
        <v>16130</v>
      </c>
      <c r="F4784" s="1" t="s">
        <v>16131</v>
      </c>
      <c r="G4784" s="1">
        <v>52.226399999999998</v>
      </c>
      <c r="H4784" s="1">
        <v>-78.522499999999994</v>
      </c>
      <c r="I4784" s="1">
        <v>24</v>
      </c>
      <c r="J4784" s="1">
        <v>-5</v>
      </c>
      <c r="K4784" s="1" t="s">
        <v>236</v>
      </c>
      <c r="L4784" s="1" t="s">
        <v>16128</v>
      </c>
    </row>
    <row r="4785" spans="1:12">
      <c r="A4785" s="1">
        <v>5538</v>
      </c>
      <c r="B4785" s="1" t="s">
        <v>16132</v>
      </c>
      <c r="C4785" s="1" t="s">
        <v>16133</v>
      </c>
      <c r="D4785" s="1" t="s">
        <v>233</v>
      </c>
      <c r="E4785" s="1" t="s">
        <v>16134</v>
      </c>
      <c r="F4785" s="1" t="s">
        <v>16135</v>
      </c>
      <c r="G4785" s="1">
        <v>47.6297</v>
      </c>
      <c r="H4785" s="1">
        <v>-65.738900000000001</v>
      </c>
      <c r="I4785" s="1">
        <v>193</v>
      </c>
      <c r="J4785" s="1">
        <v>-4</v>
      </c>
      <c r="K4785" s="1" t="s">
        <v>236</v>
      </c>
      <c r="L4785" s="1" t="s">
        <v>16132</v>
      </c>
    </row>
    <row r="4786" spans="1:12">
      <c r="A4786" s="1">
        <v>5537</v>
      </c>
      <c r="B4786" s="1" t="s">
        <v>16136</v>
      </c>
      <c r="C4786" s="1" t="s">
        <v>16137</v>
      </c>
      <c r="D4786" s="1" t="s">
        <v>233</v>
      </c>
      <c r="E4786" s="1" t="s">
        <v>16138</v>
      </c>
      <c r="F4786" s="1" t="s">
        <v>16139</v>
      </c>
      <c r="G4786" s="1">
        <v>56.061399999999999</v>
      </c>
      <c r="H4786" s="1">
        <v>-95.613900000000001</v>
      </c>
      <c r="I4786" s="1">
        <v>642</v>
      </c>
      <c r="J4786" s="1">
        <v>-6</v>
      </c>
      <c r="K4786" s="1" t="s">
        <v>236</v>
      </c>
      <c r="L4786" s="1" t="s">
        <v>16136</v>
      </c>
    </row>
    <row r="4787" spans="1:12">
      <c r="A4787" s="1">
        <v>5536</v>
      </c>
      <c r="B4787" s="1" t="s">
        <v>16140</v>
      </c>
      <c r="C4787" s="1" t="s">
        <v>16141</v>
      </c>
      <c r="D4787" s="1" t="s">
        <v>233</v>
      </c>
      <c r="E4787" s="1" t="s">
        <v>16142</v>
      </c>
      <c r="F4787" s="1" t="s">
        <v>16143</v>
      </c>
      <c r="G4787" s="1">
        <v>56.089399999999998</v>
      </c>
      <c r="H4787" s="1">
        <v>-96.089200000000005</v>
      </c>
      <c r="I4787" s="1">
        <v>621</v>
      </c>
      <c r="J4787" s="1">
        <v>-6</v>
      </c>
      <c r="K4787" s="1" t="s">
        <v>236</v>
      </c>
      <c r="L4787" s="1" t="s">
        <v>16140</v>
      </c>
    </row>
    <row r="4788" spans="1:12">
      <c r="A4788" s="1">
        <v>5535</v>
      </c>
      <c r="B4788" s="1" t="s">
        <v>16144</v>
      </c>
      <c r="C4788" s="1" t="s">
        <v>16145</v>
      </c>
      <c r="D4788" s="1" t="s">
        <v>233</v>
      </c>
      <c r="E4788" s="1" t="s">
        <v>16146</v>
      </c>
      <c r="F4788" s="1" t="s">
        <v>16147</v>
      </c>
      <c r="G4788" s="1">
        <v>62.179400000000001</v>
      </c>
      <c r="H4788" s="1">
        <v>-75.667199999999994</v>
      </c>
      <c r="I4788" s="1">
        <v>743</v>
      </c>
      <c r="J4788" s="1">
        <v>-5</v>
      </c>
      <c r="K4788" s="1" t="s">
        <v>236</v>
      </c>
      <c r="L4788" s="1" t="s">
        <v>16144</v>
      </c>
    </row>
    <row r="4789" spans="1:12">
      <c r="A4789" s="1">
        <v>5534</v>
      </c>
      <c r="B4789" s="1" t="s">
        <v>16148</v>
      </c>
      <c r="C4789" s="1" t="s">
        <v>16149</v>
      </c>
      <c r="D4789" s="1" t="s">
        <v>233</v>
      </c>
      <c r="E4789" s="1" t="s">
        <v>16150</v>
      </c>
      <c r="F4789" s="1" t="s">
        <v>16151</v>
      </c>
      <c r="G4789" s="1">
        <v>62.24</v>
      </c>
      <c r="H4789" s="1">
        <v>-92.598100000000002</v>
      </c>
      <c r="I4789" s="1">
        <v>40</v>
      </c>
      <c r="J4789" s="1">
        <v>-6</v>
      </c>
      <c r="K4789" s="1" t="s">
        <v>236</v>
      </c>
      <c r="L4789" s="1" t="s">
        <v>16148</v>
      </c>
    </row>
    <row r="4790" spans="1:12">
      <c r="A4790" s="1">
        <v>5533</v>
      </c>
      <c r="B4790" s="1" t="s">
        <v>16152</v>
      </c>
      <c r="C4790" s="1" t="s">
        <v>16153</v>
      </c>
      <c r="D4790" s="1" t="s">
        <v>233</v>
      </c>
      <c r="E4790" s="1" t="s">
        <v>16154</v>
      </c>
      <c r="F4790" s="1" t="s">
        <v>16155</v>
      </c>
      <c r="G4790" s="1">
        <v>52.959699999999998</v>
      </c>
      <c r="H4790" s="1">
        <v>-87.368899999999996</v>
      </c>
      <c r="I4790" s="1">
        <v>685</v>
      </c>
      <c r="J4790" s="1">
        <v>-5</v>
      </c>
      <c r="K4790" s="1" t="s">
        <v>236</v>
      </c>
      <c r="L4790" s="1" t="s">
        <v>16152</v>
      </c>
    </row>
    <row r="4791" spans="1:12">
      <c r="A4791" s="1">
        <v>5532</v>
      </c>
      <c r="B4791" s="1" t="s">
        <v>16156</v>
      </c>
      <c r="C4791" s="1" t="s">
        <v>315</v>
      </c>
      <c r="D4791" s="1" t="s">
        <v>233</v>
      </c>
      <c r="E4791" s="1" t="s">
        <v>16157</v>
      </c>
      <c r="F4791" s="1" t="s">
        <v>16158</v>
      </c>
      <c r="G4791" s="1">
        <v>52.655799999999999</v>
      </c>
      <c r="H4791" s="1">
        <v>-94.061400000000006</v>
      </c>
      <c r="I4791" s="1">
        <v>1092</v>
      </c>
      <c r="J4791" s="1">
        <v>-6</v>
      </c>
      <c r="K4791" s="1" t="s">
        <v>236</v>
      </c>
      <c r="L4791" s="1" t="s">
        <v>16156</v>
      </c>
    </row>
    <row r="4792" spans="1:12">
      <c r="A4792" s="1">
        <v>5531</v>
      </c>
      <c r="B4792" s="1" t="s">
        <v>16159</v>
      </c>
      <c r="C4792" s="1" t="s">
        <v>16160</v>
      </c>
      <c r="D4792" s="1" t="s">
        <v>233</v>
      </c>
      <c r="E4792" s="1" t="s">
        <v>16161</v>
      </c>
      <c r="F4792" s="1" t="s">
        <v>16162</v>
      </c>
      <c r="G4792" s="1">
        <v>53.817799999999998</v>
      </c>
      <c r="H4792" s="1">
        <v>-89.896900000000002</v>
      </c>
      <c r="I4792" s="1">
        <v>729</v>
      </c>
      <c r="J4792" s="1">
        <v>-5</v>
      </c>
      <c r="K4792" s="1" t="s">
        <v>236</v>
      </c>
      <c r="L4792" s="1" t="s">
        <v>16159</v>
      </c>
    </row>
    <row r="4793" spans="1:12">
      <c r="A4793" s="1">
        <v>5530</v>
      </c>
      <c r="B4793" s="1" t="s">
        <v>16163</v>
      </c>
      <c r="C4793" s="1" t="s">
        <v>16164</v>
      </c>
      <c r="D4793" s="1" t="s">
        <v>233</v>
      </c>
      <c r="E4793" s="1" t="s">
        <v>16165</v>
      </c>
      <c r="F4793" s="1" t="s">
        <v>16166</v>
      </c>
      <c r="G4793" s="1">
        <v>53.845599999999997</v>
      </c>
      <c r="H4793" s="1">
        <v>-94.851900000000001</v>
      </c>
      <c r="I4793" s="1">
        <v>773</v>
      </c>
      <c r="J4793" s="1">
        <v>-6</v>
      </c>
      <c r="K4793" s="1" t="s">
        <v>236</v>
      </c>
      <c r="L4793" s="1" t="s">
        <v>16163</v>
      </c>
    </row>
    <row r="4794" spans="1:12">
      <c r="A4794" s="1">
        <v>5529</v>
      </c>
      <c r="B4794" s="1" t="s">
        <v>16167</v>
      </c>
      <c r="C4794" s="1" t="s">
        <v>16168</v>
      </c>
      <c r="D4794" s="1" t="s">
        <v>233</v>
      </c>
      <c r="E4794" s="1" t="s">
        <v>16169</v>
      </c>
      <c r="F4794" s="1" t="s">
        <v>16170</v>
      </c>
      <c r="G4794" s="1">
        <v>56.537799999999997</v>
      </c>
      <c r="H4794" s="1">
        <v>-79.246700000000004</v>
      </c>
      <c r="I4794" s="1">
        <v>104</v>
      </c>
      <c r="J4794" s="1">
        <v>-5</v>
      </c>
      <c r="K4794" s="1" t="s">
        <v>236</v>
      </c>
      <c r="L4794" s="1" t="s">
        <v>16167</v>
      </c>
    </row>
    <row r="4795" spans="1:12">
      <c r="A4795" s="1">
        <v>5528</v>
      </c>
      <c r="B4795" s="1" t="s">
        <v>16171</v>
      </c>
      <c r="C4795" s="1" t="s">
        <v>16172</v>
      </c>
      <c r="D4795" s="1" t="s">
        <v>233</v>
      </c>
      <c r="E4795" s="1" t="s">
        <v>16173</v>
      </c>
      <c r="F4795" s="1" t="s">
        <v>16174</v>
      </c>
      <c r="G4795" s="1">
        <v>59.250300000000003</v>
      </c>
      <c r="H4795" s="1">
        <v>-105.84099999999999</v>
      </c>
      <c r="I4795" s="1">
        <v>805</v>
      </c>
      <c r="J4795" s="1">
        <v>-6</v>
      </c>
      <c r="K4795" s="1" t="s">
        <v>201</v>
      </c>
      <c r="L4795" s="1" t="s">
        <v>16171</v>
      </c>
    </row>
    <row r="4796" spans="1:12">
      <c r="A4796" s="1">
        <v>5527</v>
      </c>
      <c r="B4796" s="1" t="s">
        <v>16175</v>
      </c>
      <c r="C4796" s="1" t="s">
        <v>16176</v>
      </c>
      <c r="D4796" s="1" t="s">
        <v>233</v>
      </c>
      <c r="E4796" s="1" t="s">
        <v>16177</v>
      </c>
      <c r="F4796" s="1" t="s">
        <v>16178</v>
      </c>
      <c r="G4796" s="1">
        <v>51.066899999999997</v>
      </c>
      <c r="H4796" s="1">
        <v>-93.793099999999995</v>
      </c>
      <c r="I4796" s="1">
        <v>1265</v>
      </c>
      <c r="J4796" s="1">
        <v>-6</v>
      </c>
      <c r="K4796" s="1" t="s">
        <v>236</v>
      </c>
      <c r="L4796" s="1" t="s">
        <v>16175</v>
      </c>
    </row>
    <row r="4797" spans="1:12">
      <c r="A4797" s="1">
        <v>5526</v>
      </c>
      <c r="B4797" s="1" t="s">
        <v>16179</v>
      </c>
      <c r="C4797" s="1" t="s">
        <v>16180</v>
      </c>
      <c r="D4797" s="1" t="s">
        <v>233</v>
      </c>
      <c r="E4797" s="1" t="s">
        <v>16181</v>
      </c>
      <c r="F4797" s="1" t="s">
        <v>16182</v>
      </c>
      <c r="G4797" s="1">
        <v>64.116100000000003</v>
      </c>
      <c r="H4797" s="1">
        <v>-117.31</v>
      </c>
      <c r="I4797" s="1">
        <v>723</v>
      </c>
      <c r="J4797" s="1">
        <v>-7</v>
      </c>
      <c r="K4797" s="1" t="s">
        <v>236</v>
      </c>
      <c r="L4797" s="1" t="s">
        <v>16179</v>
      </c>
    </row>
    <row r="4798" spans="1:12">
      <c r="A4798" s="1">
        <v>5525</v>
      </c>
      <c r="B4798" s="1" t="s">
        <v>16183</v>
      </c>
      <c r="C4798" s="1" t="s">
        <v>16184</v>
      </c>
      <c r="D4798" s="1" t="s">
        <v>233</v>
      </c>
      <c r="E4798" s="1" t="s">
        <v>16185</v>
      </c>
      <c r="F4798" s="1" t="s">
        <v>16186</v>
      </c>
      <c r="G4798" s="1">
        <v>50.182777000000002</v>
      </c>
      <c r="H4798" s="1">
        <v>-86.696387999999999</v>
      </c>
      <c r="I4798" s="1">
        <v>1057</v>
      </c>
      <c r="J4798" s="1">
        <v>-5</v>
      </c>
      <c r="K4798" s="1" t="s">
        <v>236</v>
      </c>
      <c r="L4798" s="1" t="s">
        <v>16183</v>
      </c>
    </row>
    <row r="4799" spans="1:12">
      <c r="A4799" s="1">
        <v>5524</v>
      </c>
      <c r="B4799" s="1" t="s">
        <v>16187</v>
      </c>
      <c r="C4799" s="1" t="s">
        <v>16188</v>
      </c>
      <c r="D4799" s="1" t="s">
        <v>233</v>
      </c>
      <c r="E4799" s="1" t="s">
        <v>16189</v>
      </c>
      <c r="F4799" s="1" t="s">
        <v>16190</v>
      </c>
      <c r="G4799" s="1">
        <v>53.971400000000003</v>
      </c>
      <c r="H4799" s="1">
        <v>-101.09099999999999</v>
      </c>
      <c r="I4799" s="1">
        <v>887</v>
      </c>
      <c r="J4799" s="1">
        <v>-6</v>
      </c>
      <c r="K4799" s="1" t="s">
        <v>236</v>
      </c>
      <c r="L4799" s="1" t="s">
        <v>16187</v>
      </c>
    </row>
    <row r="4800" spans="1:12">
      <c r="A4800" s="1">
        <v>5523</v>
      </c>
      <c r="B4800" s="1" t="s">
        <v>16191</v>
      </c>
      <c r="C4800" s="1" t="s">
        <v>16192</v>
      </c>
      <c r="D4800" s="1" t="s">
        <v>233</v>
      </c>
      <c r="E4800" s="1" t="s">
        <v>16193</v>
      </c>
      <c r="F4800" s="1" t="s">
        <v>16194</v>
      </c>
      <c r="G4800" s="1">
        <v>49.834200000000003</v>
      </c>
      <c r="H4800" s="1">
        <v>-124.5</v>
      </c>
      <c r="I4800" s="1">
        <v>425</v>
      </c>
      <c r="J4800" s="1">
        <v>-8</v>
      </c>
      <c r="K4800" s="1" t="s">
        <v>236</v>
      </c>
      <c r="L4800" s="1" t="s">
        <v>16191</v>
      </c>
    </row>
    <row r="4801" spans="1:12">
      <c r="A4801" s="1">
        <v>5522</v>
      </c>
      <c r="B4801" s="1" t="s">
        <v>16195</v>
      </c>
      <c r="C4801" s="1" t="s">
        <v>16196</v>
      </c>
      <c r="D4801" s="1" t="s">
        <v>233</v>
      </c>
      <c r="E4801" s="1" t="s">
        <v>16197</v>
      </c>
      <c r="F4801" s="1" t="s">
        <v>16198</v>
      </c>
      <c r="G4801" s="1">
        <v>54.988100000000003</v>
      </c>
      <c r="H4801" s="1">
        <v>-85.443299999999994</v>
      </c>
      <c r="I4801" s="1">
        <v>173</v>
      </c>
      <c r="J4801" s="1">
        <v>-5</v>
      </c>
      <c r="K4801" s="1" t="s">
        <v>236</v>
      </c>
      <c r="L4801" s="1" t="s">
        <v>16195</v>
      </c>
    </row>
    <row r="4802" spans="1:12">
      <c r="A4802" s="1">
        <v>5521</v>
      </c>
      <c r="B4802" s="1" t="s">
        <v>16199</v>
      </c>
      <c r="C4802" s="1" t="s">
        <v>16200</v>
      </c>
      <c r="D4802" s="1" t="s">
        <v>233</v>
      </c>
      <c r="E4802" s="1" t="s">
        <v>16201</v>
      </c>
      <c r="F4802" s="1" t="s">
        <v>16202</v>
      </c>
      <c r="G4802" s="1">
        <v>51.819699999999997</v>
      </c>
      <c r="H4802" s="1">
        <v>-93.973299999999995</v>
      </c>
      <c r="I4802" s="1">
        <v>1114</v>
      </c>
      <c r="J4802" s="1">
        <v>-6</v>
      </c>
      <c r="K4802" s="1" t="s">
        <v>236</v>
      </c>
      <c r="L4802" s="1" t="s">
        <v>16199</v>
      </c>
    </row>
    <row r="4803" spans="1:12">
      <c r="A4803" s="1">
        <v>5520</v>
      </c>
      <c r="B4803" s="1" t="s">
        <v>16203</v>
      </c>
      <c r="C4803" s="1" t="s">
        <v>16204</v>
      </c>
      <c r="D4803" s="1" t="s">
        <v>233</v>
      </c>
      <c r="E4803" s="1" t="s">
        <v>16205</v>
      </c>
      <c r="F4803" s="1" t="s">
        <v>16206</v>
      </c>
      <c r="G4803" s="1">
        <v>58.471899999999998</v>
      </c>
      <c r="H4803" s="1">
        <v>-78.076899999999995</v>
      </c>
      <c r="I4803" s="1">
        <v>83</v>
      </c>
      <c r="J4803" s="1">
        <v>-5</v>
      </c>
      <c r="K4803" s="1" t="s">
        <v>236</v>
      </c>
      <c r="L4803" s="1" t="s">
        <v>16203</v>
      </c>
    </row>
    <row r="4804" spans="1:12">
      <c r="A4804" s="1">
        <v>5519</v>
      </c>
      <c r="B4804" s="1" t="s">
        <v>16207</v>
      </c>
      <c r="C4804" s="1" t="s">
        <v>16208</v>
      </c>
      <c r="D4804" s="1" t="s">
        <v>233</v>
      </c>
      <c r="E4804" s="1" t="s">
        <v>16209</v>
      </c>
      <c r="F4804" s="1" t="s">
        <v>16210</v>
      </c>
      <c r="G4804" s="1">
        <v>54.933300000000003</v>
      </c>
      <c r="H4804" s="1">
        <v>-95.278899999999993</v>
      </c>
      <c r="I4804" s="1">
        <v>663</v>
      </c>
      <c r="J4804" s="1">
        <v>-6</v>
      </c>
      <c r="K4804" s="1" t="s">
        <v>236</v>
      </c>
      <c r="L4804" s="1" t="s">
        <v>16207</v>
      </c>
    </row>
    <row r="4805" spans="1:12">
      <c r="A4805" s="1">
        <v>5518</v>
      </c>
      <c r="B4805" s="1" t="s">
        <v>16211</v>
      </c>
      <c r="C4805" s="1" t="s">
        <v>16212</v>
      </c>
      <c r="D4805" s="1" t="s">
        <v>233</v>
      </c>
      <c r="E4805" s="1" t="s">
        <v>16213</v>
      </c>
      <c r="F4805" s="1" t="s">
        <v>16214</v>
      </c>
      <c r="G4805" s="1">
        <v>58.276699999999998</v>
      </c>
      <c r="H4805" s="1">
        <v>-104.08199999999999</v>
      </c>
      <c r="I4805" s="1">
        <v>1605</v>
      </c>
      <c r="J4805" s="1">
        <v>-6</v>
      </c>
      <c r="K4805" s="1" t="s">
        <v>201</v>
      </c>
      <c r="L4805" s="1" t="s">
        <v>16211</v>
      </c>
    </row>
    <row r="4806" spans="1:12">
      <c r="A4806" s="1">
        <v>5517</v>
      </c>
      <c r="B4806" s="1" t="s">
        <v>16215</v>
      </c>
      <c r="C4806" s="1" t="s">
        <v>16216</v>
      </c>
      <c r="D4806" s="1" t="s">
        <v>233</v>
      </c>
      <c r="E4806" s="1" t="s">
        <v>16217</v>
      </c>
      <c r="F4806" s="1" t="s">
        <v>16218</v>
      </c>
      <c r="G4806" s="1">
        <v>53.958300000000001</v>
      </c>
      <c r="H4806" s="1">
        <v>-97.844200000000001</v>
      </c>
      <c r="I4806" s="1">
        <v>734</v>
      </c>
      <c r="J4806" s="1">
        <v>-6</v>
      </c>
      <c r="K4806" s="1" t="s">
        <v>236</v>
      </c>
      <c r="L4806" s="1" t="s">
        <v>16215</v>
      </c>
    </row>
    <row r="4807" spans="1:12">
      <c r="A4807" s="1">
        <v>5516</v>
      </c>
      <c r="B4807" s="1" t="s">
        <v>16219</v>
      </c>
      <c r="C4807" s="1" t="s">
        <v>16220</v>
      </c>
      <c r="D4807" s="1" t="s">
        <v>233</v>
      </c>
      <c r="E4807" s="1" t="s">
        <v>16221</v>
      </c>
      <c r="F4807" s="1" t="s">
        <v>16222</v>
      </c>
      <c r="G4807" s="1">
        <v>53.010599999999997</v>
      </c>
      <c r="H4807" s="1">
        <v>-78.831100000000006</v>
      </c>
      <c r="I4807" s="1">
        <v>66</v>
      </c>
      <c r="J4807" s="1">
        <v>-5</v>
      </c>
      <c r="K4807" s="1" t="s">
        <v>236</v>
      </c>
      <c r="L4807" s="1" t="s">
        <v>16219</v>
      </c>
    </row>
    <row r="4808" spans="1:12">
      <c r="A4808" s="1">
        <v>5515</v>
      </c>
      <c r="B4808" s="1" t="s">
        <v>16223</v>
      </c>
      <c r="C4808" s="1" t="s">
        <v>16224</v>
      </c>
      <c r="D4808" s="1" t="s">
        <v>233</v>
      </c>
      <c r="E4808" s="1" t="s">
        <v>16225</v>
      </c>
      <c r="F4808" s="1" t="s">
        <v>16226</v>
      </c>
      <c r="G4808" s="1">
        <v>56.536099999999998</v>
      </c>
      <c r="H4808" s="1">
        <v>-76.518299999999996</v>
      </c>
      <c r="I4808" s="1">
        <v>250</v>
      </c>
      <c r="J4808" s="1">
        <v>-5</v>
      </c>
      <c r="K4808" s="1" t="s">
        <v>236</v>
      </c>
      <c r="L4808" s="1" t="s">
        <v>16223</v>
      </c>
    </row>
    <row r="4809" spans="1:12">
      <c r="A4809" s="1">
        <v>5514</v>
      </c>
      <c r="B4809" s="1" t="s">
        <v>16227</v>
      </c>
      <c r="C4809" s="1" t="s">
        <v>16228</v>
      </c>
      <c r="D4809" s="1" t="s">
        <v>233</v>
      </c>
      <c r="E4809" s="1" t="s">
        <v>16229</v>
      </c>
      <c r="F4809" s="1" t="s">
        <v>16230</v>
      </c>
      <c r="G4809" s="1">
        <v>49.771900000000002</v>
      </c>
      <c r="H4809" s="1">
        <v>-74.528099999999995</v>
      </c>
      <c r="I4809" s="1">
        <v>1270</v>
      </c>
      <c r="J4809" s="1">
        <v>-5</v>
      </c>
      <c r="K4809" s="1" t="s">
        <v>236</v>
      </c>
      <c r="L4809" s="1" t="s">
        <v>16227</v>
      </c>
    </row>
    <row r="4810" spans="1:12">
      <c r="A4810" s="1">
        <v>5513</v>
      </c>
      <c r="B4810" s="1" t="s">
        <v>16231</v>
      </c>
      <c r="C4810" s="1" t="s">
        <v>16232</v>
      </c>
      <c r="D4810" s="1" t="s">
        <v>233</v>
      </c>
      <c r="E4810" s="1" t="s">
        <v>16233</v>
      </c>
      <c r="F4810" s="1" t="s">
        <v>16234</v>
      </c>
      <c r="G4810" s="1">
        <v>52.302799999999998</v>
      </c>
      <c r="H4810" s="1">
        <v>-55.847200000000001</v>
      </c>
      <c r="I4810" s="1">
        <v>38</v>
      </c>
      <c r="J4810" s="1">
        <v>-4</v>
      </c>
      <c r="K4810" s="1" t="s">
        <v>236</v>
      </c>
      <c r="L4810" s="1" t="s">
        <v>16231</v>
      </c>
    </row>
    <row r="4811" spans="1:12">
      <c r="A4811" s="1">
        <v>5512</v>
      </c>
      <c r="B4811" s="1" t="s">
        <v>16235</v>
      </c>
      <c r="C4811" s="1" t="s">
        <v>16236</v>
      </c>
      <c r="D4811" s="1" t="s">
        <v>233</v>
      </c>
      <c r="E4811" s="1" t="s">
        <v>16237</v>
      </c>
      <c r="F4811" s="1" t="s">
        <v>16238</v>
      </c>
      <c r="G4811" s="1">
        <v>58.711399999999998</v>
      </c>
      <c r="H4811" s="1">
        <v>-65.992800000000003</v>
      </c>
      <c r="I4811" s="1">
        <v>215</v>
      </c>
      <c r="J4811" s="1">
        <v>-5</v>
      </c>
      <c r="K4811" s="1" t="s">
        <v>236</v>
      </c>
      <c r="L4811" s="1" t="s">
        <v>16235</v>
      </c>
    </row>
    <row r="4812" spans="1:12">
      <c r="A4812" s="1">
        <v>5511</v>
      </c>
      <c r="B4812" s="1" t="s">
        <v>16239</v>
      </c>
      <c r="C4812" s="1" t="s">
        <v>16240</v>
      </c>
      <c r="D4812" s="1" t="s">
        <v>233</v>
      </c>
      <c r="E4812" s="1" t="s">
        <v>16241</v>
      </c>
      <c r="F4812" s="1" t="s">
        <v>16242</v>
      </c>
      <c r="G4812" s="1">
        <v>62.418300000000002</v>
      </c>
      <c r="H4812" s="1">
        <v>-110.682</v>
      </c>
      <c r="I4812" s="1">
        <v>596</v>
      </c>
      <c r="J4812" s="1">
        <v>-7</v>
      </c>
      <c r="K4812" s="1" t="s">
        <v>236</v>
      </c>
      <c r="L4812" s="1" t="s">
        <v>16239</v>
      </c>
    </row>
    <row r="4813" spans="1:12">
      <c r="A4813" s="1">
        <v>5510</v>
      </c>
      <c r="B4813" s="1" t="s">
        <v>16243</v>
      </c>
      <c r="C4813" s="1" t="s">
        <v>16244</v>
      </c>
      <c r="D4813" s="1" t="s">
        <v>233</v>
      </c>
      <c r="E4813" s="1" t="s">
        <v>16245</v>
      </c>
      <c r="F4813" s="1" t="s">
        <v>16246</v>
      </c>
      <c r="G4813" s="1">
        <v>52.195599999999999</v>
      </c>
      <c r="H4813" s="1">
        <v>-87.934200000000004</v>
      </c>
      <c r="I4813" s="1">
        <v>834</v>
      </c>
      <c r="J4813" s="1">
        <v>-5</v>
      </c>
      <c r="K4813" s="1" t="s">
        <v>236</v>
      </c>
      <c r="L4813" s="1" t="s">
        <v>16243</v>
      </c>
    </row>
    <row r="4814" spans="1:12">
      <c r="A4814" s="1">
        <v>5509</v>
      </c>
      <c r="B4814" s="1" t="s">
        <v>16247</v>
      </c>
      <c r="C4814" s="1" t="s">
        <v>16248</v>
      </c>
      <c r="D4814" s="1" t="s">
        <v>233</v>
      </c>
      <c r="E4814" s="1" t="s">
        <v>16249</v>
      </c>
      <c r="F4814" s="1" t="s">
        <v>16250</v>
      </c>
      <c r="G4814" s="1">
        <v>62.85</v>
      </c>
      <c r="H4814" s="1">
        <v>-69.883300000000006</v>
      </c>
      <c r="I4814" s="1">
        <v>175</v>
      </c>
      <c r="J4814" s="1">
        <v>-5</v>
      </c>
      <c r="K4814" s="1" t="s">
        <v>236</v>
      </c>
      <c r="L4814" s="1" t="s">
        <v>16247</v>
      </c>
    </row>
    <row r="4815" spans="1:12">
      <c r="A4815" s="1">
        <v>5508</v>
      </c>
      <c r="B4815" s="1" t="s">
        <v>16251</v>
      </c>
      <c r="C4815" s="1" t="s">
        <v>16252</v>
      </c>
      <c r="D4815" s="1" t="s">
        <v>233</v>
      </c>
      <c r="E4815" s="1" t="s">
        <v>16253</v>
      </c>
      <c r="F4815" s="1" t="s">
        <v>16254</v>
      </c>
      <c r="G4815" s="1">
        <v>59.296700000000001</v>
      </c>
      <c r="H4815" s="1">
        <v>-69.599699999999999</v>
      </c>
      <c r="I4815" s="1">
        <v>119</v>
      </c>
      <c r="J4815" s="1">
        <v>-5</v>
      </c>
      <c r="K4815" s="1" t="s">
        <v>236</v>
      </c>
      <c r="L4815" s="1" t="s">
        <v>16251</v>
      </c>
    </row>
    <row r="4816" spans="1:12">
      <c r="A4816" s="1">
        <v>5507</v>
      </c>
      <c r="B4816" s="1" t="s">
        <v>16255</v>
      </c>
      <c r="C4816" s="1" t="s">
        <v>16256</v>
      </c>
      <c r="D4816" s="1" t="s">
        <v>233</v>
      </c>
      <c r="E4816" s="1" t="s">
        <v>16257</v>
      </c>
      <c r="F4816" s="1" t="s">
        <v>16258</v>
      </c>
      <c r="G4816" s="1">
        <v>51.473300000000002</v>
      </c>
      <c r="H4816" s="1">
        <v>-78.758300000000006</v>
      </c>
      <c r="I4816" s="1">
        <v>80</v>
      </c>
      <c r="J4816" s="1">
        <v>-5</v>
      </c>
      <c r="K4816" s="1" t="s">
        <v>236</v>
      </c>
      <c r="L4816" s="1" t="s">
        <v>16255</v>
      </c>
    </row>
    <row r="4817" spans="1:12">
      <c r="A4817" s="1">
        <v>5506</v>
      </c>
      <c r="B4817" s="1" t="s">
        <v>16259</v>
      </c>
      <c r="C4817" s="1" t="s">
        <v>16260</v>
      </c>
      <c r="D4817" s="1" t="s">
        <v>233</v>
      </c>
      <c r="E4817" s="1" t="s">
        <v>16261</v>
      </c>
      <c r="F4817" s="1" t="s">
        <v>16262</v>
      </c>
      <c r="G4817" s="1">
        <v>60.818600000000004</v>
      </c>
      <c r="H4817" s="1">
        <v>-78.148600000000002</v>
      </c>
      <c r="I4817" s="1">
        <v>75</v>
      </c>
      <c r="J4817" s="1">
        <v>-5</v>
      </c>
      <c r="K4817" s="1" t="s">
        <v>236</v>
      </c>
      <c r="L4817" s="1" t="s">
        <v>16259</v>
      </c>
    </row>
    <row r="4818" spans="1:12">
      <c r="A4818" s="1">
        <v>5505</v>
      </c>
      <c r="B4818" s="1" t="s">
        <v>16263</v>
      </c>
      <c r="C4818" s="1" t="s">
        <v>16264</v>
      </c>
      <c r="D4818" s="1" t="s">
        <v>233</v>
      </c>
      <c r="E4818" s="1" t="s">
        <v>16265</v>
      </c>
      <c r="F4818" s="1" t="s">
        <v>16266</v>
      </c>
      <c r="G4818" s="1">
        <v>53.857199999999999</v>
      </c>
      <c r="H4818" s="1">
        <v>-94.653599999999997</v>
      </c>
      <c r="I4818" s="1">
        <v>770</v>
      </c>
      <c r="J4818" s="1">
        <v>-6</v>
      </c>
      <c r="K4818" s="1" t="s">
        <v>236</v>
      </c>
      <c r="L4818" s="1" t="s">
        <v>16263</v>
      </c>
    </row>
    <row r="4819" spans="1:12">
      <c r="A4819" s="1">
        <v>5504</v>
      </c>
      <c r="B4819" s="1" t="s">
        <v>16267</v>
      </c>
      <c r="C4819" s="1" t="s">
        <v>16268</v>
      </c>
      <c r="D4819" s="1" t="s">
        <v>233</v>
      </c>
      <c r="E4819" s="1" t="s">
        <v>16269</v>
      </c>
      <c r="F4819" s="1" t="s">
        <v>16270</v>
      </c>
      <c r="G4819" s="1">
        <v>62.417299999999997</v>
      </c>
      <c r="H4819" s="1">
        <v>-77.925299999999993</v>
      </c>
      <c r="I4819" s="1">
        <v>126</v>
      </c>
      <c r="J4819" s="1">
        <v>-5</v>
      </c>
      <c r="K4819" s="1" t="s">
        <v>236</v>
      </c>
      <c r="L4819" s="1" t="s">
        <v>16267</v>
      </c>
    </row>
    <row r="4820" spans="1:12">
      <c r="A4820" s="1">
        <v>5503</v>
      </c>
      <c r="B4820" s="1" t="s">
        <v>16271</v>
      </c>
      <c r="C4820" s="1" t="s">
        <v>16272</v>
      </c>
      <c r="D4820" s="1" t="s">
        <v>233</v>
      </c>
      <c r="E4820" s="1" t="s">
        <v>16273</v>
      </c>
      <c r="F4820" s="1" t="s">
        <v>16274</v>
      </c>
      <c r="G4820" s="1">
        <v>50.468899999999998</v>
      </c>
      <c r="H4820" s="1">
        <v>-59.636699999999998</v>
      </c>
      <c r="I4820" s="1">
        <v>39</v>
      </c>
      <c r="J4820" s="1">
        <v>-4</v>
      </c>
      <c r="K4820" s="1" t="s">
        <v>236</v>
      </c>
      <c r="L4820" s="1" t="s">
        <v>16271</v>
      </c>
    </row>
    <row r="4821" spans="1:12">
      <c r="A4821" s="1">
        <v>5502</v>
      </c>
      <c r="B4821" s="1" t="s">
        <v>16275</v>
      </c>
      <c r="C4821" s="1" t="s">
        <v>16276</v>
      </c>
      <c r="D4821" s="1" t="s">
        <v>233</v>
      </c>
      <c r="E4821" s="1" t="s">
        <v>16277</v>
      </c>
      <c r="F4821" s="1" t="s">
        <v>16278</v>
      </c>
      <c r="G4821" s="1">
        <v>55.448300000000003</v>
      </c>
      <c r="H4821" s="1">
        <v>-60.2286</v>
      </c>
      <c r="I4821" s="1">
        <v>39</v>
      </c>
      <c r="J4821" s="1">
        <v>-4</v>
      </c>
      <c r="K4821" s="1" t="s">
        <v>236</v>
      </c>
      <c r="L4821" s="1" t="s">
        <v>16275</v>
      </c>
    </row>
    <row r="4822" spans="1:12">
      <c r="A4822" s="1">
        <v>5501</v>
      </c>
      <c r="B4822" s="1" t="s">
        <v>16279</v>
      </c>
      <c r="C4822" s="1" t="s">
        <v>16280</v>
      </c>
      <c r="D4822" s="1" t="s">
        <v>233</v>
      </c>
      <c r="E4822" s="1" t="s">
        <v>16281</v>
      </c>
      <c r="F4822" s="1" t="s">
        <v>16282</v>
      </c>
      <c r="G4822" s="1">
        <v>51.691099999999999</v>
      </c>
      <c r="H4822" s="1">
        <v>-76.135599999999997</v>
      </c>
      <c r="I4822" s="1">
        <v>802</v>
      </c>
      <c r="J4822" s="1">
        <v>-5</v>
      </c>
      <c r="K4822" s="1" t="s">
        <v>236</v>
      </c>
      <c r="L4822" s="1" t="s">
        <v>16279</v>
      </c>
    </row>
    <row r="4823" spans="1:12">
      <c r="A4823" s="1">
        <v>5500</v>
      </c>
      <c r="B4823" s="1" t="s">
        <v>16283</v>
      </c>
      <c r="C4823" s="1" t="s">
        <v>673</v>
      </c>
      <c r="D4823" s="1" t="s">
        <v>233</v>
      </c>
      <c r="E4823" s="1" t="s">
        <v>16284</v>
      </c>
      <c r="F4823" s="1" t="s">
        <v>16285</v>
      </c>
      <c r="G4823" s="1">
        <v>49.294400000000003</v>
      </c>
      <c r="H4823" s="1">
        <v>-123.111</v>
      </c>
      <c r="I4823" s="1">
        <v>0</v>
      </c>
      <c r="J4823" s="1">
        <v>-8</v>
      </c>
      <c r="K4823" s="1" t="s">
        <v>236</v>
      </c>
      <c r="L4823" s="1" t="s">
        <v>16283</v>
      </c>
    </row>
    <row r="4824" spans="1:12">
      <c r="A4824" s="1">
        <v>5499</v>
      </c>
      <c r="B4824" s="1" t="s">
        <v>16286</v>
      </c>
      <c r="C4824" s="1" t="s">
        <v>16287</v>
      </c>
      <c r="D4824" s="1" t="s">
        <v>233</v>
      </c>
      <c r="E4824" s="1" t="s">
        <v>16288</v>
      </c>
      <c r="F4824" s="1" t="s">
        <v>16289</v>
      </c>
      <c r="G4824" s="1">
        <v>61.046399999999998</v>
      </c>
      <c r="H4824" s="1">
        <v>-69.617800000000003</v>
      </c>
      <c r="I4824" s="1">
        <v>103</v>
      </c>
      <c r="J4824" s="1">
        <v>-5</v>
      </c>
      <c r="K4824" s="1" t="s">
        <v>236</v>
      </c>
      <c r="L4824" s="1" t="s">
        <v>16286</v>
      </c>
    </row>
    <row r="4825" spans="1:12">
      <c r="A4825" s="1">
        <v>5498</v>
      </c>
      <c r="B4825" s="1" t="s">
        <v>16290</v>
      </c>
      <c r="C4825" s="1" t="s">
        <v>16291</v>
      </c>
      <c r="D4825" s="1" t="s">
        <v>233</v>
      </c>
      <c r="E4825" s="1" t="s">
        <v>16292</v>
      </c>
      <c r="F4825" s="1" t="s">
        <v>16293</v>
      </c>
      <c r="G4825" s="1">
        <v>76.426100000000005</v>
      </c>
      <c r="H4825" s="1">
        <v>-82.909199999999998</v>
      </c>
      <c r="I4825" s="1">
        <v>146</v>
      </c>
      <c r="J4825" s="1">
        <v>-5</v>
      </c>
      <c r="K4825" s="1" t="s">
        <v>236</v>
      </c>
      <c r="L4825" s="1" t="s">
        <v>16290</v>
      </c>
    </row>
    <row r="4826" spans="1:12">
      <c r="A4826" s="1">
        <v>5497</v>
      </c>
      <c r="B4826" s="1" t="s">
        <v>16294</v>
      </c>
      <c r="C4826" s="1" t="s">
        <v>16295</v>
      </c>
      <c r="D4826" s="1" t="s">
        <v>233</v>
      </c>
      <c r="E4826" s="1" t="s">
        <v>16296</v>
      </c>
      <c r="F4826" s="1" t="s">
        <v>16297</v>
      </c>
      <c r="G4826" s="1">
        <v>56.357500000000002</v>
      </c>
      <c r="H4826" s="1">
        <v>-94.710599999999999</v>
      </c>
      <c r="I4826" s="1">
        <v>476</v>
      </c>
      <c r="J4826" s="1">
        <v>-6</v>
      </c>
      <c r="K4826" s="1" t="s">
        <v>236</v>
      </c>
      <c r="L4826" s="1" t="s">
        <v>16294</v>
      </c>
    </row>
    <row r="4827" spans="1:12">
      <c r="A4827" s="1">
        <v>5496</v>
      </c>
      <c r="B4827" s="1" t="s">
        <v>16298</v>
      </c>
      <c r="C4827" s="1" t="s">
        <v>16299</v>
      </c>
      <c r="D4827" s="1" t="s">
        <v>233</v>
      </c>
      <c r="E4827" s="1" t="s">
        <v>16300</v>
      </c>
      <c r="F4827" s="1" t="s">
        <v>16301</v>
      </c>
      <c r="G4827" s="1">
        <v>55.2819</v>
      </c>
      <c r="H4827" s="1">
        <v>-77.765299999999996</v>
      </c>
      <c r="I4827" s="1">
        <v>34</v>
      </c>
      <c r="J4827" s="1">
        <v>-5</v>
      </c>
      <c r="K4827" s="1" t="s">
        <v>236</v>
      </c>
      <c r="L4827" s="1" t="s">
        <v>16298</v>
      </c>
    </row>
    <row r="4828" spans="1:12">
      <c r="A4828" s="1">
        <v>5495</v>
      </c>
      <c r="B4828" s="1" t="s">
        <v>16302</v>
      </c>
      <c r="C4828" s="1" t="s">
        <v>16303</v>
      </c>
      <c r="D4828" s="1" t="s">
        <v>233</v>
      </c>
      <c r="E4828" s="1" t="s">
        <v>16304</v>
      </c>
      <c r="F4828" s="1" t="s">
        <v>16305</v>
      </c>
      <c r="G4828" s="1">
        <v>69.364699999999999</v>
      </c>
      <c r="H4828" s="1">
        <v>-81.816100000000006</v>
      </c>
      <c r="I4828" s="1">
        <v>174</v>
      </c>
      <c r="J4828" s="1">
        <v>-5</v>
      </c>
      <c r="K4828" s="1" t="s">
        <v>236</v>
      </c>
      <c r="L4828" s="1" t="s">
        <v>16302</v>
      </c>
    </row>
    <row r="4829" spans="1:12">
      <c r="A4829" s="1">
        <v>5494</v>
      </c>
      <c r="B4829" s="1" t="s">
        <v>16306</v>
      </c>
      <c r="C4829" s="1" t="s">
        <v>16307</v>
      </c>
      <c r="D4829" s="1" t="s">
        <v>233</v>
      </c>
      <c r="E4829" s="1" t="s">
        <v>16308</v>
      </c>
      <c r="F4829" s="1" t="s">
        <v>16309</v>
      </c>
      <c r="G4829" s="1">
        <v>54.558900000000001</v>
      </c>
      <c r="H4829" s="1">
        <v>-94.491399999999999</v>
      </c>
      <c r="I4829" s="1">
        <v>617</v>
      </c>
      <c r="J4829" s="1">
        <v>-6</v>
      </c>
      <c r="K4829" s="1" t="s">
        <v>236</v>
      </c>
      <c r="L4829" s="1" t="s">
        <v>16306</v>
      </c>
    </row>
    <row r="4830" spans="1:12">
      <c r="A4830" s="1">
        <v>5493</v>
      </c>
      <c r="B4830" s="1" t="s">
        <v>16310</v>
      </c>
      <c r="C4830" s="1" t="s">
        <v>16311</v>
      </c>
      <c r="D4830" s="1" t="s">
        <v>233</v>
      </c>
      <c r="E4830" s="1" t="s">
        <v>16312</v>
      </c>
      <c r="F4830" s="1" t="s">
        <v>16313</v>
      </c>
      <c r="G4830" s="1">
        <v>49.694200000000002</v>
      </c>
      <c r="H4830" s="1">
        <v>-124.518</v>
      </c>
      <c r="I4830" s="1">
        <v>326</v>
      </c>
      <c r="J4830" s="1">
        <v>-8</v>
      </c>
      <c r="K4830" s="1" t="s">
        <v>236</v>
      </c>
      <c r="L4830" s="1" t="s">
        <v>16310</v>
      </c>
    </row>
    <row r="4831" spans="1:12">
      <c r="A4831" s="1">
        <v>5492</v>
      </c>
      <c r="B4831" s="1" t="s">
        <v>16314</v>
      </c>
      <c r="C4831" s="1" t="s">
        <v>16315</v>
      </c>
      <c r="D4831" s="1" t="s">
        <v>233</v>
      </c>
      <c r="E4831" s="1" t="s">
        <v>16316</v>
      </c>
      <c r="F4831" s="1" t="s">
        <v>16317</v>
      </c>
      <c r="G4831" s="1">
        <v>55.076900000000002</v>
      </c>
      <c r="H4831" s="1">
        <v>-59.186399999999999</v>
      </c>
      <c r="I4831" s="1">
        <v>234</v>
      </c>
      <c r="J4831" s="1">
        <v>-4</v>
      </c>
      <c r="K4831" s="1" t="s">
        <v>236</v>
      </c>
      <c r="L4831" s="1" t="s">
        <v>16314</v>
      </c>
    </row>
    <row r="4832" spans="1:12">
      <c r="A4832" s="1">
        <v>5491</v>
      </c>
      <c r="B4832" s="1" t="s">
        <v>16318</v>
      </c>
      <c r="C4832" s="1" t="s">
        <v>16319</v>
      </c>
      <c r="D4832" s="1" t="s">
        <v>233</v>
      </c>
      <c r="E4832" s="1" t="s">
        <v>16320</v>
      </c>
      <c r="F4832" s="1" t="s">
        <v>16321</v>
      </c>
      <c r="G4832" s="1">
        <v>51.561900000000001</v>
      </c>
      <c r="H4832" s="1">
        <v>-87.907799999999995</v>
      </c>
      <c r="I4832" s="1">
        <v>899</v>
      </c>
      <c r="J4832" s="1">
        <v>-5</v>
      </c>
      <c r="K4832" s="1" t="s">
        <v>236</v>
      </c>
      <c r="L4832" s="1" t="s">
        <v>16318</v>
      </c>
    </row>
    <row r="4833" spans="1:12">
      <c r="A4833" s="1">
        <v>5490</v>
      </c>
      <c r="B4833" s="1" t="s">
        <v>16322</v>
      </c>
      <c r="C4833" s="1" t="s">
        <v>16323</v>
      </c>
      <c r="D4833" s="1" t="s">
        <v>233</v>
      </c>
      <c r="E4833" s="1" t="s">
        <v>16324</v>
      </c>
      <c r="F4833" s="1" t="s">
        <v>16325</v>
      </c>
      <c r="G4833" s="1">
        <v>52.2014</v>
      </c>
      <c r="H4833" s="1">
        <v>-81.696899999999999</v>
      </c>
      <c r="I4833" s="1">
        <v>48</v>
      </c>
      <c r="J4833" s="1">
        <v>-5</v>
      </c>
      <c r="K4833" s="1" t="s">
        <v>236</v>
      </c>
      <c r="L4833" s="1" t="s">
        <v>16322</v>
      </c>
    </row>
    <row r="4834" spans="1:12">
      <c r="A4834" s="1">
        <v>5489</v>
      </c>
      <c r="B4834" s="1" t="s">
        <v>16326</v>
      </c>
      <c r="C4834" s="1" t="s">
        <v>16327</v>
      </c>
      <c r="D4834" s="1" t="s">
        <v>233</v>
      </c>
      <c r="E4834" s="1" t="s">
        <v>16328</v>
      </c>
      <c r="F4834" s="1" t="s">
        <v>16329</v>
      </c>
      <c r="G4834" s="1">
        <v>56.018900000000002</v>
      </c>
      <c r="H4834" s="1">
        <v>-87.676100000000005</v>
      </c>
      <c r="I4834" s="1">
        <v>48</v>
      </c>
      <c r="J4834" s="1">
        <v>-5</v>
      </c>
      <c r="K4834" s="1" t="s">
        <v>236</v>
      </c>
      <c r="L4834" s="1" t="s">
        <v>16326</v>
      </c>
    </row>
    <row r="4835" spans="1:12">
      <c r="A4835" s="1">
        <v>5488</v>
      </c>
      <c r="B4835" s="1" t="s">
        <v>16330</v>
      </c>
      <c r="C4835" s="1" t="s">
        <v>16331</v>
      </c>
      <c r="D4835" s="1" t="s">
        <v>233</v>
      </c>
      <c r="E4835" s="1" t="s">
        <v>16332</v>
      </c>
      <c r="F4835" s="1" t="s">
        <v>16333</v>
      </c>
      <c r="G4835" s="1">
        <v>56.549199999999999</v>
      </c>
      <c r="H4835" s="1">
        <v>-61.680300000000003</v>
      </c>
      <c r="I4835" s="1">
        <v>22</v>
      </c>
      <c r="J4835" s="1">
        <v>-4</v>
      </c>
      <c r="K4835" s="1" t="s">
        <v>236</v>
      </c>
      <c r="L4835" s="1" t="s">
        <v>16330</v>
      </c>
    </row>
    <row r="4836" spans="1:12">
      <c r="A4836" s="1">
        <v>5487</v>
      </c>
      <c r="B4836" s="1" t="s">
        <v>16334</v>
      </c>
      <c r="C4836" s="1" t="s">
        <v>16335</v>
      </c>
      <c r="D4836" s="1" t="s">
        <v>233</v>
      </c>
      <c r="E4836" s="1" t="s">
        <v>16336</v>
      </c>
      <c r="F4836" s="1" t="s">
        <v>16337</v>
      </c>
      <c r="G4836" s="1">
        <v>63.346899999999998</v>
      </c>
      <c r="H4836" s="1">
        <v>-90.731099999999998</v>
      </c>
      <c r="I4836" s="1">
        <v>32</v>
      </c>
      <c r="J4836" s="1">
        <v>-6</v>
      </c>
      <c r="K4836" s="1" t="s">
        <v>236</v>
      </c>
      <c r="L4836" s="1" t="s">
        <v>16334</v>
      </c>
    </row>
    <row r="4837" spans="1:12">
      <c r="A4837" s="1">
        <v>5486</v>
      </c>
      <c r="B4837" s="1" t="s">
        <v>16338</v>
      </c>
      <c r="C4837" s="1" t="s">
        <v>16339</v>
      </c>
      <c r="D4837" s="1" t="s">
        <v>233</v>
      </c>
      <c r="E4837" s="1" t="s">
        <v>16340</v>
      </c>
      <c r="F4837" s="1" t="s">
        <v>16341</v>
      </c>
      <c r="G4837" s="1">
        <v>53.6828</v>
      </c>
      <c r="H4837" s="1">
        <v>-57.041899999999998</v>
      </c>
      <c r="I4837" s="1">
        <v>40</v>
      </c>
      <c r="J4837" s="1">
        <v>-4</v>
      </c>
      <c r="K4837" s="1" t="s">
        <v>236</v>
      </c>
      <c r="L4837" s="1" t="s">
        <v>16338</v>
      </c>
    </row>
    <row r="4838" spans="1:12">
      <c r="A4838" s="1">
        <v>5485</v>
      </c>
      <c r="B4838" s="1" t="s">
        <v>16342</v>
      </c>
      <c r="C4838" s="1" t="s">
        <v>16343</v>
      </c>
      <c r="D4838" s="1" t="s">
        <v>233</v>
      </c>
      <c r="E4838" s="1" t="s">
        <v>16344</v>
      </c>
      <c r="F4838" s="1" t="s">
        <v>16345</v>
      </c>
      <c r="G4838" s="1">
        <v>51.443600000000004</v>
      </c>
      <c r="H4838" s="1">
        <v>-57.185299999999998</v>
      </c>
      <c r="I4838" s="1">
        <v>121</v>
      </c>
      <c r="J4838" s="1">
        <v>-4</v>
      </c>
      <c r="K4838" s="1" t="s">
        <v>236</v>
      </c>
      <c r="L4838" s="1" t="s">
        <v>16342</v>
      </c>
    </row>
    <row r="4839" spans="1:12">
      <c r="A4839" s="1">
        <v>5484</v>
      </c>
      <c r="B4839" s="1" t="s">
        <v>16346</v>
      </c>
      <c r="C4839" s="1" t="s">
        <v>16347</v>
      </c>
      <c r="D4839" s="1" t="s">
        <v>233</v>
      </c>
      <c r="E4839" s="1" t="s">
        <v>16348</v>
      </c>
      <c r="F4839" s="1" t="s">
        <v>16349</v>
      </c>
      <c r="G4839" s="1">
        <v>59.561399999999999</v>
      </c>
      <c r="H4839" s="1">
        <v>-108.48099999999999</v>
      </c>
      <c r="I4839" s="1">
        <v>1044</v>
      </c>
      <c r="J4839" s="1">
        <v>-6</v>
      </c>
      <c r="K4839" s="1" t="s">
        <v>201</v>
      </c>
      <c r="L4839" s="1" t="s">
        <v>16346</v>
      </c>
    </row>
    <row r="4840" spans="1:12">
      <c r="A4840" s="1">
        <v>5483</v>
      </c>
      <c r="B4840" s="1" t="s">
        <v>16350</v>
      </c>
      <c r="C4840" s="1" t="s">
        <v>16351</v>
      </c>
      <c r="D4840" s="1" t="s">
        <v>233</v>
      </c>
      <c r="F4840" s="1" t="s">
        <v>16352</v>
      </c>
      <c r="G4840" s="1">
        <v>50.294400000000003</v>
      </c>
      <c r="H4840" s="1">
        <v>-96.01</v>
      </c>
      <c r="I4840" s="1">
        <v>850</v>
      </c>
      <c r="J4840" s="1">
        <v>-6</v>
      </c>
      <c r="K4840" s="1" t="s">
        <v>236</v>
      </c>
      <c r="L4840" s="1" t="s">
        <v>16350</v>
      </c>
    </row>
    <row r="4841" spans="1:12">
      <c r="A4841" s="1">
        <v>5482</v>
      </c>
      <c r="B4841" s="1" t="s">
        <v>16353</v>
      </c>
      <c r="C4841" s="1" t="s">
        <v>16354</v>
      </c>
      <c r="D4841" s="1" t="s">
        <v>233</v>
      </c>
      <c r="E4841" s="1" t="s">
        <v>16355</v>
      </c>
      <c r="F4841" s="1" t="s">
        <v>16356</v>
      </c>
      <c r="G4841" s="1">
        <v>52.927500000000002</v>
      </c>
      <c r="H4841" s="1">
        <v>-82.431899999999999</v>
      </c>
      <c r="I4841" s="1">
        <v>31</v>
      </c>
      <c r="J4841" s="1">
        <v>-5</v>
      </c>
      <c r="K4841" s="1" t="s">
        <v>236</v>
      </c>
      <c r="L4841" s="1" t="s">
        <v>16353</v>
      </c>
    </row>
    <row r="4842" spans="1:12">
      <c r="A4842" s="1">
        <v>5481</v>
      </c>
      <c r="B4842" s="1" t="s">
        <v>16357</v>
      </c>
      <c r="C4842" s="1" t="s">
        <v>16358</v>
      </c>
      <c r="D4842" s="1" t="s">
        <v>233</v>
      </c>
      <c r="E4842" s="1" t="s">
        <v>16359</v>
      </c>
      <c r="F4842" s="1" t="s">
        <v>16360</v>
      </c>
      <c r="G4842" s="1">
        <v>60.027200000000001</v>
      </c>
      <c r="H4842" s="1">
        <v>-69.999200000000002</v>
      </c>
      <c r="I4842" s="1">
        <v>403</v>
      </c>
      <c r="J4842" s="1">
        <v>-5</v>
      </c>
      <c r="K4842" s="1" t="s">
        <v>236</v>
      </c>
      <c r="L4842" s="1" t="s">
        <v>16357</v>
      </c>
    </row>
    <row r="4843" spans="1:12">
      <c r="A4843" s="1">
        <v>5480</v>
      </c>
      <c r="B4843" s="1" t="s">
        <v>16361</v>
      </c>
      <c r="C4843" s="1" t="s">
        <v>16362</v>
      </c>
      <c r="D4843" s="1" t="s">
        <v>233</v>
      </c>
      <c r="E4843" s="1" t="s">
        <v>16363</v>
      </c>
      <c r="F4843" s="1" t="s">
        <v>16364</v>
      </c>
      <c r="G4843" s="1">
        <v>53.524700000000003</v>
      </c>
      <c r="H4843" s="1">
        <v>-88.642799999999994</v>
      </c>
      <c r="I4843" s="1">
        <v>672</v>
      </c>
      <c r="J4843" s="1">
        <v>-5</v>
      </c>
      <c r="K4843" s="1" t="s">
        <v>236</v>
      </c>
      <c r="L4843" s="1" t="s">
        <v>16361</v>
      </c>
    </row>
    <row r="4844" spans="1:12">
      <c r="A4844" s="1">
        <v>5479</v>
      </c>
      <c r="B4844" s="1" t="s">
        <v>16365</v>
      </c>
      <c r="C4844" s="1" t="s">
        <v>16366</v>
      </c>
      <c r="D4844" s="1" t="s">
        <v>233</v>
      </c>
      <c r="E4844" s="1" t="s">
        <v>16367</v>
      </c>
      <c r="F4844" s="1" t="s">
        <v>16368</v>
      </c>
      <c r="G4844" s="1">
        <v>48.654200000000003</v>
      </c>
      <c r="H4844" s="1">
        <v>-93.439700000000002</v>
      </c>
      <c r="I4844" s="1">
        <v>1125</v>
      </c>
      <c r="J4844" s="1">
        <v>-6</v>
      </c>
      <c r="K4844" s="1" t="s">
        <v>236</v>
      </c>
      <c r="L4844" s="1" t="s">
        <v>16365</v>
      </c>
    </row>
    <row r="4845" spans="1:12">
      <c r="A4845" s="1">
        <v>5478</v>
      </c>
      <c r="B4845" s="1" t="s">
        <v>16369</v>
      </c>
      <c r="C4845" s="1" t="s">
        <v>16370</v>
      </c>
      <c r="D4845" s="1" t="s">
        <v>233</v>
      </c>
      <c r="E4845" s="1" t="s">
        <v>16371</v>
      </c>
      <c r="F4845" s="1" t="s">
        <v>16372</v>
      </c>
      <c r="G4845" s="1">
        <v>51.727200000000003</v>
      </c>
      <c r="H4845" s="1">
        <v>-91.824399999999997</v>
      </c>
      <c r="I4845" s="1">
        <v>1344</v>
      </c>
      <c r="J4845" s="1">
        <v>-6</v>
      </c>
      <c r="K4845" s="1" t="s">
        <v>236</v>
      </c>
      <c r="L4845" s="1" t="s">
        <v>16369</v>
      </c>
    </row>
    <row r="4846" spans="1:12">
      <c r="A4846" s="1">
        <v>5477</v>
      </c>
      <c r="B4846" s="1" t="s">
        <v>16373</v>
      </c>
      <c r="C4846" s="1" t="s">
        <v>16374</v>
      </c>
      <c r="D4846" s="1" t="s">
        <v>8545</v>
      </c>
      <c r="E4846" s="1" t="s">
        <v>16375</v>
      </c>
      <c r="G4846" s="1">
        <v>-2.867</v>
      </c>
      <c r="H4846" s="1">
        <v>-69.733000000000004</v>
      </c>
      <c r="I4846" s="1">
        <v>0</v>
      </c>
      <c r="J4846" s="1">
        <v>-5</v>
      </c>
      <c r="K4846" s="1" t="s">
        <v>161</v>
      </c>
      <c r="L4846" s="1" t="s">
        <v>16373</v>
      </c>
    </row>
    <row r="4847" spans="1:12">
      <c r="A4847" s="1">
        <v>5476</v>
      </c>
      <c r="B4847" s="1" t="s">
        <v>16376</v>
      </c>
      <c r="C4847" s="1" t="s">
        <v>16377</v>
      </c>
      <c r="D4847" s="1" t="s">
        <v>8545</v>
      </c>
      <c r="E4847" s="1" t="s">
        <v>16378</v>
      </c>
      <c r="G4847" s="1">
        <v>7.0330000000000004</v>
      </c>
      <c r="H4847" s="1">
        <v>-77.2</v>
      </c>
      <c r="I4847" s="1">
        <v>0</v>
      </c>
      <c r="J4847" s="1">
        <v>-5</v>
      </c>
      <c r="K4847" s="1" t="s">
        <v>161</v>
      </c>
      <c r="L4847" s="1" t="s">
        <v>16376</v>
      </c>
    </row>
    <row r="4848" spans="1:12">
      <c r="A4848" s="1">
        <v>5475</v>
      </c>
      <c r="B4848" s="1" t="s">
        <v>16379</v>
      </c>
      <c r="C4848" s="1" t="s">
        <v>16380</v>
      </c>
      <c r="D4848" s="1" t="s">
        <v>10648</v>
      </c>
      <c r="E4848" s="1" t="s">
        <v>16381</v>
      </c>
      <c r="G4848" s="1">
        <v>32.070799999999998</v>
      </c>
      <c r="H4848" s="1">
        <v>120.976</v>
      </c>
      <c r="I4848" s="1">
        <v>0</v>
      </c>
      <c r="J4848" s="1">
        <v>8</v>
      </c>
      <c r="K4848" s="1" t="s">
        <v>161</v>
      </c>
      <c r="L4848" s="1" t="s">
        <v>16379</v>
      </c>
    </row>
    <row r="4849" spans="1:12">
      <c r="A4849" s="1">
        <v>5474</v>
      </c>
      <c r="B4849" s="1" t="s">
        <v>16382</v>
      </c>
      <c r="C4849" s="1" t="s">
        <v>16383</v>
      </c>
      <c r="D4849" s="1" t="s">
        <v>233</v>
      </c>
      <c r="E4849" s="1" t="s">
        <v>16384</v>
      </c>
      <c r="F4849" s="1" t="s">
        <v>16385</v>
      </c>
      <c r="G4849" s="1">
        <v>50.830800000000004</v>
      </c>
      <c r="H4849" s="1">
        <v>-58.9756</v>
      </c>
      <c r="I4849" s="1">
        <v>102</v>
      </c>
      <c r="J4849" s="1">
        <v>-4</v>
      </c>
      <c r="K4849" s="1" t="s">
        <v>236</v>
      </c>
      <c r="L4849" s="1" t="s">
        <v>16382</v>
      </c>
    </row>
    <row r="4850" spans="1:12">
      <c r="A4850" s="1">
        <v>5473</v>
      </c>
      <c r="B4850" s="1" t="s">
        <v>16386</v>
      </c>
      <c r="C4850" s="1" t="s">
        <v>16387</v>
      </c>
      <c r="D4850" s="1" t="s">
        <v>233</v>
      </c>
      <c r="E4850" s="1" t="s">
        <v>16388</v>
      </c>
      <c r="F4850" s="1" t="s">
        <v>16389</v>
      </c>
      <c r="G4850" s="1">
        <v>50.674399999999999</v>
      </c>
      <c r="H4850" s="1">
        <v>-59.383600000000001</v>
      </c>
      <c r="I4850" s="1">
        <v>107</v>
      </c>
      <c r="J4850" s="1">
        <v>-4</v>
      </c>
      <c r="K4850" s="1" t="s">
        <v>236</v>
      </c>
      <c r="L4850" s="1" t="s">
        <v>16386</v>
      </c>
    </row>
    <row r="4851" spans="1:12">
      <c r="A4851" s="1">
        <v>5472</v>
      </c>
      <c r="B4851" s="1" t="s">
        <v>16390</v>
      </c>
      <c r="C4851" s="1" t="s">
        <v>16391</v>
      </c>
      <c r="D4851" s="1" t="s">
        <v>233</v>
      </c>
      <c r="E4851" s="1" t="s">
        <v>16392</v>
      </c>
      <c r="F4851" s="1" t="s">
        <v>16393</v>
      </c>
      <c r="G4851" s="1">
        <v>53.805599999999998</v>
      </c>
      <c r="H4851" s="1">
        <v>-78.916899999999998</v>
      </c>
      <c r="I4851" s="1">
        <v>43</v>
      </c>
      <c r="J4851" s="1">
        <v>-5</v>
      </c>
      <c r="K4851" s="1" t="s">
        <v>236</v>
      </c>
      <c r="L4851" s="1" t="s">
        <v>16390</v>
      </c>
    </row>
    <row r="4852" spans="1:12">
      <c r="A4852" s="1">
        <v>5471</v>
      </c>
      <c r="B4852" s="1" t="s">
        <v>16394</v>
      </c>
      <c r="C4852" s="1" t="s">
        <v>16395</v>
      </c>
      <c r="D4852" s="1" t="s">
        <v>233</v>
      </c>
      <c r="E4852" s="1" t="s">
        <v>16396</v>
      </c>
      <c r="F4852" s="1" t="s">
        <v>16397</v>
      </c>
      <c r="G4852" s="1">
        <v>52.113300000000002</v>
      </c>
      <c r="H4852" s="1">
        <v>-94.255600000000001</v>
      </c>
      <c r="I4852" s="1">
        <v>1095</v>
      </c>
      <c r="J4852" s="1">
        <v>-6</v>
      </c>
      <c r="K4852" s="1" t="s">
        <v>236</v>
      </c>
      <c r="L4852" s="1" t="s">
        <v>16394</v>
      </c>
    </row>
    <row r="4853" spans="1:12">
      <c r="A4853" s="1">
        <v>5470</v>
      </c>
      <c r="B4853" s="1" t="s">
        <v>16398</v>
      </c>
      <c r="C4853" s="1" t="s">
        <v>16399</v>
      </c>
      <c r="D4853" s="1" t="s">
        <v>233</v>
      </c>
      <c r="E4853" s="1" t="s">
        <v>16400</v>
      </c>
      <c r="F4853" s="1" t="s">
        <v>16401</v>
      </c>
      <c r="G4853" s="1">
        <v>51.6586</v>
      </c>
      <c r="H4853" s="1">
        <v>-85.901700000000005</v>
      </c>
      <c r="I4853" s="1">
        <v>594</v>
      </c>
      <c r="J4853" s="1">
        <v>-5</v>
      </c>
      <c r="K4853" s="1" t="s">
        <v>236</v>
      </c>
      <c r="L4853" s="1" t="s">
        <v>16398</v>
      </c>
    </row>
    <row r="4854" spans="1:12">
      <c r="A4854" s="1">
        <v>5469</v>
      </c>
      <c r="B4854" s="1" t="s">
        <v>16402</v>
      </c>
      <c r="C4854" s="1" t="s">
        <v>16403</v>
      </c>
      <c r="D4854" s="1" t="s">
        <v>233</v>
      </c>
      <c r="E4854" s="1" t="s">
        <v>16404</v>
      </c>
      <c r="F4854" s="1" t="s">
        <v>16405</v>
      </c>
      <c r="G4854" s="1">
        <v>53.012500000000003</v>
      </c>
      <c r="H4854" s="1">
        <v>-89.8553</v>
      </c>
      <c r="I4854" s="1">
        <v>866</v>
      </c>
      <c r="J4854" s="1">
        <v>-5</v>
      </c>
      <c r="K4854" s="1" t="s">
        <v>236</v>
      </c>
      <c r="L4854" s="1" t="s">
        <v>16402</v>
      </c>
    </row>
    <row r="4855" spans="1:12">
      <c r="A4855" s="1">
        <v>5468</v>
      </c>
      <c r="B4855" s="1" t="s">
        <v>16406</v>
      </c>
      <c r="C4855" s="1" t="s">
        <v>16407</v>
      </c>
      <c r="D4855" s="1" t="s">
        <v>233</v>
      </c>
      <c r="E4855" s="1" t="s">
        <v>16408</v>
      </c>
      <c r="F4855" s="1" t="s">
        <v>16409</v>
      </c>
      <c r="G4855" s="1">
        <v>53.965600000000002</v>
      </c>
      <c r="H4855" s="1">
        <v>-91.027199999999993</v>
      </c>
      <c r="I4855" s="1">
        <v>800</v>
      </c>
      <c r="J4855" s="1">
        <v>-6</v>
      </c>
      <c r="K4855" s="1" t="s">
        <v>236</v>
      </c>
      <c r="L4855" s="1" t="s">
        <v>16406</v>
      </c>
    </row>
    <row r="4856" spans="1:12">
      <c r="A4856" s="1">
        <v>5467</v>
      </c>
      <c r="B4856" s="1" t="s">
        <v>16410</v>
      </c>
      <c r="C4856" s="1" t="s">
        <v>16411</v>
      </c>
      <c r="D4856" s="1" t="s">
        <v>233</v>
      </c>
      <c r="E4856" s="1" t="s">
        <v>16412</v>
      </c>
      <c r="F4856" s="1" t="s">
        <v>16413</v>
      </c>
      <c r="G4856" s="1">
        <v>52.49</v>
      </c>
      <c r="H4856" s="1">
        <v>-92.971100000000007</v>
      </c>
      <c r="I4856" s="1">
        <v>1082</v>
      </c>
      <c r="J4856" s="1">
        <v>-6</v>
      </c>
      <c r="K4856" s="1" t="s">
        <v>236</v>
      </c>
      <c r="L4856" s="1" t="s">
        <v>16410</v>
      </c>
    </row>
    <row r="4857" spans="1:12">
      <c r="A4857" s="1">
        <v>5466</v>
      </c>
      <c r="B4857" s="1" t="s">
        <v>16414</v>
      </c>
      <c r="C4857" s="1" t="s">
        <v>16415</v>
      </c>
      <c r="D4857" s="1" t="s">
        <v>233</v>
      </c>
      <c r="E4857" s="1" t="s">
        <v>16416</v>
      </c>
      <c r="F4857" s="1" t="s">
        <v>16417</v>
      </c>
      <c r="G4857" s="1">
        <v>52.893900000000002</v>
      </c>
      <c r="H4857" s="1">
        <v>-89.289199999999994</v>
      </c>
      <c r="I4857" s="1">
        <v>819</v>
      </c>
      <c r="J4857" s="1">
        <v>-5</v>
      </c>
      <c r="K4857" s="1" t="s">
        <v>236</v>
      </c>
      <c r="L4857" s="1" t="s">
        <v>16414</v>
      </c>
    </row>
    <row r="4858" spans="1:12">
      <c r="A4858" s="1">
        <v>5465</v>
      </c>
      <c r="B4858" s="1" t="s">
        <v>16418</v>
      </c>
      <c r="C4858" s="1" t="s">
        <v>16419</v>
      </c>
      <c r="D4858" s="1" t="s">
        <v>233</v>
      </c>
      <c r="E4858" s="1" t="s">
        <v>16420</v>
      </c>
      <c r="F4858" s="1" t="s">
        <v>16421</v>
      </c>
      <c r="G4858" s="1">
        <v>53.849200000000003</v>
      </c>
      <c r="H4858" s="1">
        <v>-89.579400000000007</v>
      </c>
      <c r="I4858" s="1">
        <v>712</v>
      </c>
      <c r="J4858" s="1">
        <v>-5</v>
      </c>
      <c r="K4858" s="1" t="s">
        <v>236</v>
      </c>
      <c r="L4858" s="1" t="s">
        <v>16418</v>
      </c>
    </row>
    <row r="4859" spans="1:12">
      <c r="A4859" s="1">
        <v>5464</v>
      </c>
      <c r="B4859" s="1" t="s">
        <v>16422</v>
      </c>
      <c r="C4859" s="1" t="s">
        <v>16423</v>
      </c>
      <c r="D4859" s="1" t="s">
        <v>233</v>
      </c>
      <c r="E4859" s="1" t="s">
        <v>16424</v>
      </c>
      <c r="F4859" s="1" t="s">
        <v>16425</v>
      </c>
      <c r="G4859" s="1">
        <v>52.708599999999997</v>
      </c>
      <c r="H4859" s="1">
        <v>-88.541899999999998</v>
      </c>
      <c r="I4859" s="1">
        <v>832</v>
      </c>
      <c r="J4859" s="1">
        <v>-5</v>
      </c>
      <c r="K4859" s="1" t="s">
        <v>236</v>
      </c>
      <c r="L4859" s="1" t="s">
        <v>16422</v>
      </c>
    </row>
    <row r="4860" spans="1:12">
      <c r="A4860" s="1">
        <v>5463</v>
      </c>
      <c r="B4860" s="1" t="s">
        <v>16426</v>
      </c>
      <c r="C4860" s="1" t="s">
        <v>16427</v>
      </c>
      <c r="D4860" s="1" t="s">
        <v>233</v>
      </c>
      <c r="E4860" s="1" t="s">
        <v>16428</v>
      </c>
      <c r="F4860" s="1" t="s">
        <v>16429</v>
      </c>
      <c r="G4860" s="1">
        <v>63.131700000000002</v>
      </c>
      <c r="H4860" s="1">
        <v>-117.246</v>
      </c>
      <c r="I4860" s="1">
        <v>882</v>
      </c>
      <c r="J4860" s="1">
        <v>-7</v>
      </c>
      <c r="K4860" s="1" t="s">
        <v>236</v>
      </c>
      <c r="L4860" s="1" t="s">
        <v>16426</v>
      </c>
    </row>
    <row r="4861" spans="1:12">
      <c r="A4861" s="1">
        <v>5462</v>
      </c>
      <c r="B4861" s="1" t="s">
        <v>16430</v>
      </c>
      <c r="C4861" s="1" t="s">
        <v>16431</v>
      </c>
      <c r="D4861" s="1" t="s">
        <v>233</v>
      </c>
      <c r="E4861" s="1" t="s">
        <v>16432</v>
      </c>
      <c r="F4861" s="1" t="s">
        <v>16433</v>
      </c>
      <c r="G4861" s="1">
        <v>67.033299999999997</v>
      </c>
      <c r="H4861" s="1">
        <v>-126.083</v>
      </c>
      <c r="I4861" s="1">
        <v>850</v>
      </c>
      <c r="J4861" s="1">
        <v>-7</v>
      </c>
      <c r="K4861" s="1" t="s">
        <v>236</v>
      </c>
      <c r="L4861" s="1" t="s">
        <v>16430</v>
      </c>
    </row>
    <row r="4862" spans="1:12">
      <c r="A4862" s="1">
        <v>5461</v>
      </c>
      <c r="B4862" s="1" t="s">
        <v>16434</v>
      </c>
      <c r="C4862" s="1" t="s">
        <v>16435</v>
      </c>
      <c r="D4862" s="1" t="s">
        <v>233</v>
      </c>
      <c r="E4862" s="1" t="s">
        <v>16436</v>
      </c>
      <c r="F4862" s="1" t="s">
        <v>16437</v>
      </c>
      <c r="G4862" s="1">
        <v>54.179699999999997</v>
      </c>
      <c r="H4862" s="1">
        <v>-58.457500000000003</v>
      </c>
      <c r="I4862" s="1">
        <v>180</v>
      </c>
      <c r="J4862" s="1">
        <v>-4</v>
      </c>
      <c r="K4862" s="1" t="s">
        <v>236</v>
      </c>
      <c r="L4862" s="1" t="s">
        <v>16434</v>
      </c>
    </row>
    <row r="4863" spans="1:12">
      <c r="A4863" s="1">
        <v>5460</v>
      </c>
      <c r="B4863" s="1" t="s">
        <v>16438</v>
      </c>
      <c r="C4863" s="1" t="s">
        <v>16439</v>
      </c>
      <c r="D4863" s="1" t="s">
        <v>233</v>
      </c>
      <c r="E4863" s="1" t="s">
        <v>16440</v>
      </c>
      <c r="F4863" s="1" t="s">
        <v>16441</v>
      </c>
      <c r="G4863" s="1">
        <v>52.528100000000002</v>
      </c>
      <c r="H4863" s="1">
        <v>-56.286099999999998</v>
      </c>
      <c r="I4863" s="1">
        <v>347</v>
      </c>
      <c r="J4863" s="1">
        <v>-4</v>
      </c>
      <c r="K4863" s="1" t="s">
        <v>236</v>
      </c>
      <c r="L4863" s="1" t="s">
        <v>16438</v>
      </c>
    </row>
    <row r="4864" spans="1:12">
      <c r="A4864" s="1">
        <v>5459</v>
      </c>
      <c r="B4864" s="1" t="s">
        <v>16442</v>
      </c>
      <c r="C4864" s="1" t="s">
        <v>16443</v>
      </c>
      <c r="D4864" s="1" t="s">
        <v>233</v>
      </c>
      <c r="E4864" s="1" t="s">
        <v>16444</v>
      </c>
      <c r="F4864" s="1" t="s">
        <v>16445</v>
      </c>
      <c r="G4864" s="1">
        <v>52.372799999999998</v>
      </c>
      <c r="H4864" s="1">
        <v>-55.673900000000003</v>
      </c>
      <c r="I4864" s="1">
        <v>74</v>
      </c>
      <c r="J4864" s="1">
        <v>-4</v>
      </c>
      <c r="K4864" s="1" t="s">
        <v>236</v>
      </c>
      <c r="L4864" s="1" t="s">
        <v>16442</v>
      </c>
    </row>
    <row r="4865" spans="1:12">
      <c r="A4865" s="1">
        <v>5458</v>
      </c>
      <c r="B4865" s="1" t="s">
        <v>16446</v>
      </c>
      <c r="C4865" s="1" t="s">
        <v>16447</v>
      </c>
      <c r="D4865" s="1" t="s">
        <v>233</v>
      </c>
      <c r="E4865" s="1" t="s">
        <v>16448</v>
      </c>
      <c r="F4865" s="1" t="s">
        <v>16449</v>
      </c>
      <c r="G4865" s="1">
        <v>52.566899999999997</v>
      </c>
      <c r="H4865" s="1">
        <v>-55.784700000000001</v>
      </c>
      <c r="I4865" s="1">
        <v>70</v>
      </c>
      <c r="J4865" s="1">
        <v>-4</v>
      </c>
      <c r="K4865" s="1" t="s">
        <v>236</v>
      </c>
      <c r="L4865" s="1" t="s">
        <v>16446</v>
      </c>
    </row>
    <row r="4866" spans="1:12">
      <c r="A4866" s="1">
        <v>5457</v>
      </c>
      <c r="B4866" s="1" t="s">
        <v>16450</v>
      </c>
      <c r="C4866" s="1" t="s">
        <v>16451</v>
      </c>
      <c r="D4866" s="1" t="s">
        <v>233</v>
      </c>
      <c r="E4866" s="1" t="s">
        <v>16452</v>
      </c>
      <c r="F4866" s="1" t="s">
        <v>16453</v>
      </c>
      <c r="G4866" s="1">
        <v>52.452500000000001</v>
      </c>
      <c r="H4866" s="1">
        <v>-125.303</v>
      </c>
      <c r="I4866" s="1">
        <v>3635</v>
      </c>
      <c r="J4866" s="1">
        <v>-8</v>
      </c>
      <c r="K4866" s="1" t="s">
        <v>236</v>
      </c>
      <c r="L4866" s="1" t="s">
        <v>16450</v>
      </c>
    </row>
    <row r="4867" spans="1:12">
      <c r="A4867" s="1">
        <v>5456</v>
      </c>
      <c r="B4867" s="1" t="s">
        <v>16454</v>
      </c>
      <c r="C4867" s="1" t="s">
        <v>16455</v>
      </c>
      <c r="D4867" s="1" t="s">
        <v>233</v>
      </c>
      <c r="E4867" s="1" t="s">
        <v>16456</v>
      </c>
      <c r="F4867" s="1" t="s">
        <v>16457</v>
      </c>
      <c r="G4867" s="1">
        <v>50.143599999999999</v>
      </c>
      <c r="H4867" s="1">
        <v>-122.949</v>
      </c>
      <c r="I4867" s="1">
        <v>2100</v>
      </c>
      <c r="J4867" s="1">
        <v>-8</v>
      </c>
      <c r="K4867" s="1" t="s">
        <v>236</v>
      </c>
      <c r="L4867" s="1" t="s">
        <v>16454</v>
      </c>
    </row>
    <row r="4868" spans="1:12">
      <c r="A4868" s="1">
        <v>5455</v>
      </c>
      <c r="B4868" s="1" t="s">
        <v>16458</v>
      </c>
      <c r="C4868" s="1" t="s">
        <v>16459</v>
      </c>
      <c r="D4868" s="1" t="s">
        <v>6291</v>
      </c>
      <c r="E4868" s="1" t="s">
        <v>16460</v>
      </c>
      <c r="G4868" s="1">
        <v>16.102399999999999</v>
      </c>
      <c r="H4868" s="1">
        <v>-88.808300000000003</v>
      </c>
      <c r="I4868" s="1">
        <v>7</v>
      </c>
      <c r="J4868" s="1">
        <v>-6</v>
      </c>
      <c r="K4868" s="1" t="s">
        <v>161</v>
      </c>
      <c r="L4868" s="1" t="s">
        <v>16458</v>
      </c>
    </row>
    <row r="4869" spans="1:12">
      <c r="A4869" s="1">
        <v>5454</v>
      </c>
      <c r="B4869" s="1" t="s">
        <v>16461</v>
      </c>
      <c r="C4869" s="1" t="s">
        <v>16462</v>
      </c>
      <c r="D4869" s="1" t="s">
        <v>6291</v>
      </c>
      <c r="E4869" s="1" t="s">
        <v>16463</v>
      </c>
      <c r="G4869" s="1">
        <v>17.7347</v>
      </c>
      <c r="H4869" s="1">
        <v>-88.032499999999999</v>
      </c>
      <c r="I4869" s="1">
        <v>1</v>
      </c>
      <c r="J4869" s="1">
        <v>-6</v>
      </c>
      <c r="K4869" s="1" t="s">
        <v>161</v>
      </c>
      <c r="L4869" s="1" t="s">
        <v>16461</v>
      </c>
    </row>
    <row r="4870" spans="1:12">
      <c r="A4870" s="1">
        <v>5453</v>
      </c>
      <c r="B4870" s="1" t="s">
        <v>16464</v>
      </c>
      <c r="C4870" s="1" t="s">
        <v>16465</v>
      </c>
      <c r="D4870" s="1" t="s">
        <v>198</v>
      </c>
      <c r="E4870" s="1" t="s">
        <v>16466</v>
      </c>
      <c r="F4870" s="1" t="s">
        <v>16467</v>
      </c>
      <c r="G4870" s="1">
        <v>65.720600000000005</v>
      </c>
      <c r="H4870" s="1">
        <v>-14.8506</v>
      </c>
      <c r="I4870" s="1">
        <v>0</v>
      </c>
      <c r="J4870" s="1">
        <v>0</v>
      </c>
      <c r="K4870" s="1" t="s">
        <v>201</v>
      </c>
      <c r="L4870" s="1" t="s">
        <v>16464</v>
      </c>
    </row>
    <row r="4871" spans="1:12">
      <c r="A4871" s="1">
        <v>5452</v>
      </c>
      <c r="B4871" s="1" t="s">
        <v>16468</v>
      </c>
      <c r="C4871" s="1" t="s">
        <v>16469</v>
      </c>
      <c r="D4871" s="1" t="s">
        <v>198</v>
      </c>
      <c r="E4871" s="1" t="s">
        <v>16470</v>
      </c>
      <c r="F4871" s="1" t="s">
        <v>16471</v>
      </c>
      <c r="G4871" s="1">
        <v>66.218500000000006</v>
      </c>
      <c r="H4871" s="1">
        <v>-15.335599999999999</v>
      </c>
      <c r="I4871" s="1">
        <v>65</v>
      </c>
      <c r="J4871" s="1">
        <v>0</v>
      </c>
      <c r="K4871" s="1" t="s">
        <v>201</v>
      </c>
      <c r="L4871" s="1" t="s">
        <v>16468</v>
      </c>
    </row>
    <row r="4872" spans="1:12">
      <c r="A4872" s="1">
        <v>6945</v>
      </c>
      <c r="B4872" s="1" t="s">
        <v>16472</v>
      </c>
      <c r="C4872" s="1" t="s">
        <v>16473</v>
      </c>
      <c r="D4872" s="1" t="s">
        <v>6030</v>
      </c>
      <c r="E4872" s="1" t="s">
        <v>16474</v>
      </c>
      <c r="F4872" s="1" t="s">
        <v>16475</v>
      </c>
      <c r="G4872" s="1">
        <v>8.71889</v>
      </c>
      <c r="H4872" s="1">
        <v>-83.6417</v>
      </c>
      <c r="I4872" s="1">
        <v>12</v>
      </c>
      <c r="J4872" s="1">
        <v>-6</v>
      </c>
      <c r="K4872" s="1" t="s">
        <v>201</v>
      </c>
      <c r="L4872" s="1" t="s">
        <v>16472</v>
      </c>
    </row>
    <row r="4873" spans="1:12">
      <c r="A4873" s="1">
        <v>5450</v>
      </c>
      <c r="B4873" s="1" t="s">
        <v>16476</v>
      </c>
      <c r="C4873" s="1" t="s">
        <v>16477</v>
      </c>
      <c r="D4873" s="1" t="s">
        <v>198</v>
      </c>
      <c r="E4873" s="1" t="s">
        <v>16478</v>
      </c>
      <c r="F4873" s="1" t="s">
        <v>16479</v>
      </c>
      <c r="G4873" s="1">
        <v>66.554699999999997</v>
      </c>
      <c r="H4873" s="1">
        <v>-18.017499999999998</v>
      </c>
      <c r="I4873" s="1">
        <v>66</v>
      </c>
      <c r="J4873" s="1">
        <v>0</v>
      </c>
      <c r="K4873" s="1" t="s">
        <v>201</v>
      </c>
      <c r="L4873" s="1" t="s">
        <v>16476</v>
      </c>
    </row>
    <row r="4874" spans="1:12">
      <c r="A4874" s="1">
        <v>5449</v>
      </c>
      <c r="B4874" s="1" t="s">
        <v>16480</v>
      </c>
      <c r="C4874" s="1" t="s">
        <v>16481</v>
      </c>
      <c r="D4874" s="1" t="s">
        <v>181</v>
      </c>
      <c r="E4874" s="1" t="s">
        <v>16482</v>
      </c>
      <c r="F4874" s="1" t="s">
        <v>16483</v>
      </c>
      <c r="G4874" s="1">
        <v>70.734200000000001</v>
      </c>
      <c r="H4874" s="1">
        <v>-52.696199999999997</v>
      </c>
      <c r="I4874" s="1">
        <v>289</v>
      </c>
      <c r="J4874" s="1">
        <v>-3</v>
      </c>
      <c r="K4874" s="1" t="s">
        <v>184</v>
      </c>
      <c r="L4874" s="1" t="s">
        <v>16480</v>
      </c>
    </row>
    <row r="4875" spans="1:12">
      <c r="A4875" s="1">
        <v>5448</v>
      </c>
      <c r="B4875" s="1" t="s">
        <v>16484</v>
      </c>
      <c r="C4875" s="1" t="s">
        <v>16485</v>
      </c>
      <c r="D4875" s="1" t="s">
        <v>181</v>
      </c>
      <c r="E4875" s="1" t="s">
        <v>16486</v>
      </c>
      <c r="F4875" s="1" t="s">
        <v>16487</v>
      </c>
      <c r="G4875" s="1">
        <v>72.790199999999999</v>
      </c>
      <c r="H4875" s="1">
        <v>-56.130600000000001</v>
      </c>
      <c r="I4875" s="1">
        <v>414</v>
      </c>
      <c r="J4875" s="1">
        <v>-4</v>
      </c>
      <c r="K4875" s="1" t="s">
        <v>184</v>
      </c>
      <c r="L4875" s="1" t="s">
        <v>16484</v>
      </c>
    </row>
    <row r="4876" spans="1:12">
      <c r="A4876" s="1">
        <v>5447</v>
      </c>
      <c r="B4876" s="1" t="s">
        <v>16488</v>
      </c>
      <c r="C4876" s="1" t="s">
        <v>16489</v>
      </c>
      <c r="D4876" s="1" t="s">
        <v>181</v>
      </c>
      <c r="E4876" s="1" t="s">
        <v>16490</v>
      </c>
      <c r="F4876" s="1" t="s">
        <v>16491</v>
      </c>
      <c r="G4876" s="1">
        <v>66.951300000000003</v>
      </c>
      <c r="H4876" s="1">
        <v>-53.729300000000002</v>
      </c>
      <c r="I4876" s="1">
        <v>33</v>
      </c>
      <c r="J4876" s="1">
        <v>-3</v>
      </c>
      <c r="K4876" s="1" t="s">
        <v>184</v>
      </c>
      <c r="L4876" s="1" t="s">
        <v>16488</v>
      </c>
    </row>
    <row r="4877" spans="1:12">
      <c r="A4877" s="1">
        <v>5446</v>
      </c>
      <c r="B4877" s="1" t="s">
        <v>16492</v>
      </c>
      <c r="C4877" s="1" t="s">
        <v>16493</v>
      </c>
      <c r="D4877" s="1" t="s">
        <v>181</v>
      </c>
      <c r="E4877" s="1" t="s">
        <v>16494</v>
      </c>
      <c r="F4877" s="1" t="s">
        <v>16495</v>
      </c>
      <c r="G4877" s="1">
        <v>77.488600000000005</v>
      </c>
      <c r="H4877" s="1">
        <v>-69.3887</v>
      </c>
      <c r="I4877" s="1">
        <v>51</v>
      </c>
      <c r="J4877" s="1">
        <v>-4</v>
      </c>
      <c r="K4877" s="1" t="s">
        <v>184</v>
      </c>
      <c r="L4877" s="1" t="s">
        <v>16492</v>
      </c>
    </row>
    <row r="4878" spans="1:12">
      <c r="A4878" s="1">
        <v>5445</v>
      </c>
      <c r="B4878" s="1" t="s">
        <v>16496</v>
      </c>
      <c r="C4878" s="1" t="s">
        <v>16497</v>
      </c>
      <c r="D4878" s="1" t="s">
        <v>181</v>
      </c>
      <c r="E4878" s="1" t="s">
        <v>16498</v>
      </c>
      <c r="F4878" s="1" t="s">
        <v>16499</v>
      </c>
      <c r="G4878" s="1">
        <v>60.916699999999999</v>
      </c>
      <c r="H4878" s="1">
        <v>-46.058599999999998</v>
      </c>
      <c r="I4878" s="1">
        <v>0</v>
      </c>
      <c r="J4878" s="1">
        <v>-3</v>
      </c>
      <c r="K4878" s="1" t="s">
        <v>184</v>
      </c>
      <c r="L4878" s="1" t="s">
        <v>16496</v>
      </c>
    </row>
    <row r="4879" spans="1:12">
      <c r="A4879" s="1">
        <v>5444</v>
      </c>
      <c r="B4879" s="1" t="s">
        <v>16500</v>
      </c>
      <c r="C4879" s="1" t="s">
        <v>16501</v>
      </c>
      <c r="D4879" s="1" t="s">
        <v>181</v>
      </c>
      <c r="E4879" s="1" t="s">
        <v>16502</v>
      </c>
      <c r="F4879" s="1" t="s">
        <v>16503</v>
      </c>
      <c r="G4879" s="1">
        <v>60.14</v>
      </c>
      <c r="H4879" s="1">
        <v>-45.231699999999996</v>
      </c>
      <c r="I4879" s="1">
        <v>0</v>
      </c>
      <c r="J4879" s="1">
        <v>-3</v>
      </c>
      <c r="K4879" s="1" t="s">
        <v>184</v>
      </c>
      <c r="L4879" s="1" t="s">
        <v>16500</v>
      </c>
    </row>
    <row r="4880" spans="1:12">
      <c r="A4880" s="1">
        <v>5443</v>
      </c>
      <c r="B4880" s="1" t="s">
        <v>16504</v>
      </c>
      <c r="C4880" s="1" t="s">
        <v>16505</v>
      </c>
      <c r="D4880" s="1" t="s">
        <v>181</v>
      </c>
      <c r="E4880" s="1" t="s">
        <v>16506</v>
      </c>
      <c r="F4880" s="1" t="s">
        <v>16507</v>
      </c>
      <c r="G4880" s="1">
        <v>65.412499999999994</v>
      </c>
      <c r="H4880" s="1">
        <v>-52.939399999999999</v>
      </c>
      <c r="I4880" s="1">
        <v>91</v>
      </c>
      <c r="J4880" s="1">
        <v>-3</v>
      </c>
      <c r="K4880" s="1" t="s">
        <v>184</v>
      </c>
      <c r="L4880" s="1" t="s">
        <v>16504</v>
      </c>
    </row>
    <row r="4881" spans="1:12">
      <c r="A4881" s="1">
        <v>5442</v>
      </c>
      <c r="B4881" s="1" t="s">
        <v>16508</v>
      </c>
      <c r="C4881" s="1" t="s">
        <v>16509</v>
      </c>
      <c r="D4881" s="1" t="s">
        <v>181</v>
      </c>
      <c r="E4881" s="1" t="s">
        <v>16510</v>
      </c>
      <c r="F4881" s="1" t="s">
        <v>16511</v>
      </c>
      <c r="G4881" s="1">
        <v>60.715800000000002</v>
      </c>
      <c r="H4881" s="1">
        <v>-46.029400000000003</v>
      </c>
      <c r="I4881" s="1">
        <v>0</v>
      </c>
      <c r="J4881" s="1">
        <v>-3</v>
      </c>
      <c r="K4881" s="1" t="s">
        <v>184</v>
      </c>
      <c r="L4881" s="1" t="s">
        <v>16508</v>
      </c>
    </row>
    <row r="4882" spans="1:12">
      <c r="A4882" s="1">
        <v>5441</v>
      </c>
      <c r="B4882" s="1" t="s">
        <v>16512</v>
      </c>
      <c r="C4882" s="1" t="s">
        <v>16513</v>
      </c>
      <c r="D4882" s="1" t="s">
        <v>181</v>
      </c>
      <c r="E4882" s="1" t="s">
        <v>16514</v>
      </c>
      <c r="F4882" s="1" t="s">
        <v>16515</v>
      </c>
      <c r="G4882" s="1">
        <v>69.251099999999994</v>
      </c>
      <c r="H4882" s="1">
        <v>-53.5381</v>
      </c>
      <c r="I4882" s="1">
        <v>0</v>
      </c>
      <c r="J4882" s="1">
        <v>-3</v>
      </c>
      <c r="K4882" s="1" t="s">
        <v>184</v>
      </c>
      <c r="L4882" s="1" t="s">
        <v>16512</v>
      </c>
    </row>
    <row r="4883" spans="1:12">
      <c r="A4883" s="1">
        <v>5440</v>
      </c>
      <c r="B4883" s="1" t="s">
        <v>16516</v>
      </c>
      <c r="C4883" s="1" t="s">
        <v>16517</v>
      </c>
      <c r="D4883" s="1" t="s">
        <v>181</v>
      </c>
      <c r="E4883" s="1" t="s">
        <v>16518</v>
      </c>
      <c r="F4883" s="1" t="s">
        <v>16519</v>
      </c>
      <c r="G4883" s="1">
        <v>61.992199999999997</v>
      </c>
      <c r="H4883" s="1">
        <v>-49.662500000000001</v>
      </c>
      <c r="I4883" s="1">
        <v>0</v>
      </c>
      <c r="J4883" s="1">
        <v>-3</v>
      </c>
      <c r="K4883" s="1" t="s">
        <v>184</v>
      </c>
      <c r="L4883" s="1" t="s">
        <v>16516</v>
      </c>
    </row>
    <row r="4884" spans="1:12">
      <c r="A4884" s="1">
        <v>5439</v>
      </c>
      <c r="B4884" s="1" t="s">
        <v>16520</v>
      </c>
      <c r="C4884" s="1" t="s">
        <v>16521</v>
      </c>
      <c r="D4884" s="1" t="s">
        <v>181</v>
      </c>
      <c r="E4884" s="1" t="s">
        <v>16522</v>
      </c>
      <c r="F4884" s="1" t="s">
        <v>16523</v>
      </c>
      <c r="G4884" s="1">
        <v>70.743300000000005</v>
      </c>
      <c r="H4884" s="1">
        <v>-22.660599999999999</v>
      </c>
      <c r="I4884" s="1">
        <v>45</v>
      </c>
      <c r="J4884" s="1">
        <v>-1</v>
      </c>
      <c r="K4884" s="1" t="s">
        <v>184</v>
      </c>
      <c r="L4884" s="1" t="s">
        <v>16520</v>
      </c>
    </row>
    <row r="4885" spans="1:12">
      <c r="A4885" s="1">
        <v>5438</v>
      </c>
      <c r="B4885" s="1" t="s">
        <v>16524</v>
      </c>
      <c r="C4885" s="1" t="s">
        <v>16525</v>
      </c>
      <c r="D4885" s="1" t="s">
        <v>181</v>
      </c>
      <c r="E4885" s="1" t="s">
        <v>16526</v>
      </c>
      <c r="F4885" s="1" t="s">
        <v>16527</v>
      </c>
      <c r="G4885" s="1">
        <v>60.464399999999998</v>
      </c>
      <c r="H4885" s="1">
        <v>-45.577800000000003</v>
      </c>
      <c r="I4885" s="1">
        <v>89</v>
      </c>
      <c r="J4885" s="1">
        <v>-3</v>
      </c>
      <c r="K4885" s="1" t="s">
        <v>184</v>
      </c>
      <c r="L4885" s="1" t="s">
        <v>16524</v>
      </c>
    </row>
    <row r="4886" spans="1:12">
      <c r="A4886" s="1">
        <v>5437</v>
      </c>
      <c r="B4886" s="1" t="s">
        <v>16528</v>
      </c>
      <c r="C4886" s="1" t="s">
        <v>16529</v>
      </c>
      <c r="D4886" s="1" t="s">
        <v>158</v>
      </c>
      <c r="E4886" s="1" t="s">
        <v>16530</v>
      </c>
      <c r="F4886" s="1" t="s">
        <v>16531</v>
      </c>
      <c r="G4886" s="1">
        <v>-5.6433</v>
      </c>
      <c r="H4886" s="1">
        <v>143.89500000000001</v>
      </c>
      <c r="I4886" s="1">
        <v>5889</v>
      </c>
      <c r="J4886" s="1">
        <v>10</v>
      </c>
      <c r="K4886" s="1" t="s">
        <v>161</v>
      </c>
      <c r="L4886" s="1" t="s">
        <v>16528</v>
      </c>
    </row>
    <row r="4887" spans="1:12">
      <c r="A4887" s="1">
        <v>5436</v>
      </c>
      <c r="B4887" s="1" t="s">
        <v>16532</v>
      </c>
      <c r="C4887" s="1" t="s">
        <v>16533</v>
      </c>
      <c r="D4887" s="1" t="s">
        <v>158</v>
      </c>
      <c r="E4887" s="1" t="s">
        <v>16534</v>
      </c>
      <c r="F4887" s="1" t="s">
        <v>16535</v>
      </c>
      <c r="G4887" s="1">
        <v>-2.6971699999999998</v>
      </c>
      <c r="H4887" s="1">
        <v>141.30199999999999</v>
      </c>
      <c r="I4887" s="1">
        <v>10</v>
      </c>
      <c r="J4887" s="1">
        <v>10</v>
      </c>
      <c r="K4887" s="1" t="s">
        <v>161</v>
      </c>
      <c r="L4887" s="1" t="s">
        <v>16532</v>
      </c>
    </row>
    <row r="4888" spans="1:12">
      <c r="A4888" s="1">
        <v>5435</v>
      </c>
      <c r="B4888" s="1" t="s">
        <v>16536</v>
      </c>
      <c r="C4888" s="1" t="s">
        <v>16537</v>
      </c>
      <c r="D4888" s="1" t="s">
        <v>158</v>
      </c>
      <c r="E4888" s="1" t="s">
        <v>16538</v>
      </c>
      <c r="F4888" s="1" t="s">
        <v>16539</v>
      </c>
      <c r="G4888" s="1">
        <v>-4.3404600000000002</v>
      </c>
      <c r="H4888" s="1">
        <v>152.38</v>
      </c>
      <c r="I4888" s="1">
        <v>32</v>
      </c>
      <c r="J4888" s="1">
        <v>10</v>
      </c>
      <c r="K4888" s="1" t="s">
        <v>161</v>
      </c>
      <c r="L4888" s="1" t="s">
        <v>16536</v>
      </c>
    </row>
    <row r="4889" spans="1:12">
      <c r="A4889" s="1">
        <v>5434</v>
      </c>
      <c r="B4889" s="1" t="s">
        <v>16540</v>
      </c>
      <c r="C4889" s="1" t="s">
        <v>16541</v>
      </c>
      <c r="D4889" s="1" t="s">
        <v>158</v>
      </c>
      <c r="E4889" s="1" t="s">
        <v>16542</v>
      </c>
      <c r="F4889" s="1" t="s">
        <v>16543</v>
      </c>
      <c r="G4889" s="1">
        <v>-5.2786099999999996</v>
      </c>
      <c r="H4889" s="1">
        <v>141.226</v>
      </c>
      <c r="I4889" s="1">
        <v>1570</v>
      </c>
      <c r="J4889" s="1">
        <v>10</v>
      </c>
      <c r="K4889" s="1" t="s">
        <v>161</v>
      </c>
      <c r="L4889" s="1" t="s">
        <v>16540</v>
      </c>
    </row>
    <row r="4890" spans="1:12">
      <c r="A4890" s="1">
        <v>5433</v>
      </c>
      <c r="B4890" s="1" t="s">
        <v>16544</v>
      </c>
      <c r="C4890" s="1" t="s">
        <v>16545</v>
      </c>
      <c r="D4890" s="1" t="s">
        <v>158</v>
      </c>
      <c r="E4890" s="1" t="s">
        <v>16546</v>
      </c>
      <c r="F4890" s="1" t="s">
        <v>16547</v>
      </c>
      <c r="G4890" s="1">
        <v>-5.8449999999999998</v>
      </c>
      <c r="H4890" s="1">
        <v>142.94800000000001</v>
      </c>
      <c r="I4890" s="1">
        <v>5500</v>
      </c>
      <c r="J4890" s="1">
        <v>10</v>
      </c>
      <c r="K4890" s="1" t="s">
        <v>161</v>
      </c>
      <c r="L4890" s="1" t="s">
        <v>16544</v>
      </c>
    </row>
    <row r="4891" spans="1:12">
      <c r="A4891" s="1">
        <v>5432</v>
      </c>
      <c r="B4891" s="1" t="s">
        <v>16548</v>
      </c>
      <c r="C4891" s="1" t="s">
        <v>16549</v>
      </c>
      <c r="D4891" s="1" t="s">
        <v>158</v>
      </c>
      <c r="E4891" s="1" t="s">
        <v>16550</v>
      </c>
      <c r="F4891" s="1" t="s">
        <v>16551</v>
      </c>
      <c r="G4891" s="1">
        <v>-10.6892</v>
      </c>
      <c r="H4891" s="1">
        <v>152.83799999999999</v>
      </c>
      <c r="I4891" s="1">
        <v>26</v>
      </c>
      <c r="J4891" s="1">
        <v>10</v>
      </c>
      <c r="K4891" s="1" t="s">
        <v>161</v>
      </c>
      <c r="L4891" s="1" t="s">
        <v>16548</v>
      </c>
    </row>
    <row r="4892" spans="1:12">
      <c r="A4892" s="1">
        <v>5431</v>
      </c>
      <c r="B4892" s="1" t="s">
        <v>16552</v>
      </c>
      <c r="C4892" s="1" t="s">
        <v>16553</v>
      </c>
      <c r="D4892" s="1" t="s">
        <v>158</v>
      </c>
      <c r="E4892" s="1" t="s">
        <v>16554</v>
      </c>
      <c r="F4892" s="1" t="s">
        <v>16555</v>
      </c>
      <c r="G4892" s="1">
        <v>-6.3633300000000004</v>
      </c>
      <c r="H4892" s="1">
        <v>143.238</v>
      </c>
      <c r="I4892" s="1">
        <v>2740</v>
      </c>
      <c r="J4892" s="1">
        <v>10</v>
      </c>
      <c r="K4892" s="1" t="s">
        <v>161</v>
      </c>
      <c r="L4892" s="1" t="s">
        <v>16552</v>
      </c>
    </row>
    <row r="4893" spans="1:12">
      <c r="A4893" s="1">
        <v>5430</v>
      </c>
      <c r="B4893" s="1" t="s">
        <v>16556</v>
      </c>
      <c r="C4893" s="1" t="s">
        <v>16557</v>
      </c>
      <c r="D4893" s="1" t="s">
        <v>158</v>
      </c>
      <c r="E4893" s="1" t="s">
        <v>16558</v>
      </c>
      <c r="F4893" s="1" t="s">
        <v>16559</v>
      </c>
      <c r="G4893" s="1">
        <v>-2.06189</v>
      </c>
      <c r="H4893" s="1">
        <v>147.42400000000001</v>
      </c>
      <c r="I4893" s="1">
        <v>12</v>
      </c>
      <c r="J4893" s="1">
        <v>10</v>
      </c>
      <c r="K4893" s="1" t="s">
        <v>161</v>
      </c>
      <c r="L4893" s="1" t="s">
        <v>16556</v>
      </c>
    </row>
    <row r="4894" spans="1:12">
      <c r="A4894" s="1">
        <v>5429</v>
      </c>
      <c r="B4894" s="1" t="s">
        <v>16560</v>
      </c>
      <c r="C4894" s="1" t="s">
        <v>16561</v>
      </c>
      <c r="D4894" s="1" t="s">
        <v>158</v>
      </c>
      <c r="E4894" s="1" t="s">
        <v>16562</v>
      </c>
      <c r="F4894" s="1" t="s">
        <v>16563</v>
      </c>
      <c r="G4894" s="1">
        <v>-6.1477399999999998</v>
      </c>
      <c r="H4894" s="1">
        <v>143.65700000000001</v>
      </c>
      <c r="I4894" s="1">
        <v>5680</v>
      </c>
      <c r="J4894" s="1">
        <v>10</v>
      </c>
      <c r="K4894" s="1" t="s">
        <v>161</v>
      </c>
      <c r="L4894" s="1" t="s">
        <v>16560</v>
      </c>
    </row>
    <row r="4895" spans="1:12">
      <c r="A4895" s="1">
        <v>5428</v>
      </c>
      <c r="B4895" s="1" t="s">
        <v>16564</v>
      </c>
      <c r="C4895" s="1" t="s">
        <v>16565</v>
      </c>
      <c r="D4895" s="1" t="s">
        <v>158</v>
      </c>
      <c r="E4895" s="1" t="s">
        <v>16566</v>
      </c>
      <c r="F4895" s="1" t="s">
        <v>16567</v>
      </c>
      <c r="G4895" s="1">
        <v>-2.5794000000000001</v>
      </c>
      <c r="H4895" s="1">
        <v>150.80799999999999</v>
      </c>
      <c r="I4895" s="1">
        <v>7</v>
      </c>
      <c r="J4895" s="1">
        <v>10</v>
      </c>
      <c r="K4895" s="1" t="s">
        <v>161</v>
      </c>
      <c r="L4895" s="1" t="s">
        <v>16564</v>
      </c>
    </row>
    <row r="4896" spans="1:12">
      <c r="A4896" s="1">
        <v>5427</v>
      </c>
      <c r="B4896" s="1" t="s">
        <v>16568</v>
      </c>
      <c r="C4896" s="1" t="s">
        <v>16569</v>
      </c>
      <c r="D4896" s="1" t="s">
        <v>158</v>
      </c>
      <c r="E4896" s="1" t="s">
        <v>16570</v>
      </c>
      <c r="F4896" s="1" t="s">
        <v>16571</v>
      </c>
      <c r="G4896" s="1">
        <v>-7.9636100000000001</v>
      </c>
      <c r="H4896" s="1">
        <v>145.77099999999999</v>
      </c>
      <c r="I4896" s="1">
        <v>10</v>
      </c>
      <c r="J4896" s="1">
        <v>10</v>
      </c>
      <c r="K4896" s="1" t="s">
        <v>161</v>
      </c>
      <c r="L4896" s="1" t="s">
        <v>16568</v>
      </c>
    </row>
    <row r="4897" spans="1:12">
      <c r="A4897" s="1">
        <v>5426</v>
      </c>
      <c r="B4897" s="1" t="s">
        <v>16572</v>
      </c>
      <c r="C4897" s="1" t="s">
        <v>16573</v>
      </c>
      <c r="D4897" s="1" t="s">
        <v>158</v>
      </c>
      <c r="E4897" s="1" t="s">
        <v>16574</v>
      </c>
      <c r="F4897" s="1" t="s">
        <v>16575</v>
      </c>
      <c r="G4897" s="1">
        <v>-7.4243800000000002</v>
      </c>
      <c r="H4897" s="1">
        <v>144.25</v>
      </c>
      <c r="I4897" s="1">
        <v>50</v>
      </c>
      <c r="J4897" s="1">
        <v>10</v>
      </c>
      <c r="K4897" s="1" t="s">
        <v>161</v>
      </c>
      <c r="L4897" s="1" t="s">
        <v>16572</v>
      </c>
    </row>
    <row r="4898" spans="1:12">
      <c r="A4898" s="1">
        <v>5425</v>
      </c>
      <c r="B4898" s="1" t="s">
        <v>16576</v>
      </c>
      <c r="C4898" s="1" t="s">
        <v>16577</v>
      </c>
      <c r="D4898" s="1" t="s">
        <v>158</v>
      </c>
      <c r="E4898" s="1" t="s">
        <v>16578</v>
      </c>
      <c r="F4898" s="1" t="s">
        <v>16579</v>
      </c>
      <c r="G4898" s="1">
        <v>-6.1257099999999998</v>
      </c>
      <c r="H4898" s="1">
        <v>141.28200000000001</v>
      </c>
      <c r="I4898" s="1">
        <v>88</v>
      </c>
      <c r="J4898" s="1">
        <v>10</v>
      </c>
      <c r="K4898" s="1" t="s">
        <v>161</v>
      </c>
      <c r="L4898" s="1" t="s">
        <v>16576</v>
      </c>
    </row>
    <row r="4899" spans="1:12">
      <c r="A4899" s="1">
        <v>5424</v>
      </c>
      <c r="B4899" s="1" t="s">
        <v>16580</v>
      </c>
      <c r="C4899" s="1" t="s">
        <v>16581</v>
      </c>
      <c r="D4899" s="1" t="s">
        <v>158</v>
      </c>
      <c r="E4899" s="1" t="s">
        <v>16582</v>
      </c>
      <c r="F4899" s="1" t="s">
        <v>16583</v>
      </c>
      <c r="G4899" s="1">
        <v>-5.4621700000000004</v>
      </c>
      <c r="H4899" s="1">
        <v>150.405</v>
      </c>
      <c r="I4899" s="1">
        <v>66</v>
      </c>
      <c r="J4899" s="1">
        <v>10</v>
      </c>
      <c r="K4899" s="1" t="s">
        <v>161</v>
      </c>
      <c r="L4899" s="1" t="s">
        <v>16580</v>
      </c>
    </row>
    <row r="4900" spans="1:12">
      <c r="A4900" s="1">
        <v>5423</v>
      </c>
      <c r="B4900" s="1" t="s">
        <v>16584</v>
      </c>
      <c r="C4900" s="1" t="s">
        <v>16585</v>
      </c>
      <c r="D4900" s="1" t="s">
        <v>158</v>
      </c>
      <c r="E4900" s="1" t="s">
        <v>16586</v>
      </c>
      <c r="F4900" s="1" t="s">
        <v>16587</v>
      </c>
      <c r="G4900" s="1">
        <v>-8.8045399999999994</v>
      </c>
      <c r="H4900" s="1">
        <v>148.309</v>
      </c>
      <c r="I4900" s="1">
        <v>311</v>
      </c>
      <c r="J4900" s="1">
        <v>10</v>
      </c>
      <c r="K4900" s="1" t="s">
        <v>161</v>
      </c>
      <c r="L4900" s="1" t="s">
        <v>16584</v>
      </c>
    </row>
    <row r="4901" spans="1:12">
      <c r="A4901" s="1">
        <v>5422</v>
      </c>
      <c r="B4901" s="1" t="s">
        <v>16588</v>
      </c>
      <c r="C4901" s="1" t="s">
        <v>16589</v>
      </c>
      <c r="D4901" s="1" t="s">
        <v>158</v>
      </c>
      <c r="E4901" s="1" t="s">
        <v>16590</v>
      </c>
      <c r="F4901" s="1" t="s">
        <v>16591</v>
      </c>
      <c r="G4901" s="1">
        <v>-10.311500000000001</v>
      </c>
      <c r="H4901" s="1">
        <v>150.334</v>
      </c>
      <c r="I4901" s="1">
        <v>88</v>
      </c>
      <c r="J4901" s="1">
        <v>10</v>
      </c>
      <c r="K4901" s="1" t="s">
        <v>161</v>
      </c>
      <c r="L4901" s="1" t="s">
        <v>16588</v>
      </c>
    </row>
    <row r="4902" spans="1:12">
      <c r="A4902" s="1">
        <v>5421</v>
      </c>
      <c r="B4902" s="1" t="s">
        <v>16592</v>
      </c>
      <c r="C4902" s="1" t="s">
        <v>16593</v>
      </c>
      <c r="D4902" s="1" t="s">
        <v>158</v>
      </c>
      <c r="E4902" s="1" t="s">
        <v>16594</v>
      </c>
      <c r="F4902" s="1" t="s">
        <v>16595</v>
      </c>
      <c r="G4902" s="1">
        <v>-9.0867599999999999</v>
      </c>
      <c r="H4902" s="1">
        <v>143.208</v>
      </c>
      <c r="I4902" s="1">
        <v>20</v>
      </c>
      <c r="J4902" s="1">
        <v>10</v>
      </c>
      <c r="K4902" s="1" t="s">
        <v>161</v>
      </c>
      <c r="L4902" s="1" t="s">
        <v>16592</v>
      </c>
    </row>
    <row r="4903" spans="1:12">
      <c r="A4903" s="1">
        <v>5420</v>
      </c>
      <c r="B4903" s="1" t="s">
        <v>16596</v>
      </c>
      <c r="C4903" s="1" t="s">
        <v>16597</v>
      </c>
      <c r="D4903" s="1" t="s">
        <v>158</v>
      </c>
      <c r="E4903" s="1" t="s">
        <v>16598</v>
      </c>
      <c r="F4903" s="1" t="s">
        <v>16599</v>
      </c>
      <c r="G4903" s="1">
        <v>-6.0242899999999997</v>
      </c>
      <c r="H4903" s="1">
        <v>144.971</v>
      </c>
      <c r="I4903" s="1">
        <v>4974</v>
      </c>
      <c r="J4903" s="1">
        <v>10</v>
      </c>
      <c r="K4903" s="1" t="s">
        <v>161</v>
      </c>
      <c r="L4903" s="1" t="s">
        <v>16596</v>
      </c>
    </row>
    <row r="4904" spans="1:12">
      <c r="A4904" s="1">
        <v>5419</v>
      </c>
      <c r="B4904" s="1" t="s">
        <v>16600</v>
      </c>
      <c r="C4904" s="1" t="s">
        <v>16601</v>
      </c>
      <c r="D4904" s="1" t="s">
        <v>158</v>
      </c>
      <c r="E4904" s="1" t="s">
        <v>16602</v>
      </c>
      <c r="F4904" s="1" t="s">
        <v>16603</v>
      </c>
      <c r="G4904" s="1">
        <v>-5.42232</v>
      </c>
      <c r="H4904" s="1">
        <v>154.673</v>
      </c>
      <c r="I4904" s="1">
        <v>11</v>
      </c>
      <c r="J4904" s="1">
        <v>10</v>
      </c>
      <c r="K4904" s="1" t="s">
        <v>161</v>
      </c>
      <c r="L4904" s="1" t="s">
        <v>16600</v>
      </c>
    </row>
    <row r="4905" spans="1:12">
      <c r="A4905" s="1">
        <v>5418</v>
      </c>
      <c r="B4905" s="1" t="s">
        <v>16604</v>
      </c>
      <c r="C4905" s="1" t="s">
        <v>16605</v>
      </c>
      <c r="D4905" s="1" t="s">
        <v>13205</v>
      </c>
      <c r="E4905" s="1" t="s">
        <v>16606</v>
      </c>
      <c r="F4905" s="1" t="s">
        <v>16607</v>
      </c>
      <c r="G4905" s="1">
        <v>-8.1680600000000005</v>
      </c>
      <c r="H4905" s="1">
        <v>157.643</v>
      </c>
      <c r="I4905" s="1">
        <v>0</v>
      </c>
      <c r="J4905" s="1">
        <v>11</v>
      </c>
      <c r="K4905" s="1" t="s">
        <v>161</v>
      </c>
      <c r="L4905" s="1" t="s">
        <v>16604</v>
      </c>
    </row>
    <row r="4906" spans="1:12">
      <c r="A4906" s="1">
        <v>5417</v>
      </c>
      <c r="B4906" s="1" t="s">
        <v>16608</v>
      </c>
      <c r="C4906" s="1" t="s">
        <v>16609</v>
      </c>
      <c r="D4906" s="1" t="s">
        <v>13205</v>
      </c>
      <c r="E4906" s="1" t="s">
        <v>16610</v>
      </c>
      <c r="F4906" s="1" t="s">
        <v>16611</v>
      </c>
      <c r="G4906" s="1">
        <v>-7.3330000000000002</v>
      </c>
      <c r="H4906" s="1">
        <v>157.583</v>
      </c>
      <c r="I4906" s="1">
        <v>0</v>
      </c>
      <c r="J4906" s="1">
        <v>11</v>
      </c>
      <c r="K4906" s="1" t="s">
        <v>161</v>
      </c>
      <c r="L4906" s="1" t="s">
        <v>16608</v>
      </c>
    </row>
    <row r="4907" spans="1:12">
      <c r="A4907" s="1">
        <v>5416</v>
      </c>
      <c r="B4907" s="1" t="s">
        <v>16612</v>
      </c>
      <c r="C4907" s="1" t="s">
        <v>16613</v>
      </c>
      <c r="D4907" s="1" t="s">
        <v>13205</v>
      </c>
      <c r="E4907" s="1" t="s">
        <v>16614</v>
      </c>
      <c r="F4907" s="1" t="s">
        <v>16615</v>
      </c>
      <c r="G4907" s="1">
        <v>-7.5855600000000001</v>
      </c>
      <c r="H4907" s="1">
        <v>158.73099999999999</v>
      </c>
      <c r="I4907" s="1">
        <v>0</v>
      </c>
      <c r="J4907" s="1">
        <v>11</v>
      </c>
      <c r="K4907" s="1" t="s">
        <v>161</v>
      </c>
      <c r="L4907" s="1" t="s">
        <v>16612</v>
      </c>
    </row>
    <row r="4908" spans="1:12">
      <c r="A4908" s="1">
        <v>5415</v>
      </c>
      <c r="B4908" s="1" t="s">
        <v>16616</v>
      </c>
      <c r="C4908" s="1" t="s">
        <v>16617</v>
      </c>
      <c r="D4908" s="1" t="s">
        <v>13205</v>
      </c>
      <c r="E4908" s="1" t="s">
        <v>16618</v>
      </c>
      <c r="F4908" s="1" t="s">
        <v>16619</v>
      </c>
      <c r="G4908" s="1">
        <v>-9.8616700000000002</v>
      </c>
      <c r="H4908" s="1">
        <v>160.82499999999999</v>
      </c>
      <c r="I4908" s="1">
        <v>0</v>
      </c>
      <c r="J4908" s="1">
        <v>11</v>
      </c>
      <c r="K4908" s="1" t="s">
        <v>161</v>
      </c>
      <c r="L4908" s="1" t="s">
        <v>16616</v>
      </c>
    </row>
    <row r="4909" spans="1:12">
      <c r="A4909" s="1">
        <v>5414</v>
      </c>
      <c r="B4909" s="1" t="s">
        <v>16620</v>
      </c>
      <c r="C4909" s="1" t="s">
        <v>16621</v>
      </c>
      <c r="D4909" s="1" t="s">
        <v>13205</v>
      </c>
      <c r="E4909" s="1" t="s">
        <v>16622</v>
      </c>
      <c r="F4909" s="1" t="s">
        <v>16623</v>
      </c>
      <c r="G4909" s="1">
        <v>-11.533899999999999</v>
      </c>
      <c r="H4909" s="1">
        <v>160.06299999999999</v>
      </c>
      <c r="I4909" s="1">
        <v>0</v>
      </c>
      <c r="J4909" s="1">
        <v>11</v>
      </c>
      <c r="K4909" s="1" t="s">
        <v>161</v>
      </c>
      <c r="L4909" s="1" t="s">
        <v>16620</v>
      </c>
    </row>
    <row r="4910" spans="1:12">
      <c r="A4910" s="1">
        <v>5413</v>
      </c>
      <c r="B4910" s="1" t="s">
        <v>16624</v>
      </c>
      <c r="C4910" s="1" t="s">
        <v>16625</v>
      </c>
      <c r="D4910" s="1" t="s">
        <v>13205</v>
      </c>
      <c r="E4910" s="1" t="s">
        <v>16626</v>
      </c>
      <c r="F4910" s="1" t="s">
        <v>16627</v>
      </c>
      <c r="G4910" s="1">
        <v>-7.4169400000000003</v>
      </c>
      <c r="H4910" s="1">
        <v>155.565</v>
      </c>
      <c r="I4910" s="1">
        <v>0</v>
      </c>
      <c r="J4910" s="1">
        <v>10</v>
      </c>
      <c r="K4910" s="1" t="s">
        <v>161</v>
      </c>
      <c r="L4910" s="1" t="s">
        <v>16624</v>
      </c>
    </row>
    <row r="4911" spans="1:12">
      <c r="A4911" s="1">
        <v>5412</v>
      </c>
      <c r="B4911" s="1" t="s">
        <v>16628</v>
      </c>
      <c r="C4911" s="1" t="s">
        <v>16629</v>
      </c>
      <c r="D4911" s="1" t="s">
        <v>13205</v>
      </c>
      <c r="E4911" s="1" t="s">
        <v>16630</v>
      </c>
      <c r="F4911" s="1" t="s">
        <v>16631</v>
      </c>
      <c r="G4911" s="1">
        <v>-8.0977800000000002</v>
      </c>
      <c r="H4911" s="1">
        <v>156.864</v>
      </c>
      <c r="I4911" s="1">
        <v>13</v>
      </c>
      <c r="J4911" s="1">
        <v>11</v>
      </c>
      <c r="K4911" s="1" t="s">
        <v>161</v>
      </c>
      <c r="L4911" s="1" t="s">
        <v>16628</v>
      </c>
    </row>
    <row r="4912" spans="1:12">
      <c r="A4912" s="1">
        <v>5411</v>
      </c>
      <c r="B4912" s="1" t="s">
        <v>16632</v>
      </c>
      <c r="C4912" s="1" t="s">
        <v>16633</v>
      </c>
      <c r="D4912" s="1" t="s">
        <v>13205</v>
      </c>
      <c r="E4912" s="1" t="s">
        <v>16634</v>
      </c>
      <c r="F4912" s="1" t="s">
        <v>16635</v>
      </c>
      <c r="G4912" s="1">
        <v>-8.3279700000000005</v>
      </c>
      <c r="H4912" s="1">
        <v>157.26300000000001</v>
      </c>
      <c r="I4912" s="1">
        <v>10</v>
      </c>
      <c r="J4912" s="1">
        <v>11</v>
      </c>
      <c r="K4912" s="1" t="s">
        <v>161</v>
      </c>
      <c r="L4912" s="1" t="s">
        <v>16632</v>
      </c>
    </row>
    <row r="4913" spans="1:12">
      <c r="A4913" s="1">
        <v>5410</v>
      </c>
      <c r="B4913" s="1" t="s">
        <v>16636</v>
      </c>
      <c r="C4913" s="1" t="s">
        <v>16637</v>
      </c>
      <c r="D4913" s="1" t="s">
        <v>13205</v>
      </c>
      <c r="E4913" s="1" t="s">
        <v>16638</v>
      </c>
      <c r="F4913" s="1" t="s">
        <v>16639</v>
      </c>
      <c r="G4913" s="1">
        <v>-10.7203</v>
      </c>
      <c r="H4913" s="1">
        <v>165.79499999999999</v>
      </c>
      <c r="I4913" s="1">
        <v>18</v>
      </c>
      <c r="J4913" s="1">
        <v>11</v>
      </c>
      <c r="K4913" s="1" t="s">
        <v>161</v>
      </c>
      <c r="L4913" s="1" t="s">
        <v>16636</v>
      </c>
    </row>
    <row r="4914" spans="1:12">
      <c r="A4914" s="1">
        <v>5409</v>
      </c>
      <c r="B4914" s="1" t="s">
        <v>16640</v>
      </c>
      <c r="C4914" s="1" t="s">
        <v>16641</v>
      </c>
      <c r="D4914" s="1" t="s">
        <v>13205</v>
      </c>
      <c r="E4914" s="1" t="s">
        <v>16642</v>
      </c>
      <c r="F4914" s="1" t="s">
        <v>16643</v>
      </c>
      <c r="G4914" s="1">
        <v>-10.4497</v>
      </c>
      <c r="H4914" s="1">
        <v>161.898</v>
      </c>
      <c r="I4914" s="1">
        <v>0</v>
      </c>
      <c r="J4914" s="1">
        <v>11</v>
      </c>
      <c r="K4914" s="1" t="s">
        <v>161</v>
      </c>
      <c r="L4914" s="1" t="s">
        <v>16640</v>
      </c>
    </row>
    <row r="4915" spans="1:12">
      <c r="A4915" s="1">
        <v>5408</v>
      </c>
      <c r="B4915" s="1" t="s">
        <v>16644</v>
      </c>
      <c r="C4915" s="1" t="s">
        <v>16645</v>
      </c>
      <c r="D4915" s="1" t="s">
        <v>13205</v>
      </c>
      <c r="E4915" s="1" t="s">
        <v>16646</v>
      </c>
      <c r="F4915" s="1" t="s">
        <v>16647</v>
      </c>
      <c r="G4915" s="1">
        <v>-9.7475000000000005</v>
      </c>
      <c r="H4915" s="1">
        <v>159.839</v>
      </c>
      <c r="I4915" s="1">
        <v>0</v>
      </c>
      <c r="J4915" s="1">
        <v>11</v>
      </c>
      <c r="K4915" s="1" t="s">
        <v>161</v>
      </c>
      <c r="L4915" s="1" t="s">
        <v>16644</v>
      </c>
    </row>
    <row r="4916" spans="1:12">
      <c r="A4916" s="1">
        <v>5407</v>
      </c>
      <c r="B4916" s="1" t="s">
        <v>16648</v>
      </c>
      <c r="C4916" s="1" t="s">
        <v>16649</v>
      </c>
      <c r="D4916" s="1" t="s">
        <v>13205</v>
      </c>
      <c r="E4916" s="1" t="s">
        <v>16650</v>
      </c>
      <c r="F4916" s="1" t="s">
        <v>16651</v>
      </c>
      <c r="G4916" s="1">
        <v>-8.1074999999999999</v>
      </c>
      <c r="H4916" s="1">
        <v>159.577</v>
      </c>
      <c r="I4916" s="1">
        <v>0</v>
      </c>
      <c r="J4916" s="1">
        <v>11</v>
      </c>
      <c r="K4916" s="1" t="s">
        <v>161</v>
      </c>
      <c r="L4916" s="1" t="s">
        <v>16648</v>
      </c>
    </row>
    <row r="4917" spans="1:12">
      <c r="A4917" s="1">
        <v>5406</v>
      </c>
      <c r="B4917" s="1" t="s">
        <v>16652</v>
      </c>
      <c r="C4917" s="1" t="s">
        <v>16653</v>
      </c>
      <c r="D4917" s="1" t="s">
        <v>13205</v>
      </c>
      <c r="E4917" s="1" t="s">
        <v>16654</v>
      </c>
      <c r="F4917" s="1" t="s">
        <v>16655</v>
      </c>
      <c r="G4917" s="1">
        <v>-6.9669999999999996</v>
      </c>
      <c r="H4917" s="1">
        <v>155.88300000000001</v>
      </c>
      <c r="I4917" s="1">
        <v>5</v>
      </c>
      <c r="J4917" s="1">
        <v>11</v>
      </c>
      <c r="K4917" s="1" t="s">
        <v>161</v>
      </c>
      <c r="L4917" s="1" t="s">
        <v>16652</v>
      </c>
    </row>
    <row r="4918" spans="1:12">
      <c r="A4918" s="1">
        <v>5405</v>
      </c>
      <c r="B4918" s="1" t="s">
        <v>16656</v>
      </c>
      <c r="C4918" s="1" t="s">
        <v>16657</v>
      </c>
      <c r="D4918" s="1" t="s">
        <v>13205</v>
      </c>
      <c r="E4918" s="1" t="s">
        <v>16658</v>
      </c>
      <c r="F4918" s="1" t="s">
        <v>16659</v>
      </c>
      <c r="G4918" s="1">
        <v>-8.7025699999999997</v>
      </c>
      <c r="H4918" s="1">
        <v>160.68199999999999</v>
      </c>
      <c r="I4918" s="1">
        <v>5</v>
      </c>
      <c r="J4918" s="1">
        <v>11</v>
      </c>
      <c r="K4918" s="1" t="s">
        <v>161</v>
      </c>
      <c r="L4918" s="1" t="s">
        <v>16656</v>
      </c>
    </row>
    <row r="4919" spans="1:12">
      <c r="A4919" s="1">
        <v>5404</v>
      </c>
      <c r="B4919" s="1" t="s">
        <v>16660</v>
      </c>
      <c r="C4919" s="1" t="s">
        <v>16661</v>
      </c>
      <c r="D4919" s="1" t="s">
        <v>13205</v>
      </c>
      <c r="E4919" s="1" t="s">
        <v>16662</v>
      </c>
      <c r="F4919" s="1" t="s">
        <v>16663</v>
      </c>
      <c r="G4919" s="1">
        <v>-8.8733299999999993</v>
      </c>
      <c r="H4919" s="1">
        <v>161.011</v>
      </c>
      <c r="I4919" s="1">
        <v>0</v>
      </c>
      <c r="J4919" s="1">
        <v>11</v>
      </c>
      <c r="K4919" s="1" t="s">
        <v>161</v>
      </c>
      <c r="L4919" s="1" t="s">
        <v>16660</v>
      </c>
    </row>
    <row r="4920" spans="1:12">
      <c r="A4920" s="1">
        <v>6097</v>
      </c>
      <c r="B4920" s="1" t="s">
        <v>16664</v>
      </c>
      <c r="C4920" s="1" t="s">
        <v>16665</v>
      </c>
      <c r="D4920" s="1" t="s">
        <v>9291</v>
      </c>
      <c r="E4920" s="1" t="s">
        <v>16666</v>
      </c>
      <c r="F4920" s="1" t="s">
        <v>16667</v>
      </c>
      <c r="G4920" s="1">
        <v>50.409399999999998</v>
      </c>
      <c r="H4920" s="1">
        <v>136.934</v>
      </c>
      <c r="I4920" s="1">
        <v>92</v>
      </c>
      <c r="J4920" s="1">
        <v>11</v>
      </c>
      <c r="K4920" s="1" t="s">
        <v>201</v>
      </c>
      <c r="L4920" s="1" t="s">
        <v>16664</v>
      </c>
    </row>
    <row r="4921" spans="1:12">
      <c r="A4921" s="1">
        <v>6096</v>
      </c>
      <c r="B4921" s="1" t="s">
        <v>16668</v>
      </c>
      <c r="C4921" s="1" t="s">
        <v>16669</v>
      </c>
      <c r="D4921" s="1" t="s">
        <v>3855</v>
      </c>
      <c r="E4921" s="1" t="s">
        <v>16670</v>
      </c>
      <c r="G4921" s="1">
        <v>3.633</v>
      </c>
      <c r="H4921" s="1">
        <v>31.75</v>
      </c>
      <c r="I4921" s="1">
        <v>0</v>
      </c>
      <c r="J4921" s="1">
        <v>3</v>
      </c>
      <c r="K4921" s="1" t="s">
        <v>161</v>
      </c>
      <c r="L4921" s="1" t="s">
        <v>16668</v>
      </c>
    </row>
    <row r="4922" spans="1:12">
      <c r="A4922" s="1">
        <v>6095</v>
      </c>
      <c r="B4922" s="1" t="s">
        <v>16671</v>
      </c>
      <c r="C4922" s="1" t="s">
        <v>16672</v>
      </c>
      <c r="D4922" s="1" t="s">
        <v>9291</v>
      </c>
      <c r="E4922" s="1" t="s">
        <v>16673</v>
      </c>
      <c r="F4922" s="1" t="s">
        <v>16674</v>
      </c>
      <c r="G4922" s="1">
        <v>71.697699999999998</v>
      </c>
      <c r="H4922" s="1">
        <v>128.90299999999999</v>
      </c>
      <c r="I4922" s="1">
        <v>26</v>
      </c>
      <c r="J4922" s="1">
        <v>10</v>
      </c>
      <c r="K4922" s="1" t="s">
        <v>201</v>
      </c>
      <c r="L4922" s="1" t="s">
        <v>16671</v>
      </c>
    </row>
    <row r="4923" spans="1:12">
      <c r="A4923" s="1">
        <v>6094</v>
      </c>
      <c r="B4923" s="1" t="s">
        <v>16675</v>
      </c>
      <c r="C4923" s="1" t="s">
        <v>16676</v>
      </c>
      <c r="D4923" s="1" t="s">
        <v>9291</v>
      </c>
      <c r="E4923" s="1" t="s">
        <v>16677</v>
      </c>
      <c r="F4923" s="1" t="s">
        <v>16678</v>
      </c>
      <c r="G4923" s="1">
        <v>68.740600000000001</v>
      </c>
      <c r="H4923" s="1">
        <v>161.33799999999999</v>
      </c>
      <c r="I4923" s="1">
        <v>20</v>
      </c>
      <c r="J4923" s="1">
        <v>12</v>
      </c>
      <c r="K4923" s="1" t="s">
        <v>201</v>
      </c>
      <c r="L4923" s="1" t="s">
        <v>16675</v>
      </c>
    </row>
    <row r="4924" spans="1:12">
      <c r="A4924" s="1">
        <v>6093</v>
      </c>
      <c r="B4924" s="1" t="s">
        <v>16679</v>
      </c>
      <c r="C4924" s="1" t="s">
        <v>16680</v>
      </c>
      <c r="D4924" s="1" t="s">
        <v>9291</v>
      </c>
      <c r="E4924" s="1" t="s">
        <v>16681</v>
      </c>
      <c r="F4924" s="1" t="s">
        <v>16682</v>
      </c>
      <c r="G4924" s="1">
        <v>70.623099999999994</v>
      </c>
      <c r="H4924" s="1">
        <v>147.90199999999999</v>
      </c>
      <c r="I4924" s="1">
        <v>151</v>
      </c>
      <c r="J4924" s="1">
        <v>12</v>
      </c>
      <c r="K4924" s="1" t="s">
        <v>201</v>
      </c>
      <c r="L4924" s="1" t="s">
        <v>16679</v>
      </c>
    </row>
    <row r="4925" spans="1:12">
      <c r="A4925" s="1">
        <v>6091</v>
      </c>
      <c r="B4925" s="1" t="s">
        <v>16683</v>
      </c>
      <c r="C4925" s="1" t="s">
        <v>16684</v>
      </c>
      <c r="D4925" s="1" t="s">
        <v>9291</v>
      </c>
      <c r="E4925" s="1" t="s">
        <v>16685</v>
      </c>
      <c r="F4925" s="1" t="s">
        <v>16686</v>
      </c>
      <c r="G4925" s="1">
        <v>56.913899999999998</v>
      </c>
      <c r="H4925" s="1">
        <v>124.914</v>
      </c>
      <c r="I4925" s="1">
        <v>2812</v>
      </c>
      <c r="J4925" s="1">
        <v>10</v>
      </c>
      <c r="K4925" s="1" t="s">
        <v>201</v>
      </c>
      <c r="L4925" s="1" t="s">
        <v>16683</v>
      </c>
    </row>
    <row r="4926" spans="1:12">
      <c r="A4926" s="1">
        <v>6088</v>
      </c>
      <c r="B4926" s="1" t="s">
        <v>16687</v>
      </c>
      <c r="C4926" s="1" t="s">
        <v>16688</v>
      </c>
      <c r="D4926" s="1" t="s">
        <v>9241</v>
      </c>
      <c r="E4926" s="1" t="s">
        <v>16689</v>
      </c>
      <c r="F4926" s="1" t="s">
        <v>16690</v>
      </c>
      <c r="G4926" s="1">
        <v>53.206944</v>
      </c>
      <c r="H4926" s="1">
        <v>63.550277999999999</v>
      </c>
      <c r="I4926" s="1">
        <v>595</v>
      </c>
      <c r="J4926" s="1">
        <v>6</v>
      </c>
      <c r="K4926" s="1" t="s">
        <v>161</v>
      </c>
      <c r="L4926" s="1" t="s">
        <v>16687</v>
      </c>
    </row>
    <row r="4927" spans="1:12">
      <c r="A4927" s="1">
        <v>6085</v>
      </c>
      <c r="B4927" s="1" t="s">
        <v>16691</v>
      </c>
      <c r="C4927" s="1" t="s">
        <v>16692</v>
      </c>
      <c r="D4927" s="1" t="s">
        <v>9241</v>
      </c>
      <c r="E4927" s="1" t="s">
        <v>16693</v>
      </c>
      <c r="F4927" s="1" t="s">
        <v>16694</v>
      </c>
      <c r="G4927" s="1">
        <v>47.708333000000003</v>
      </c>
      <c r="H4927" s="1">
        <v>67.733333000000002</v>
      </c>
      <c r="I4927" s="1">
        <v>1250</v>
      </c>
      <c r="J4927" s="1">
        <v>6</v>
      </c>
      <c r="K4927" s="1" t="s">
        <v>161</v>
      </c>
      <c r="L4927" s="1" t="s">
        <v>16691</v>
      </c>
    </row>
    <row r="4928" spans="1:12">
      <c r="A4928" s="1">
        <v>6083</v>
      </c>
      <c r="B4928" s="1" t="s">
        <v>16695</v>
      </c>
      <c r="C4928" s="1" t="s">
        <v>16696</v>
      </c>
      <c r="D4928" s="1" t="s">
        <v>9241</v>
      </c>
      <c r="E4928" s="1" t="s">
        <v>16697</v>
      </c>
      <c r="F4928" s="1" t="s">
        <v>16698</v>
      </c>
      <c r="G4928" s="1">
        <v>53.329099999999997</v>
      </c>
      <c r="H4928" s="1">
        <v>69.5946</v>
      </c>
      <c r="I4928" s="1">
        <v>900</v>
      </c>
      <c r="J4928" s="1">
        <v>6</v>
      </c>
      <c r="K4928" s="1" t="s">
        <v>161</v>
      </c>
      <c r="L4928" s="1" t="s">
        <v>16695</v>
      </c>
    </row>
    <row r="4929" spans="1:12">
      <c r="A4929" s="1">
        <v>6082</v>
      </c>
      <c r="B4929" s="1" t="s">
        <v>16699</v>
      </c>
      <c r="C4929" s="1" t="s">
        <v>16700</v>
      </c>
      <c r="D4929" s="1" t="s">
        <v>9229</v>
      </c>
      <c r="E4929" s="1" t="s">
        <v>16701</v>
      </c>
      <c r="F4929" s="1" t="s">
        <v>16702</v>
      </c>
      <c r="G4929" s="1">
        <v>12.583</v>
      </c>
      <c r="H4929" s="1">
        <v>-61.417000000000002</v>
      </c>
      <c r="I4929" s="1">
        <v>16</v>
      </c>
      <c r="J4929" s="1">
        <v>-4</v>
      </c>
      <c r="K4929" s="1" t="s">
        <v>161</v>
      </c>
      <c r="L4929" s="1" t="s">
        <v>16699</v>
      </c>
    </row>
    <row r="4930" spans="1:12">
      <c r="A4930" s="1">
        <v>6081</v>
      </c>
      <c r="B4930" s="1" t="s">
        <v>16703</v>
      </c>
      <c r="C4930" s="1" t="s">
        <v>16704</v>
      </c>
      <c r="D4930" s="1" t="s">
        <v>9229</v>
      </c>
      <c r="E4930" s="1" t="s">
        <v>16705</v>
      </c>
      <c r="F4930" s="1" t="s">
        <v>16706</v>
      </c>
      <c r="G4930" s="1">
        <v>12.988443999999999</v>
      </c>
      <c r="H4930" s="1">
        <v>-61.262033000000002</v>
      </c>
      <c r="I4930" s="1">
        <v>15</v>
      </c>
      <c r="J4930" s="1">
        <v>-4</v>
      </c>
      <c r="K4930" s="1" t="s">
        <v>161</v>
      </c>
      <c r="L4930" s="1" t="s">
        <v>16703</v>
      </c>
    </row>
    <row r="4931" spans="1:12">
      <c r="A4931" s="1">
        <v>6080</v>
      </c>
      <c r="B4931" s="1" t="s">
        <v>16707</v>
      </c>
      <c r="C4931" s="1" t="s">
        <v>16708</v>
      </c>
      <c r="D4931" s="1" t="s">
        <v>9220</v>
      </c>
      <c r="E4931" s="1" t="s">
        <v>16709</v>
      </c>
      <c r="F4931" s="1" t="s">
        <v>16710</v>
      </c>
      <c r="G4931" s="1">
        <v>18.446400000000001</v>
      </c>
      <c r="H4931" s="1">
        <v>-64.427499999999995</v>
      </c>
      <c r="I4931" s="1">
        <v>9</v>
      </c>
      <c r="J4931" s="1">
        <v>-4</v>
      </c>
      <c r="K4931" s="1" t="s">
        <v>161</v>
      </c>
      <c r="L4931" s="1" t="s">
        <v>16707</v>
      </c>
    </row>
    <row r="4932" spans="1:12">
      <c r="A4932" s="1">
        <v>6079</v>
      </c>
      <c r="B4932" s="1" t="s">
        <v>16711</v>
      </c>
      <c r="C4932" s="1" t="s">
        <v>16712</v>
      </c>
      <c r="D4932" s="1" t="s">
        <v>9168</v>
      </c>
      <c r="E4932" s="1" t="s">
        <v>16713</v>
      </c>
      <c r="F4932" s="1" t="s">
        <v>16714</v>
      </c>
      <c r="G4932" s="1">
        <v>17.205677999999999</v>
      </c>
      <c r="H4932" s="1">
        <v>-62.589869</v>
      </c>
      <c r="I4932" s="1">
        <v>14</v>
      </c>
      <c r="J4932" s="1">
        <v>-4</v>
      </c>
      <c r="K4932" s="1" t="s">
        <v>161</v>
      </c>
      <c r="L4932" s="1" t="s">
        <v>16711</v>
      </c>
    </row>
    <row r="4933" spans="1:12">
      <c r="A4933" s="1">
        <v>6076</v>
      </c>
      <c r="B4933" s="1" t="s">
        <v>16715</v>
      </c>
      <c r="C4933" s="1" t="s">
        <v>9167</v>
      </c>
      <c r="D4933" s="1" t="s">
        <v>9123</v>
      </c>
      <c r="E4933" s="1" t="s">
        <v>16716</v>
      </c>
      <c r="F4933" s="1" t="s">
        <v>16717</v>
      </c>
      <c r="G4933" s="1">
        <v>16.013300000000001</v>
      </c>
      <c r="H4933" s="1">
        <v>-61.742199999999997</v>
      </c>
      <c r="I4933" s="1">
        <v>59</v>
      </c>
      <c r="J4933" s="1">
        <v>-4</v>
      </c>
      <c r="K4933" s="1" t="s">
        <v>161</v>
      </c>
      <c r="L4933" s="1" t="s">
        <v>16715</v>
      </c>
    </row>
    <row r="4934" spans="1:12">
      <c r="A4934" s="1">
        <v>6075</v>
      </c>
      <c r="B4934" s="1" t="s">
        <v>16718</v>
      </c>
      <c r="C4934" s="1" t="s">
        <v>16719</v>
      </c>
      <c r="D4934" s="1" t="s">
        <v>9123</v>
      </c>
      <c r="E4934" s="1" t="s">
        <v>16720</v>
      </c>
      <c r="F4934" s="1" t="s">
        <v>16721</v>
      </c>
      <c r="G4934" s="1">
        <v>16.296900000000001</v>
      </c>
      <c r="H4934" s="1">
        <v>-61.084400000000002</v>
      </c>
      <c r="I4934" s="1">
        <v>10</v>
      </c>
      <c r="J4934" s="1">
        <v>-4</v>
      </c>
      <c r="K4934" s="1" t="s">
        <v>161</v>
      </c>
      <c r="L4934" s="1" t="s">
        <v>16718</v>
      </c>
    </row>
    <row r="4935" spans="1:12">
      <c r="A4935" s="1">
        <v>6072</v>
      </c>
      <c r="B4935" s="1" t="s">
        <v>16722</v>
      </c>
      <c r="C4935" s="1" t="s">
        <v>16723</v>
      </c>
      <c r="D4935" s="1" t="s">
        <v>8934</v>
      </c>
      <c r="E4935" s="1" t="s">
        <v>16724</v>
      </c>
      <c r="F4935" s="1" t="s">
        <v>16725</v>
      </c>
      <c r="G4935" s="1">
        <v>8.6241000000000003</v>
      </c>
      <c r="H4935" s="1">
        <v>-71.672819000000004</v>
      </c>
      <c r="I4935" s="1">
        <v>250</v>
      </c>
      <c r="J4935" s="1">
        <v>-4</v>
      </c>
      <c r="K4935" s="1" t="s">
        <v>161</v>
      </c>
      <c r="L4935" s="1" t="s">
        <v>16722</v>
      </c>
    </row>
    <row r="4936" spans="1:12">
      <c r="A4936" s="1">
        <v>6070</v>
      </c>
      <c r="B4936" s="1" t="s">
        <v>16726</v>
      </c>
      <c r="C4936" s="1" t="s">
        <v>16727</v>
      </c>
      <c r="D4936" s="1" t="s">
        <v>8918</v>
      </c>
      <c r="E4936" s="1" t="s">
        <v>16728</v>
      </c>
      <c r="F4936" s="1" t="s">
        <v>16729</v>
      </c>
      <c r="G4936" s="1">
        <v>-34.917000000000002</v>
      </c>
      <c r="H4936" s="1">
        <v>-54.917000000000002</v>
      </c>
      <c r="I4936" s="1">
        <v>66</v>
      </c>
      <c r="J4936" s="1">
        <v>-4</v>
      </c>
      <c r="K4936" s="1" t="s">
        <v>5710</v>
      </c>
      <c r="L4936" s="1" t="s">
        <v>16726</v>
      </c>
    </row>
    <row r="4937" spans="1:12">
      <c r="A4937" s="1">
        <v>6069</v>
      </c>
      <c r="B4937" s="1" t="s">
        <v>16730</v>
      </c>
      <c r="C4937" s="1" t="s">
        <v>7924</v>
      </c>
      <c r="D4937" s="1" t="s">
        <v>7943</v>
      </c>
      <c r="E4937" s="1" t="s">
        <v>16731</v>
      </c>
      <c r="F4937" s="1" t="s">
        <v>16732</v>
      </c>
      <c r="G4937" s="1">
        <v>-27.906700000000001</v>
      </c>
      <c r="H4937" s="1">
        <v>-54.520400000000002</v>
      </c>
      <c r="I4937" s="1">
        <v>984</v>
      </c>
      <c r="J4937" s="1">
        <v>-3</v>
      </c>
      <c r="K4937" s="1" t="s">
        <v>5710</v>
      </c>
      <c r="L4937" s="1" t="s">
        <v>16730</v>
      </c>
    </row>
    <row r="4938" spans="1:12">
      <c r="A4938" s="1">
        <v>6067</v>
      </c>
      <c r="B4938" s="1" t="s">
        <v>16733</v>
      </c>
      <c r="C4938" s="1" t="s">
        <v>16734</v>
      </c>
      <c r="D4938" s="1" t="s">
        <v>8799</v>
      </c>
      <c r="E4938" s="1" t="s">
        <v>16735</v>
      </c>
      <c r="F4938" s="1" t="s">
        <v>16736</v>
      </c>
      <c r="G4938" s="1">
        <v>-9.8788110000000007</v>
      </c>
      <c r="H4938" s="1">
        <v>-76.204796999999999</v>
      </c>
      <c r="I4938" s="1">
        <v>6070</v>
      </c>
      <c r="J4938" s="1">
        <v>-5</v>
      </c>
      <c r="K4938" s="1" t="s">
        <v>161</v>
      </c>
      <c r="L4938" s="1" t="s">
        <v>16733</v>
      </c>
    </row>
    <row r="4939" spans="1:12">
      <c r="A4939" s="1">
        <v>6065</v>
      </c>
      <c r="B4939" s="1" t="s">
        <v>16737</v>
      </c>
      <c r="C4939" s="1" t="s">
        <v>16738</v>
      </c>
      <c r="D4939" s="1" t="s">
        <v>8799</v>
      </c>
      <c r="E4939" s="1" t="s">
        <v>16739</v>
      </c>
      <c r="F4939" s="1" t="s">
        <v>16740</v>
      </c>
      <c r="G4939" s="1">
        <v>-3.916858</v>
      </c>
      <c r="H4939" s="1">
        <v>-70.508224999999996</v>
      </c>
      <c r="I4939" s="1">
        <v>328</v>
      </c>
      <c r="J4939" s="1">
        <v>-5</v>
      </c>
      <c r="K4939" s="1" t="s">
        <v>161</v>
      </c>
      <c r="L4939" s="1" t="s">
        <v>16737</v>
      </c>
    </row>
    <row r="4940" spans="1:12">
      <c r="A4940" s="1">
        <v>6060</v>
      </c>
      <c r="B4940" s="1" t="s">
        <v>16741</v>
      </c>
      <c r="C4940" s="1" t="s">
        <v>16742</v>
      </c>
      <c r="D4940" s="1" t="s">
        <v>8733</v>
      </c>
      <c r="E4940" s="1" t="s">
        <v>16743</v>
      </c>
      <c r="F4940" s="1" t="s">
        <v>16744</v>
      </c>
      <c r="G4940" s="1">
        <v>-14.8592</v>
      </c>
      <c r="H4940" s="1">
        <v>-66.737499999999997</v>
      </c>
      <c r="I4940" s="1">
        <v>633</v>
      </c>
      <c r="J4940" s="1">
        <v>-4</v>
      </c>
      <c r="K4940" s="1" t="s">
        <v>161</v>
      </c>
      <c r="L4940" s="1" t="s">
        <v>16741</v>
      </c>
    </row>
    <row r="4941" spans="1:12">
      <c r="A4941" s="1">
        <v>6058</v>
      </c>
      <c r="B4941" s="1" t="s">
        <v>16745</v>
      </c>
      <c r="C4941" s="1" t="s">
        <v>16746</v>
      </c>
      <c r="D4941" s="1" t="s">
        <v>8733</v>
      </c>
      <c r="E4941" s="1" t="s">
        <v>16747</v>
      </c>
      <c r="F4941" s="1" t="s">
        <v>16748</v>
      </c>
      <c r="G4941" s="1">
        <v>-11</v>
      </c>
      <c r="H4941" s="1">
        <v>-66</v>
      </c>
      <c r="I4941" s="1">
        <v>462</v>
      </c>
      <c r="J4941" s="1">
        <v>-4</v>
      </c>
      <c r="K4941" s="1" t="s">
        <v>161</v>
      </c>
      <c r="L4941" s="1" t="s">
        <v>16745</v>
      </c>
    </row>
    <row r="4942" spans="1:12">
      <c r="A4942" s="1">
        <v>6056</v>
      </c>
      <c r="B4942" s="1" t="s">
        <v>16749</v>
      </c>
      <c r="C4942" s="1" t="s">
        <v>16750</v>
      </c>
      <c r="D4942" s="1" t="s">
        <v>8733</v>
      </c>
      <c r="E4942" s="1" t="s">
        <v>16751</v>
      </c>
      <c r="F4942" s="1" t="s">
        <v>16752</v>
      </c>
      <c r="G4942" s="1">
        <v>-10.820600000000001</v>
      </c>
      <c r="H4942" s="1">
        <v>-65.345600000000005</v>
      </c>
      <c r="I4942" s="1">
        <v>557</v>
      </c>
      <c r="J4942" s="1">
        <v>-4</v>
      </c>
      <c r="K4942" s="1" t="s">
        <v>161</v>
      </c>
      <c r="L4942" s="1" t="s">
        <v>16749</v>
      </c>
    </row>
    <row r="4943" spans="1:12">
      <c r="A4943" s="1">
        <v>6054</v>
      </c>
      <c r="B4943" s="1" t="s">
        <v>16753</v>
      </c>
      <c r="C4943" s="1" t="s">
        <v>16754</v>
      </c>
      <c r="D4943" s="1" t="s">
        <v>8545</v>
      </c>
      <c r="E4943" s="1" t="s">
        <v>16755</v>
      </c>
      <c r="F4943" s="1" t="s">
        <v>16756</v>
      </c>
      <c r="G4943" s="1">
        <v>3.85</v>
      </c>
      <c r="H4943" s="1">
        <v>-67.91</v>
      </c>
      <c r="I4943" s="1">
        <v>460</v>
      </c>
      <c r="J4943" s="1">
        <v>-5</v>
      </c>
      <c r="K4943" s="1" t="s">
        <v>161</v>
      </c>
      <c r="L4943" s="1" t="s">
        <v>16753</v>
      </c>
    </row>
    <row r="4944" spans="1:12">
      <c r="A4944" s="1">
        <v>6053</v>
      </c>
      <c r="B4944" s="1" t="s">
        <v>16757</v>
      </c>
      <c r="C4944" s="1" t="s">
        <v>16758</v>
      </c>
      <c r="D4944" s="1" t="s">
        <v>8545</v>
      </c>
      <c r="E4944" s="1" t="s">
        <v>16759</v>
      </c>
      <c r="F4944" s="1" t="s">
        <v>16760</v>
      </c>
      <c r="G4944" s="1">
        <v>5.7</v>
      </c>
      <c r="H4944" s="1">
        <v>-77.28</v>
      </c>
      <c r="I4944" s="1">
        <v>12</v>
      </c>
      <c r="J4944" s="1">
        <v>-5</v>
      </c>
      <c r="K4944" s="1" t="s">
        <v>161</v>
      </c>
      <c r="L4944" s="1" t="s">
        <v>16757</v>
      </c>
    </row>
    <row r="4945" spans="1:12">
      <c r="A4945" s="1">
        <v>6052</v>
      </c>
      <c r="B4945" s="1" t="s">
        <v>16761</v>
      </c>
      <c r="C4945" s="1" t="s">
        <v>16762</v>
      </c>
      <c r="D4945" s="1" t="s">
        <v>8545</v>
      </c>
      <c r="E4945" s="1" t="s">
        <v>16763</v>
      </c>
      <c r="F4945" s="1" t="s">
        <v>16764</v>
      </c>
      <c r="G4945" s="1">
        <v>-1.33</v>
      </c>
      <c r="H4945" s="1">
        <v>-69.58</v>
      </c>
      <c r="I4945" s="1">
        <v>590</v>
      </c>
      <c r="J4945" s="1">
        <v>-5</v>
      </c>
      <c r="K4945" s="1" t="s">
        <v>161</v>
      </c>
      <c r="L4945" s="1" t="s">
        <v>16761</v>
      </c>
    </row>
    <row r="4946" spans="1:12">
      <c r="A4946" s="1">
        <v>6051</v>
      </c>
      <c r="B4946" s="1" t="s">
        <v>16765</v>
      </c>
      <c r="C4946" s="1" t="s">
        <v>16766</v>
      </c>
      <c r="D4946" s="1" t="s">
        <v>8545</v>
      </c>
      <c r="E4946" s="1" t="s">
        <v>16767</v>
      </c>
      <c r="F4946" s="1" t="s">
        <v>16768</v>
      </c>
      <c r="G4946" s="1">
        <v>-0.18</v>
      </c>
      <c r="H4946" s="1">
        <v>-74.77</v>
      </c>
      <c r="I4946" s="1">
        <v>573</v>
      </c>
      <c r="J4946" s="1">
        <v>-5</v>
      </c>
      <c r="K4946" s="1" t="s">
        <v>161</v>
      </c>
      <c r="L4946" s="1" t="s">
        <v>16765</v>
      </c>
    </row>
    <row r="4947" spans="1:12">
      <c r="A4947" s="1">
        <v>6050</v>
      </c>
      <c r="B4947" s="1" t="s">
        <v>16769</v>
      </c>
      <c r="C4947" s="1" t="s">
        <v>16770</v>
      </c>
      <c r="D4947" s="1" t="s">
        <v>8545</v>
      </c>
      <c r="E4947" s="1" t="s">
        <v>16771</v>
      </c>
      <c r="F4947" s="1" t="s">
        <v>16772</v>
      </c>
      <c r="G4947" s="1">
        <v>2.17</v>
      </c>
      <c r="H4947" s="1">
        <v>-75.67</v>
      </c>
      <c r="I4947" s="1">
        <v>2620</v>
      </c>
      <c r="J4947" s="1">
        <v>-5</v>
      </c>
      <c r="K4947" s="1" t="s">
        <v>161</v>
      </c>
      <c r="L4947" s="1" t="s">
        <v>16769</v>
      </c>
    </row>
    <row r="4948" spans="1:12">
      <c r="A4948" s="1">
        <v>6049</v>
      </c>
      <c r="B4948" s="1" t="s">
        <v>16773</v>
      </c>
      <c r="C4948" s="1" t="s">
        <v>16774</v>
      </c>
      <c r="D4948" s="1" t="s">
        <v>8545</v>
      </c>
      <c r="E4948" s="1" t="s">
        <v>16775</v>
      </c>
      <c r="F4948" s="1" t="s">
        <v>16776</v>
      </c>
      <c r="G4948" s="1">
        <v>4.7581810000000004</v>
      </c>
      <c r="H4948" s="1">
        <v>-75.955753000000001</v>
      </c>
      <c r="I4948" s="1">
        <v>2979</v>
      </c>
      <c r="J4948" s="1">
        <v>-5</v>
      </c>
      <c r="K4948" s="1" t="s">
        <v>161</v>
      </c>
      <c r="L4948" s="1" t="s">
        <v>16773</v>
      </c>
    </row>
    <row r="4949" spans="1:12">
      <c r="A4949" s="1">
        <v>6048</v>
      </c>
      <c r="B4949" s="1" t="s">
        <v>16777</v>
      </c>
      <c r="C4949" s="1" t="s">
        <v>16778</v>
      </c>
      <c r="D4949" s="1" t="s">
        <v>1963</v>
      </c>
      <c r="E4949" s="1" t="s">
        <v>16779</v>
      </c>
      <c r="F4949" s="1" t="s">
        <v>16780</v>
      </c>
      <c r="G4949" s="1">
        <v>-51.685671999999997</v>
      </c>
      <c r="H4949" s="1">
        <v>-57.777644000000002</v>
      </c>
      <c r="I4949" s="1">
        <v>75</v>
      </c>
      <c r="J4949" s="1">
        <v>-4</v>
      </c>
      <c r="K4949" s="1" t="s">
        <v>161</v>
      </c>
      <c r="L4949" s="1" t="s">
        <v>16777</v>
      </c>
    </row>
    <row r="4950" spans="1:12">
      <c r="A4950" s="1">
        <v>6046</v>
      </c>
      <c r="B4950" s="1" t="s">
        <v>16781</v>
      </c>
      <c r="C4950" s="1" t="s">
        <v>16782</v>
      </c>
      <c r="D4950" s="1" t="s">
        <v>8432</v>
      </c>
      <c r="E4950" s="1" t="s">
        <v>16783</v>
      </c>
      <c r="F4950" s="1" t="s">
        <v>16784</v>
      </c>
      <c r="G4950" s="1">
        <v>-3.9958900000000002</v>
      </c>
      <c r="H4950" s="1">
        <v>-79.371899999999997</v>
      </c>
      <c r="I4950" s="1">
        <v>4056</v>
      </c>
      <c r="J4950" s="1">
        <v>-5</v>
      </c>
      <c r="K4950" s="1" t="s">
        <v>161</v>
      </c>
      <c r="L4950" s="1" t="s">
        <v>16781</v>
      </c>
    </row>
    <row r="4951" spans="1:12">
      <c r="A4951" s="1">
        <v>6045</v>
      </c>
      <c r="B4951" s="1" t="s">
        <v>16785</v>
      </c>
      <c r="C4951" s="1" t="s">
        <v>16786</v>
      </c>
      <c r="D4951" s="1" t="s">
        <v>8432</v>
      </c>
      <c r="E4951" s="1" t="s">
        <v>16787</v>
      </c>
      <c r="F4951" s="1" t="s">
        <v>16788</v>
      </c>
      <c r="G4951" s="1">
        <v>-0.91020599999999996</v>
      </c>
      <c r="H4951" s="1">
        <v>-89.617450000000005</v>
      </c>
      <c r="I4951" s="1">
        <v>62</v>
      </c>
      <c r="J4951" s="1">
        <v>-6</v>
      </c>
      <c r="K4951" s="1" t="s">
        <v>161</v>
      </c>
      <c r="L4951" s="1" t="s">
        <v>16785</v>
      </c>
    </row>
    <row r="4952" spans="1:12">
      <c r="A4952" s="1">
        <v>6044</v>
      </c>
      <c r="B4952" s="1" t="s">
        <v>16789</v>
      </c>
      <c r="C4952" s="1" t="s">
        <v>16790</v>
      </c>
      <c r="D4952" s="1" t="s">
        <v>7943</v>
      </c>
      <c r="E4952" s="1" t="s">
        <v>16791</v>
      </c>
      <c r="F4952" s="1" t="s">
        <v>16792</v>
      </c>
      <c r="G4952" s="1">
        <v>-23.478000000000002</v>
      </c>
      <c r="H4952" s="1">
        <v>-47.49</v>
      </c>
      <c r="I4952" s="1">
        <v>2077</v>
      </c>
      <c r="J4952" s="1">
        <v>-3</v>
      </c>
      <c r="K4952" s="1" t="s">
        <v>5710</v>
      </c>
      <c r="L4952" s="1" t="s">
        <v>16789</v>
      </c>
    </row>
    <row r="4953" spans="1:12">
      <c r="A4953" s="1">
        <v>6042</v>
      </c>
      <c r="B4953" s="1" t="s">
        <v>16793</v>
      </c>
      <c r="C4953" s="1" t="s">
        <v>6087</v>
      </c>
      <c r="D4953" s="1" t="s">
        <v>8340</v>
      </c>
      <c r="E4953" s="1" t="s">
        <v>16794</v>
      </c>
      <c r="F4953" s="1" t="s">
        <v>16795</v>
      </c>
      <c r="G4953" s="1">
        <v>-26.3111</v>
      </c>
      <c r="H4953" s="1">
        <v>-69.765199999999993</v>
      </c>
      <c r="I4953" s="1">
        <v>5240</v>
      </c>
      <c r="J4953" s="1">
        <v>-4</v>
      </c>
      <c r="K4953" s="1" t="s">
        <v>5710</v>
      </c>
      <c r="L4953" s="1" t="s">
        <v>16793</v>
      </c>
    </row>
    <row r="4954" spans="1:12">
      <c r="A4954" s="1">
        <v>6039</v>
      </c>
      <c r="B4954" s="1" t="s">
        <v>16796</v>
      </c>
      <c r="C4954" s="1" t="s">
        <v>16797</v>
      </c>
      <c r="D4954" s="1" t="s">
        <v>7943</v>
      </c>
      <c r="E4954" s="1" t="s">
        <v>16798</v>
      </c>
      <c r="F4954" s="1" t="s">
        <v>16799</v>
      </c>
      <c r="G4954" s="1">
        <v>-14.862761000000001</v>
      </c>
      <c r="H4954" s="1">
        <v>-40.863106000000002</v>
      </c>
      <c r="I4954" s="1">
        <v>2998</v>
      </c>
      <c r="J4954" s="1">
        <v>-3</v>
      </c>
      <c r="K4954" s="1" t="s">
        <v>5710</v>
      </c>
      <c r="L4954" s="1" t="s">
        <v>16796</v>
      </c>
    </row>
    <row r="4955" spans="1:12">
      <c r="A4955" s="1">
        <v>6038</v>
      </c>
      <c r="B4955" s="1" t="s">
        <v>16800</v>
      </c>
      <c r="C4955" s="1" t="s">
        <v>16801</v>
      </c>
      <c r="D4955" s="1" t="s">
        <v>7943</v>
      </c>
      <c r="E4955" s="1" t="s">
        <v>16802</v>
      </c>
      <c r="F4955" s="1" t="s">
        <v>16803</v>
      </c>
      <c r="G4955" s="1">
        <v>-22.196891999999998</v>
      </c>
      <c r="H4955" s="1">
        <v>-49.926400000000001</v>
      </c>
      <c r="I4955" s="1">
        <v>2122</v>
      </c>
      <c r="J4955" s="1">
        <v>-3</v>
      </c>
      <c r="K4955" s="1" t="s">
        <v>5710</v>
      </c>
      <c r="L4955" s="1" t="s">
        <v>16800</v>
      </c>
    </row>
    <row r="4956" spans="1:12">
      <c r="A4956" s="1">
        <v>6037</v>
      </c>
      <c r="B4956" s="1" t="s">
        <v>16804</v>
      </c>
      <c r="C4956" s="1" t="s">
        <v>16805</v>
      </c>
      <c r="D4956" s="1" t="s">
        <v>7943</v>
      </c>
      <c r="E4956" s="1" t="s">
        <v>16806</v>
      </c>
      <c r="F4956" s="1" t="s">
        <v>16807</v>
      </c>
      <c r="G4956" s="1">
        <v>-22.343</v>
      </c>
      <c r="H4956" s="1">
        <v>-41.765999999999998</v>
      </c>
      <c r="I4956" s="1">
        <v>8</v>
      </c>
      <c r="J4956" s="1">
        <v>-3</v>
      </c>
      <c r="K4956" s="1" t="s">
        <v>5710</v>
      </c>
      <c r="L4956" s="1" t="s">
        <v>16804</v>
      </c>
    </row>
    <row r="4957" spans="1:12">
      <c r="A4957" s="1">
        <v>6033</v>
      </c>
      <c r="B4957" s="1" t="s">
        <v>16808</v>
      </c>
      <c r="C4957" s="1" t="s">
        <v>16809</v>
      </c>
      <c r="D4957" s="1" t="s">
        <v>6871</v>
      </c>
      <c r="E4957" s="1" t="s">
        <v>16810</v>
      </c>
      <c r="F4957" s="1" t="s">
        <v>16811</v>
      </c>
      <c r="G4957" s="1">
        <v>-38.483055999999998</v>
      </c>
      <c r="H4957" s="1">
        <v>-58.817222000000001</v>
      </c>
      <c r="I4957" s="1">
        <v>72</v>
      </c>
      <c r="J4957" s="1">
        <v>-3</v>
      </c>
      <c r="K4957" s="1" t="s">
        <v>201</v>
      </c>
      <c r="L4957" s="1" t="s">
        <v>16808</v>
      </c>
    </row>
    <row r="4958" spans="1:12">
      <c r="A4958" s="1">
        <v>6030</v>
      </c>
      <c r="B4958" s="1" t="s">
        <v>16812</v>
      </c>
      <c r="C4958" s="1" t="s">
        <v>13161</v>
      </c>
      <c r="D4958" s="1" t="s">
        <v>6871</v>
      </c>
      <c r="E4958" s="1" t="s">
        <v>16813</v>
      </c>
      <c r="F4958" s="1" t="s">
        <v>16814</v>
      </c>
      <c r="G4958" s="1">
        <v>-50.336100000000002</v>
      </c>
      <c r="H4958" s="1">
        <v>-72.248599999999996</v>
      </c>
      <c r="I4958" s="1">
        <v>732</v>
      </c>
      <c r="J4958" s="1">
        <v>-3</v>
      </c>
      <c r="K4958" s="1" t="s">
        <v>201</v>
      </c>
      <c r="L4958" s="1" t="s">
        <v>16812</v>
      </c>
    </row>
    <row r="4959" spans="1:12">
      <c r="A4959" s="1">
        <v>6026</v>
      </c>
      <c r="B4959" s="1" t="s">
        <v>16815</v>
      </c>
      <c r="C4959" s="1" t="s">
        <v>16816</v>
      </c>
      <c r="D4959" s="1" t="s">
        <v>7618</v>
      </c>
      <c r="E4959" s="1" t="s">
        <v>16817</v>
      </c>
      <c r="F4959" s="1" t="s">
        <v>16818</v>
      </c>
      <c r="G4959" s="1">
        <v>11.597669</v>
      </c>
      <c r="H4959" s="1">
        <v>122.75166900000001</v>
      </c>
      <c r="I4959" s="1">
        <v>10</v>
      </c>
      <c r="J4959" s="1">
        <v>8</v>
      </c>
      <c r="K4959" s="1" t="s">
        <v>201</v>
      </c>
      <c r="L4959" s="1" t="s">
        <v>16815</v>
      </c>
    </row>
    <row r="4960" spans="1:12">
      <c r="A4960" s="1">
        <v>6023</v>
      </c>
      <c r="B4960" s="1" t="s">
        <v>16819</v>
      </c>
      <c r="C4960" s="1" t="s">
        <v>16820</v>
      </c>
      <c r="D4960" s="1" t="s">
        <v>7618</v>
      </c>
      <c r="E4960" s="1" t="s">
        <v>16821</v>
      </c>
      <c r="F4960" s="1" t="s">
        <v>16822</v>
      </c>
      <c r="G4960" s="1">
        <v>12.072706</v>
      </c>
      <c r="H4960" s="1">
        <v>124.545092</v>
      </c>
      <c r="I4960" s="1">
        <v>12</v>
      </c>
      <c r="J4960" s="1">
        <v>8</v>
      </c>
      <c r="K4960" s="1" t="s">
        <v>201</v>
      </c>
      <c r="L4960" s="1" t="s">
        <v>16819</v>
      </c>
    </row>
    <row r="4961" spans="1:12">
      <c r="A4961" s="1">
        <v>6022</v>
      </c>
      <c r="B4961" s="1" t="s">
        <v>16823</v>
      </c>
      <c r="C4961" s="1" t="s">
        <v>16824</v>
      </c>
      <c r="D4961" s="1" t="s">
        <v>7618</v>
      </c>
      <c r="E4961" s="1" t="s">
        <v>16825</v>
      </c>
      <c r="F4961" s="1" t="s">
        <v>16826</v>
      </c>
      <c r="G4961" s="1">
        <v>13.576439000000001</v>
      </c>
      <c r="H4961" s="1">
        <v>124.20567200000001</v>
      </c>
      <c r="I4961" s="1">
        <v>121</v>
      </c>
      <c r="J4961" s="1">
        <v>8</v>
      </c>
      <c r="K4961" s="1" t="s">
        <v>201</v>
      </c>
      <c r="L4961" s="1" t="s">
        <v>16823</v>
      </c>
    </row>
    <row r="4962" spans="1:12">
      <c r="A4962" s="1">
        <v>6021</v>
      </c>
      <c r="B4962" s="1" t="s">
        <v>16827</v>
      </c>
      <c r="C4962" s="1" t="s">
        <v>16828</v>
      </c>
      <c r="D4962" s="1" t="s">
        <v>7618</v>
      </c>
      <c r="E4962" s="1" t="s">
        <v>16829</v>
      </c>
      <c r="F4962" s="1" t="s">
        <v>16830</v>
      </c>
      <c r="G4962" s="1">
        <v>17.638311000000002</v>
      </c>
      <c r="H4962" s="1">
        <v>121.730614</v>
      </c>
      <c r="I4962" s="1">
        <v>70</v>
      </c>
      <c r="J4962" s="1">
        <v>8</v>
      </c>
      <c r="K4962" s="1" t="s">
        <v>201</v>
      </c>
      <c r="L4962" s="1" t="s">
        <v>16827</v>
      </c>
    </row>
    <row r="4963" spans="1:12">
      <c r="A4963" s="1">
        <v>6020</v>
      </c>
      <c r="B4963" s="1" t="s">
        <v>16831</v>
      </c>
      <c r="C4963" s="1" t="s">
        <v>7736</v>
      </c>
      <c r="D4963" s="1" t="s">
        <v>7618</v>
      </c>
      <c r="E4963" s="1" t="s">
        <v>16832</v>
      </c>
      <c r="F4963" s="1" t="s">
        <v>16833</v>
      </c>
      <c r="G4963" s="1">
        <v>16.595589</v>
      </c>
      <c r="H4963" s="1">
        <v>120.303219</v>
      </c>
      <c r="I4963" s="1">
        <v>13</v>
      </c>
      <c r="J4963" s="1">
        <v>8</v>
      </c>
      <c r="K4963" s="1" t="s">
        <v>201</v>
      </c>
      <c r="L4963" s="1" t="s">
        <v>16831</v>
      </c>
    </row>
    <row r="4964" spans="1:12">
      <c r="A4964" s="1">
        <v>6019</v>
      </c>
      <c r="B4964" s="1" t="s">
        <v>16834</v>
      </c>
      <c r="C4964" s="1" t="s">
        <v>16835</v>
      </c>
      <c r="D4964" s="1" t="s">
        <v>7618</v>
      </c>
      <c r="E4964" s="1" t="s">
        <v>16836</v>
      </c>
      <c r="F4964" s="1" t="s">
        <v>16837</v>
      </c>
      <c r="G4964" s="1">
        <v>20.451322000000001</v>
      </c>
      <c r="H4964" s="1">
        <v>121.979883</v>
      </c>
      <c r="I4964" s="1">
        <v>291</v>
      </c>
      <c r="J4964" s="1">
        <v>8</v>
      </c>
      <c r="K4964" s="1" t="s">
        <v>201</v>
      </c>
      <c r="L4964" s="1" t="s">
        <v>16834</v>
      </c>
    </row>
    <row r="4965" spans="1:12">
      <c r="A4965" s="1">
        <v>6018</v>
      </c>
      <c r="B4965" s="1" t="s">
        <v>16838</v>
      </c>
      <c r="C4965" s="1" t="s">
        <v>16839</v>
      </c>
      <c r="D4965" s="1" t="s">
        <v>7618</v>
      </c>
      <c r="E4965" s="1" t="s">
        <v>16840</v>
      </c>
      <c r="F4965" s="1" t="s">
        <v>16841</v>
      </c>
      <c r="G4965" s="1">
        <v>13.584885999999999</v>
      </c>
      <c r="H4965" s="1">
        <v>123.270239</v>
      </c>
      <c r="I4965" s="1">
        <v>142</v>
      </c>
      <c r="J4965" s="1">
        <v>8</v>
      </c>
      <c r="K4965" s="1" t="s">
        <v>201</v>
      </c>
      <c r="L4965" s="1" t="s">
        <v>16838</v>
      </c>
    </row>
    <row r="4966" spans="1:12">
      <c r="A4966" s="1">
        <v>6017</v>
      </c>
      <c r="B4966" s="1" t="s">
        <v>16842</v>
      </c>
      <c r="C4966" s="1" t="s">
        <v>16843</v>
      </c>
      <c r="D4966" s="1" t="s">
        <v>7618</v>
      </c>
      <c r="E4966" s="1" t="s">
        <v>16844</v>
      </c>
      <c r="F4966" s="1" t="s">
        <v>16845</v>
      </c>
      <c r="G4966" s="1">
        <v>9.0721100000000003</v>
      </c>
      <c r="H4966" s="1">
        <v>126.17100000000001</v>
      </c>
      <c r="I4966" s="1">
        <v>16</v>
      </c>
      <c r="J4966" s="1">
        <v>8</v>
      </c>
      <c r="K4966" s="1" t="s">
        <v>201</v>
      </c>
      <c r="L4966" s="1" t="s">
        <v>16842</v>
      </c>
    </row>
    <row r="4967" spans="1:12">
      <c r="A4967" s="1">
        <v>6016</v>
      </c>
      <c r="B4967" s="1" t="s">
        <v>16846</v>
      </c>
      <c r="C4967" s="1" t="s">
        <v>16847</v>
      </c>
      <c r="D4967" s="1" t="s">
        <v>7618</v>
      </c>
      <c r="E4967" s="1" t="s">
        <v>16848</v>
      </c>
      <c r="F4967" s="1" t="s">
        <v>16849</v>
      </c>
      <c r="G4967" s="1">
        <v>9.7575669999999999</v>
      </c>
      <c r="H4967" s="1">
        <v>125.479328</v>
      </c>
      <c r="I4967" s="1">
        <v>20</v>
      </c>
      <c r="J4967" s="1">
        <v>8</v>
      </c>
      <c r="K4967" s="1" t="s">
        <v>201</v>
      </c>
      <c r="L4967" s="1" t="s">
        <v>16846</v>
      </c>
    </row>
    <row r="4968" spans="1:12">
      <c r="A4968" s="1">
        <v>6507</v>
      </c>
      <c r="B4968" s="1" t="s">
        <v>16850</v>
      </c>
      <c r="C4968" s="1" t="s">
        <v>16851</v>
      </c>
      <c r="D4968" s="1" t="s">
        <v>1210</v>
      </c>
      <c r="F4968" s="1" t="s">
        <v>1212</v>
      </c>
      <c r="G4968" s="1">
        <v>41.333100000000002</v>
      </c>
      <c r="H4968" s="1">
        <v>-83.161199999999994</v>
      </c>
      <c r="I4968" s="1">
        <v>663</v>
      </c>
      <c r="J4968" s="1">
        <v>-5</v>
      </c>
      <c r="K4968" s="1" t="s">
        <v>236</v>
      </c>
      <c r="L4968" s="1" t="s">
        <v>16850</v>
      </c>
    </row>
    <row r="4969" spans="1:12">
      <c r="A4969" s="1">
        <v>6014</v>
      </c>
      <c r="B4969" s="1" t="s">
        <v>16852</v>
      </c>
      <c r="C4969" s="1" t="s">
        <v>16853</v>
      </c>
      <c r="D4969" s="1" t="s">
        <v>7618</v>
      </c>
      <c r="E4969" s="1" t="s">
        <v>16854</v>
      </c>
      <c r="F4969" s="1" t="s">
        <v>16855</v>
      </c>
      <c r="G4969" s="1">
        <v>5.0469900000000001</v>
      </c>
      <c r="H4969" s="1">
        <v>119.74299999999999</v>
      </c>
      <c r="I4969" s="1">
        <v>15</v>
      </c>
      <c r="J4969" s="1">
        <v>8</v>
      </c>
      <c r="K4969" s="1" t="s">
        <v>201</v>
      </c>
      <c r="L4969" s="1" t="s">
        <v>16852</v>
      </c>
    </row>
    <row r="4970" spans="1:12">
      <c r="A4970" s="1">
        <v>6011</v>
      </c>
      <c r="B4970" s="1" t="s">
        <v>16856</v>
      </c>
      <c r="C4970" s="1" t="s">
        <v>16857</v>
      </c>
      <c r="D4970" s="1" t="s">
        <v>7618</v>
      </c>
      <c r="E4970" s="1" t="s">
        <v>16858</v>
      </c>
      <c r="F4970" s="1" t="s">
        <v>16859</v>
      </c>
      <c r="G4970" s="1">
        <v>6.106439</v>
      </c>
      <c r="H4970" s="1">
        <v>125.2353</v>
      </c>
      <c r="I4970" s="1">
        <v>28</v>
      </c>
      <c r="J4970" s="1">
        <v>8</v>
      </c>
      <c r="K4970" s="1" t="s">
        <v>201</v>
      </c>
      <c r="L4970" s="1" t="s">
        <v>16856</v>
      </c>
    </row>
    <row r="4971" spans="1:12">
      <c r="A4971" s="1">
        <v>6009</v>
      </c>
      <c r="B4971" s="1" t="s">
        <v>16860</v>
      </c>
      <c r="C4971" s="1" t="s">
        <v>16861</v>
      </c>
      <c r="D4971" s="1" t="s">
        <v>7618</v>
      </c>
      <c r="E4971" s="1" t="s">
        <v>16862</v>
      </c>
      <c r="F4971" s="1" t="s">
        <v>16863</v>
      </c>
      <c r="G4971" s="1">
        <v>14.7944</v>
      </c>
      <c r="H4971" s="1">
        <v>120.271</v>
      </c>
      <c r="I4971" s="1">
        <v>64</v>
      </c>
      <c r="J4971" s="1">
        <v>8</v>
      </c>
      <c r="K4971" s="1" t="s">
        <v>201</v>
      </c>
      <c r="L4971" s="1" t="s">
        <v>16860</v>
      </c>
    </row>
    <row r="4972" spans="1:12">
      <c r="A4972" s="1">
        <v>6006</v>
      </c>
      <c r="B4972" s="1" t="s">
        <v>16864</v>
      </c>
      <c r="C4972" s="1" t="s">
        <v>16865</v>
      </c>
      <c r="D4972" s="1" t="s">
        <v>7510</v>
      </c>
      <c r="E4972" s="1" t="s">
        <v>16866</v>
      </c>
      <c r="F4972" s="1" t="s">
        <v>16867</v>
      </c>
      <c r="G4972" s="1">
        <v>38.061311000000003</v>
      </c>
      <c r="H4972" s="1">
        <v>128.66916399999999</v>
      </c>
      <c r="I4972" s="1">
        <v>241</v>
      </c>
      <c r="J4972" s="1">
        <v>9</v>
      </c>
      <c r="K4972" s="1" t="s">
        <v>161</v>
      </c>
      <c r="L4972" s="1" t="s">
        <v>16864</v>
      </c>
    </row>
    <row r="4973" spans="1:12">
      <c r="A4973" s="1">
        <v>6098</v>
      </c>
      <c r="B4973" s="1" t="s">
        <v>16868</v>
      </c>
      <c r="C4973" s="1" t="s">
        <v>16869</v>
      </c>
      <c r="D4973" s="1" t="s">
        <v>9291</v>
      </c>
      <c r="E4973" s="1" t="s">
        <v>16870</v>
      </c>
      <c r="F4973" s="1" t="s">
        <v>16871</v>
      </c>
      <c r="G4973" s="1">
        <v>64.734949999999998</v>
      </c>
      <c r="H4973" s="1">
        <v>177.74148299999999</v>
      </c>
      <c r="I4973" s="1">
        <v>194</v>
      </c>
      <c r="J4973" s="1">
        <v>12</v>
      </c>
      <c r="K4973" s="1" t="s">
        <v>201</v>
      </c>
      <c r="L4973" s="1" t="s">
        <v>16868</v>
      </c>
    </row>
    <row r="4974" spans="1:12">
      <c r="A4974" s="1">
        <v>6099</v>
      </c>
      <c r="B4974" s="1" t="s">
        <v>16872</v>
      </c>
      <c r="C4974" s="1" t="s">
        <v>16873</v>
      </c>
      <c r="D4974" s="1" t="s">
        <v>9291</v>
      </c>
      <c r="E4974" s="1" t="s">
        <v>16874</v>
      </c>
      <c r="F4974" s="1" t="s">
        <v>16875</v>
      </c>
      <c r="G4974" s="1">
        <v>59.4101</v>
      </c>
      <c r="H4974" s="1">
        <v>143.05699999999999</v>
      </c>
      <c r="I4974" s="1">
        <v>0</v>
      </c>
      <c r="J4974" s="1">
        <v>11</v>
      </c>
      <c r="K4974" s="1" t="s">
        <v>201</v>
      </c>
      <c r="L4974" s="1" t="s">
        <v>16872</v>
      </c>
    </row>
    <row r="4975" spans="1:12">
      <c r="A4975" s="1">
        <v>6100</v>
      </c>
      <c r="B4975" s="1" t="s">
        <v>16876</v>
      </c>
      <c r="C4975" s="1" t="s">
        <v>16877</v>
      </c>
      <c r="D4975" s="1" t="s">
        <v>7169</v>
      </c>
      <c r="E4975" s="1" t="s">
        <v>16878</v>
      </c>
      <c r="F4975" s="1" t="s">
        <v>16879</v>
      </c>
      <c r="G4975" s="1">
        <v>8.9280600000000003</v>
      </c>
      <c r="H4975" s="1">
        <v>165.762</v>
      </c>
      <c r="I4975" s="1">
        <v>0</v>
      </c>
      <c r="J4975" s="1">
        <v>12</v>
      </c>
      <c r="K4975" s="1" t="s">
        <v>161</v>
      </c>
      <c r="L4975" s="1" t="s">
        <v>16876</v>
      </c>
    </row>
    <row r="4976" spans="1:12">
      <c r="A4976" s="1">
        <v>6101</v>
      </c>
      <c r="B4976" s="1" t="s">
        <v>16880</v>
      </c>
      <c r="C4976" s="1" t="s">
        <v>16881</v>
      </c>
      <c r="D4976" s="1" t="s">
        <v>9348</v>
      </c>
      <c r="E4976" s="1" t="s">
        <v>16882</v>
      </c>
      <c r="F4976" s="1" t="s">
        <v>16883</v>
      </c>
      <c r="G4976" s="1">
        <v>47.076099999999997</v>
      </c>
      <c r="H4976" s="1">
        <v>37.449599999999997</v>
      </c>
      <c r="I4976" s="1">
        <v>251</v>
      </c>
      <c r="J4976" s="1">
        <v>2</v>
      </c>
      <c r="K4976" s="1" t="s">
        <v>184</v>
      </c>
      <c r="L4976" s="1" t="s">
        <v>16880</v>
      </c>
    </row>
    <row r="4977" spans="1:12">
      <c r="A4977" s="1">
        <v>6102</v>
      </c>
      <c r="B4977" s="1" t="s">
        <v>16884</v>
      </c>
      <c r="C4977" s="1" t="s">
        <v>16885</v>
      </c>
      <c r="D4977" s="1" t="s">
        <v>9348</v>
      </c>
      <c r="E4977" s="1" t="s">
        <v>16886</v>
      </c>
      <c r="F4977" s="1" t="s">
        <v>16887</v>
      </c>
      <c r="G4977" s="1">
        <v>48.417400000000001</v>
      </c>
      <c r="H4977" s="1">
        <v>39.374099999999999</v>
      </c>
      <c r="I4977" s="1">
        <v>636</v>
      </c>
      <c r="J4977" s="1">
        <v>2</v>
      </c>
      <c r="K4977" s="1" t="s">
        <v>184</v>
      </c>
      <c r="L4977" s="1" t="s">
        <v>16884</v>
      </c>
    </row>
    <row r="4978" spans="1:12">
      <c r="A4978" s="1">
        <v>6103</v>
      </c>
      <c r="B4978" s="1" t="s">
        <v>16888</v>
      </c>
      <c r="C4978" s="1" t="s">
        <v>16889</v>
      </c>
      <c r="D4978" s="1" t="s">
        <v>9348</v>
      </c>
      <c r="E4978" s="1" t="s">
        <v>16890</v>
      </c>
      <c r="F4978" s="1" t="s">
        <v>16891</v>
      </c>
      <c r="G4978" s="1">
        <v>47.866999999999997</v>
      </c>
      <c r="H4978" s="1">
        <v>35.3157</v>
      </c>
      <c r="I4978" s="1">
        <v>373</v>
      </c>
      <c r="J4978" s="1">
        <v>2</v>
      </c>
      <c r="K4978" s="1" t="s">
        <v>184</v>
      </c>
      <c r="L4978" s="1" t="s">
        <v>16888</v>
      </c>
    </row>
    <row r="4979" spans="1:12">
      <c r="A4979" s="1">
        <v>6104</v>
      </c>
      <c r="B4979" s="1" t="s">
        <v>16892</v>
      </c>
      <c r="C4979" s="1" t="s">
        <v>16893</v>
      </c>
      <c r="D4979" s="1" t="s">
        <v>9348</v>
      </c>
      <c r="E4979" s="1" t="s">
        <v>16894</v>
      </c>
      <c r="F4979" s="1" t="s">
        <v>16895</v>
      </c>
      <c r="G4979" s="1">
        <v>48.043300000000002</v>
      </c>
      <c r="H4979" s="1">
        <v>33.21</v>
      </c>
      <c r="I4979" s="1">
        <v>408</v>
      </c>
      <c r="J4979" s="1">
        <v>2</v>
      </c>
      <c r="K4979" s="1" t="s">
        <v>184</v>
      </c>
      <c r="L4979" s="1" t="s">
        <v>16892</v>
      </c>
    </row>
    <row r="4980" spans="1:12">
      <c r="A4980" s="1">
        <v>6105</v>
      </c>
      <c r="B4980" s="1" t="s">
        <v>16896</v>
      </c>
      <c r="C4980" s="1" t="s">
        <v>16897</v>
      </c>
      <c r="D4980" s="1" t="s">
        <v>9348</v>
      </c>
      <c r="E4980" s="1" t="s">
        <v>16898</v>
      </c>
      <c r="F4980" s="1" t="s">
        <v>16899</v>
      </c>
      <c r="G4980" s="1">
        <v>49.924785999999997</v>
      </c>
      <c r="H4980" s="1">
        <v>36.289985999999999</v>
      </c>
      <c r="I4980" s="1">
        <v>508</v>
      </c>
      <c r="J4980" s="1">
        <v>2</v>
      </c>
      <c r="K4980" s="1" t="s">
        <v>184</v>
      </c>
      <c r="L4980" s="1" t="s">
        <v>16896</v>
      </c>
    </row>
    <row r="4981" spans="1:12">
      <c r="A4981" s="1">
        <v>6106</v>
      </c>
      <c r="B4981" s="1" t="s">
        <v>16900</v>
      </c>
      <c r="C4981" s="1" t="s">
        <v>16901</v>
      </c>
      <c r="D4981" s="1" t="s">
        <v>9348</v>
      </c>
      <c r="E4981" s="1" t="s">
        <v>16902</v>
      </c>
      <c r="F4981" s="1" t="s">
        <v>16903</v>
      </c>
      <c r="G4981" s="1">
        <v>48.884166999999998</v>
      </c>
      <c r="H4981" s="1">
        <v>24.686111</v>
      </c>
      <c r="I4981" s="1">
        <v>919</v>
      </c>
      <c r="J4981" s="1">
        <v>2</v>
      </c>
      <c r="K4981" s="1" t="s">
        <v>184</v>
      </c>
      <c r="L4981" s="1" t="s">
        <v>16900</v>
      </c>
    </row>
    <row r="4982" spans="1:12">
      <c r="A4982" s="1">
        <v>6107</v>
      </c>
      <c r="B4982" s="1" t="s">
        <v>16904</v>
      </c>
      <c r="C4982" s="1" t="s">
        <v>16905</v>
      </c>
      <c r="D4982" s="1" t="s">
        <v>9348</v>
      </c>
      <c r="E4982" s="1" t="s">
        <v>16906</v>
      </c>
      <c r="F4982" s="1" t="s">
        <v>16907</v>
      </c>
      <c r="G4982" s="1">
        <v>48.259321999999997</v>
      </c>
      <c r="H4982" s="1">
        <v>25.980830999999998</v>
      </c>
      <c r="I4982" s="1">
        <v>826</v>
      </c>
      <c r="J4982" s="1">
        <v>2</v>
      </c>
      <c r="K4982" s="1" t="s">
        <v>184</v>
      </c>
      <c r="L4982" s="1" t="s">
        <v>16904</v>
      </c>
    </row>
    <row r="4983" spans="1:12">
      <c r="A4983" s="1">
        <v>6108</v>
      </c>
      <c r="B4983" s="1" t="s">
        <v>16908</v>
      </c>
      <c r="C4983" s="1" t="s">
        <v>16909</v>
      </c>
      <c r="D4983" s="1" t="s">
        <v>9348</v>
      </c>
      <c r="E4983" s="1" t="s">
        <v>16910</v>
      </c>
      <c r="F4983" s="1" t="s">
        <v>16911</v>
      </c>
      <c r="G4983" s="1">
        <v>50.607100000000003</v>
      </c>
      <c r="H4983" s="1">
        <v>26.1416</v>
      </c>
      <c r="I4983" s="1">
        <v>755</v>
      </c>
      <c r="J4983" s="1">
        <v>2</v>
      </c>
      <c r="K4983" s="1" t="s">
        <v>184</v>
      </c>
      <c r="L4983" s="1" t="s">
        <v>16908</v>
      </c>
    </row>
    <row r="4984" spans="1:12">
      <c r="A4984" s="1">
        <v>6109</v>
      </c>
      <c r="B4984" s="1" t="s">
        <v>16912</v>
      </c>
      <c r="C4984" s="1" t="s">
        <v>16913</v>
      </c>
      <c r="D4984" s="1" t="s">
        <v>9348</v>
      </c>
      <c r="E4984" s="1" t="s">
        <v>16914</v>
      </c>
      <c r="F4984" s="1" t="s">
        <v>16915</v>
      </c>
      <c r="G4984" s="1">
        <v>48.634278000000002</v>
      </c>
      <c r="H4984" s="1">
        <v>22.263356000000002</v>
      </c>
      <c r="I4984" s="1">
        <v>383</v>
      </c>
      <c r="J4984" s="1">
        <v>2</v>
      </c>
      <c r="K4984" s="1" t="s">
        <v>184</v>
      </c>
      <c r="L4984" s="1" t="s">
        <v>16912</v>
      </c>
    </row>
    <row r="4985" spans="1:12">
      <c r="A4985" s="1">
        <v>6110</v>
      </c>
      <c r="B4985" s="1" t="s">
        <v>16916</v>
      </c>
      <c r="C4985" s="1" t="s">
        <v>16917</v>
      </c>
      <c r="D4985" s="1" t="s">
        <v>9291</v>
      </c>
      <c r="E4985" s="1" t="s">
        <v>16918</v>
      </c>
      <c r="F4985" s="1" t="s">
        <v>16919</v>
      </c>
      <c r="G4985" s="1">
        <v>65.03</v>
      </c>
      <c r="H4985" s="1">
        <v>35.7333</v>
      </c>
      <c r="I4985" s="1">
        <v>0</v>
      </c>
      <c r="J4985" s="1">
        <v>4</v>
      </c>
      <c r="K4985" s="1" t="s">
        <v>201</v>
      </c>
      <c r="L4985" s="1" t="s">
        <v>16916</v>
      </c>
    </row>
    <row r="4986" spans="1:12">
      <c r="A4986" s="1">
        <v>6111</v>
      </c>
      <c r="B4986" s="1" t="s">
        <v>16920</v>
      </c>
      <c r="C4986" s="1" t="s">
        <v>16921</v>
      </c>
      <c r="D4986" s="1" t="s">
        <v>9291</v>
      </c>
      <c r="E4986" s="1" t="s">
        <v>16922</v>
      </c>
      <c r="F4986" s="1" t="s">
        <v>16923</v>
      </c>
      <c r="G4986" s="1">
        <v>59.273600000000002</v>
      </c>
      <c r="H4986" s="1">
        <v>38.015799999999999</v>
      </c>
      <c r="I4986" s="1">
        <v>377</v>
      </c>
      <c r="J4986" s="1">
        <v>4</v>
      </c>
      <c r="K4986" s="1" t="s">
        <v>201</v>
      </c>
      <c r="L4986" s="1" t="s">
        <v>16920</v>
      </c>
    </row>
    <row r="4987" spans="1:12">
      <c r="A4987" s="1">
        <v>6112</v>
      </c>
      <c r="B4987" s="1" t="s">
        <v>16924</v>
      </c>
      <c r="C4987" s="1" t="s">
        <v>16925</v>
      </c>
      <c r="D4987" s="1" t="s">
        <v>9291</v>
      </c>
      <c r="E4987" s="1" t="s">
        <v>16926</v>
      </c>
      <c r="F4987" s="1" t="s">
        <v>16927</v>
      </c>
      <c r="G4987" s="1">
        <v>69.763300000000001</v>
      </c>
      <c r="H4987" s="1">
        <v>61.556399999999996</v>
      </c>
      <c r="I4987" s="1">
        <v>13</v>
      </c>
      <c r="J4987" s="1">
        <v>4</v>
      </c>
      <c r="K4987" s="1" t="s">
        <v>201</v>
      </c>
      <c r="L4987" s="1" t="s">
        <v>16924</v>
      </c>
    </row>
    <row r="4988" spans="1:12">
      <c r="A4988" s="1">
        <v>6113</v>
      </c>
      <c r="B4988" s="1" t="s">
        <v>16928</v>
      </c>
      <c r="C4988" s="1" t="s">
        <v>16929</v>
      </c>
      <c r="D4988" s="1" t="s">
        <v>9291</v>
      </c>
      <c r="E4988" s="1" t="s">
        <v>16930</v>
      </c>
      <c r="F4988" s="1" t="s">
        <v>16931</v>
      </c>
      <c r="G4988" s="1">
        <v>61.235799999999998</v>
      </c>
      <c r="H4988" s="1">
        <v>46.697499999999998</v>
      </c>
      <c r="I4988" s="1">
        <v>184</v>
      </c>
      <c r="J4988" s="1">
        <v>4</v>
      </c>
      <c r="K4988" s="1" t="s">
        <v>201</v>
      </c>
      <c r="L4988" s="1" t="s">
        <v>16928</v>
      </c>
    </row>
    <row r="4989" spans="1:12">
      <c r="A4989" s="1">
        <v>6114</v>
      </c>
      <c r="B4989" s="1" t="s">
        <v>16932</v>
      </c>
      <c r="C4989" s="1" t="s">
        <v>16933</v>
      </c>
      <c r="D4989" s="1" t="s">
        <v>9291</v>
      </c>
      <c r="E4989" s="1" t="s">
        <v>16934</v>
      </c>
      <c r="F4989" s="1" t="s">
        <v>16935</v>
      </c>
      <c r="G4989" s="1">
        <v>61.885199999999998</v>
      </c>
      <c r="H4989" s="1">
        <v>34.154699999999998</v>
      </c>
      <c r="I4989" s="1">
        <v>151</v>
      </c>
      <c r="J4989" s="1">
        <v>4</v>
      </c>
      <c r="K4989" s="1" t="s">
        <v>201</v>
      </c>
      <c r="L4989" s="1" t="s">
        <v>16932</v>
      </c>
    </row>
    <row r="4990" spans="1:12">
      <c r="A4990" s="1">
        <v>6115</v>
      </c>
      <c r="B4990" s="1" t="s">
        <v>16936</v>
      </c>
      <c r="C4990" s="1" t="s">
        <v>16937</v>
      </c>
      <c r="D4990" s="1" t="s">
        <v>9386</v>
      </c>
      <c r="E4990" s="1" t="s">
        <v>16938</v>
      </c>
      <c r="F4990" s="1" t="s">
        <v>16939</v>
      </c>
      <c r="G4990" s="1">
        <v>53.601999999999997</v>
      </c>
      <c r="H4990" s="1">
        <v>24.053799999999999</v>
      </c>
      <c r="I4990" s="1">
        <v>443</v>
      </c>
      <c r="J4990" s="1">
        <v>3</v>
      </c>
      <c r="K4990" s="1" t="s">
        <v>184</v>
      </c>
      <c r="L4990" s="1" t="s">
        <v>16936</v>
      </c>
    </row>
    <row r="4991" spans="1:12">
      <c r="A4991" s="1">
        <v>6116</v>
      </c>
      <c r="B4991" s="1" t="s">
        <v>16940</v>
      </c>
      <c r="C4991" s="1" t="s">
        <v>16941</v>
      </c>
      <c r="D4991" s="1" t="s">
        <v>9386</v>
      </c>
      <c r="E4991" s="1" t="s">
        <v>16942</v>
      </c>
      <c r="F4991" s="1" t="s">
        <v>16943</v>
      </c>
      <c r="G4991" s="1">
        <v>53.954900000000002</v>
      </c>
      <c r="H4991" s="1">
        <v>30.095099999999999</v>
      </c>
      <c r="I4991" s="1">
        <v>637</v>
      </c>
      <c r="J4991" s="1">
        <v>3</v>
      </c>
      <c r="K4991" s="1" t="s">
        <v>184</v>
      </c>
      <c r="L4991" s="1" t="s">
        <v>16940</v>
      </c>
    </row>
    <row r="4992" spans="1:12">
      <c r="A4992" s="1">
        <v>6117</v>
      </c>
      <c r="B4992" s="1" t="s">
        <v>16944</v>
      </c>
      <c r="C4992" s="1" t="s">
        <v>16945</v>
      </c>
      <c r="D4992" s="1" t="s">
        <v>9291</v>
      </c>
      <c r="E4992" s="1" t="s">
        <v>16946</v>
      </c>
      <c r="F4992" s="1" t="s">
        <v>16947</v>
      </c>
      <c r="G4992" s="1">
        <v>58.474200000000003</v>
      </c>
      <c r="H4992" s="1">
        <v>92.112499999999997</v>
      </c>
      <c r="I4992" s="1">
        <v>253</v>
      </c>
      <c r="J4992" s="1">
        <v>8</v>
      </c>
      <c r="K4992" s="1" t="s">
        <v>201</v>
      </c>
      <c r="L4992" s="1" t="s">
        <v>16944</v>
      </c>
    </row>
    <row r="4993" spans="1:12">
      <c r="A4993" s="1">
        <v>6118</v>
      </c>
      <c r="B4993" s="1" t="s">
        <v>16948</v>
      </c>
      <c r="C4993" s="1" t="s">
        <v>16949</v>
      </c>
      <c r="D4993" s="1" t="s">
        <v>9291</v>
      </c>
      <c r="E4993" s="1" t="s">
        <v>16950</v>
      </c>
      <c r="F4993" s="1" t="s">
        <v>16951</v>
      </c>
      <c r="G4993" s="1">
        <v>51.669400000000003</v>
      </c>
      <c r="H4993" s="1">
        <v>94.400599999999997</v>
      </c>
      <c r="I4993" s="1">
        <v>2123</v>
      </c>
      <c r="J4993" s="1">
        <v>8</v>
      </c>
      <c r="K4993" s="1" t="s">
        <v>201</v>
      </c>
      <c r="L4993" s="1" t="s">
        <v>16948</v>
      </c>
    </row>
    <row r="4994" spans="1:12">
      <c r="A4994" s="1">
        <v>6119</v>
      </c>
      <c r="B4994" s="1" t="s">
        <v>16952</v>
      </c>
      <c r="C4994" s="1" t="s">
        <v>16953</v>
      </c>
      <c r="D4994" s="1" t="s">
        <v>9291</v>
      </c>
      <c r="E4994" s="1" t="s">
        <v>16954</v>
      </c>
      <c r="F4994" s="1" t="s">
        <v>16955</v>
      </c>
      <c r="G4994" s="1">
        <v>53.811399999999999</v>
      </c>
      <c r="H4994" s="1">
        <v>86.877200000000002</v>
      </c>
      <c r="I4994" s="1">
        <v>1024</v>
      </c>
      <c r="J4994" s="1">
        <v>8</v>
      </c>
      <c r="K4994" s="1" t="s">
        <v>201</v>
      </c>
      <c r="L4994" s="1" t="s">
        <v>16952</v>
      </c>
    </row>
    <row r="4995" spans="1:12">
      <c r="A4995" s="1">
        <v>6120</v>
      </c>
      <c r="B4995" s="1" t="s">
        <v>16956</v>
      </c>
      <c r="C4995" s="1" t="s">
        <v>16957</v>
      </c>
      <c r="D4995" s="1" t="s">
        <v>9291</v>
      </c>
      <c r="E4995" s="1" t="s">
        <v>16958</v>
      </c>
      <c r="F4995" s="1" t="s">
        <v>16959</v>
      </c>
      <c r="G4995" s="1">
        <v>71.978058000000004</v>
      </c>
      <c r="H4995" s="1">
        <v>102.490514</v>
      </c>
      <c r="I4995" s="1">
        <v>95</v>
      </c>
      <c r="J4995" s="1">
        <v>8</v>
      </c>
      <c r="K4995" s="1" t="s">
        <v>201</v>
      </c>
      <c r="L4995" s="1" t="s">
        <v>16956</v>
      </c>
    </row>
    <row r="4996" spans="1:12">
      <c r="A4996" s="1">
        <v>6121</v>
      </c>
      <c r="B4996" s="1" t="s">
        <v>16960</v>
      </c>
      <c r="C4996" s="1" t="s">
        <v>16961</v>
      </c>
      <c r="D4996" s="1" t="s">
        <v>9291</v>
      </c>
      <c r="E4996" s="1" t="s">
        <v>16962</v>
      </c>
      <c r="F4996" s="1" t="s">
        <v>16963</v>
      </c>
      <c r="G4996" s="1">
        <v>67.437200000000004</v>
      </c>
      <c r="H4996" s="1">
        <v>86.621899999999997</v>
      </c>
      <c r="I4996" s="1">
        <v>82</v>
      </c>
      <c r="J4996" s="1">
        <v>8</v>
      </c>
      <c r="K4996" s="1" t="s">
        <v>201</v>
      </c>
      <c r="L4996" s="1" t="s">
        <v>16960</v>
      </c>
    </row>
    <row r="4997" spans="1:12">
      <c r="A4997" s="1">
        <v>6122</v>
      </c>
      <c r="B4997" s="1" t="s">
        <v>16964</v>
      </c>
      <c r="C4997" s="1" t="s">
        <v>16965</v>
      </c>
      <c r="D4997" s="1" t="s">
        <v>9291</v>
      </c>
      <c r="E4997" s="1" t="s">
        <v>16966</v>
      </c>
      <c r="F4997" s="1" t="s">
        <v>16967</v>
      </c>
      <c r="G4997" s="1">
        <v>43.298099999999998</v>
      </c>
      <c r="H4997" s="1">
        <v>45.784100000000002</v>
      </c>
      <c r="I4997" s="1">
        <v>548</v>
      </c>
      <c r="J4997" s="1">
        <v>4</v>
      </c>
      <c r="K4997" s="1" t="s">
        <v>201</v>
      </c>
      <c r="L4997" s="1" t="s">
        <v>16964</v>
      </c>
    </row>
    <row r="4998" spans="1:12">
      <c r="A4998" s="1">
        <v>6123</v>
      </c>
      <c r="B4998" s="1" t="s">
        <v>16968</v>
      </c>
      <c r="C4998" s="1" t="s">
        <v>16969</v>
      </c>
      <c r="D4998" s="1" t="s">
        <v>9291</v>
      </c>
      <c r="E4998" s="1" t="s">
        <v>16970</v>
      </c>
      <c r="F4998" s="1" t="s">
        <v>16971</v>
      </c>
      <c r="G4998" s="1">
        <v>43.512900000000002</v>
      </c>
      <c r="H4998" s="1">
        <v>43.636600000000001</v>
      </c>
      <c r="I4998" s="1">
        <v>1461</v>
      </c>
      <c r="J4998" s="1">
        <v>4</v>
      </c>
      <c r="K4998" s="1" t="s">
        <v>201</v>
      </c>
      <c r="L4998" s="1" t="s">
        <v>16968</v>
      </c>
    </row>
    <row r="4999" spans="1:12">
      <c r="A4999" s="1">
        <v>6124</v>
      </c>
      <c r="B4999" s="1" t="s">
        <v>16972</v>
      </c>
      <c r="C4999" s="1" t="s">
        <v>16973</v>
      </c>
      <c r="D4999" s="1" t="s">
        <v>9291</v>
      </c>
      <c r="E4999" s="1" t="s">
        <v>16974</v>
      </c>
      <c r="F4999" s="1" t="s">
        <v>16975</v>
      </c>
      <c r="G4999" s="1">
        <v>43.205100000000002</v>
      </c>
      <c r="H4999" s="1">
        <v>44.6066</v>
      </c>
      <c r="I4999" s="1">
        <v>1673</v>
      </c>
      <c r="J4999" s="1">
        <v>4</v>
      </c>
      <c r="K4999" s="1" t="s">
        <v>201</v>
      </c>
      <c r="L4999" s="1" t="s">
        <v>16972</v>
      </c>
    </row>
    <row r="5000" spans="1:12">
      <c r="A5000" s="1">
        <v>6125</v>
      </c>
      <c r="B5000" s="1" t="s">
        <v>16976</v>
      </c>
      <c r="C5000" s="1" t="s">
        <v>16977</v>
      </c>
      <c r="D5000" s="1" t="s">
        <v>9291</v>
      </c>
      <c r="E5000" s="1" t="s">
        <v>16978</v>
      </c>
      <c r="F5000" s="1" t="s">
        <v>16979</v>
      </c>
      <c r="G5000" s="1">
        <v>46.373899999999999</v>
      </c>
      <c r="H5000" s="1">
        <v>44.3309</v>
      </c>
      <c r="I5000" s="1">
        <v>501</v>
      </c>
      <c r="J5000" s="1">
        <v>4</v>
      </c>
      <c r="K5000" s="1" t="s">
        <v>201</v>
      </c>
      <c r="L5000" s="1" t="s">
        <v>16976</v>
      </c>
    </row>
    <row r="5001" spans="1:12">
      <c r="A5001" s="1">
        <v>6126</v>
      </c>
      <c r="B5001" s="1" t="s">
        <v>16980</v>
      </c>
      <c r="C5001" s="1" t="s">
        <v>16981</v>
      </c>
      <c r="D5001" s="1" t="s">
        <v>1210</v>
      </c>
      <c r="E5001" s="1" t="s">
        <v>16982</v>
      </c>
      <c r="F5001" s="1" t="s">
        <v>16983</v>
      </c>
      <c r="G5001" s="1">
        <v>59.282600000000002</v>
      </c>
      <c r="H5001" s="1">
        <v>-158.61799999999999</v>
      </c>
      <c r="I5001" s="1">
        <v>66</v>
      </c>
      <c r="J5001" s="1">
        <v>-9</v>
      </c>
      <c r="K5001" s="1" t="s">
        <v>236</v>
      </c>
      <c r="L5001" s="1" t="s">
        <v>16980</v>
      </c>
    </row>
    <row r="5002" spans="1:12">
      <c r="A5002" s="1">
        <v>6127</v>
      </c>
      <c r="B5002" s="1" t="s">
        <v>16984</v>
      </c>
      <c r="C5002" s="1" t="s">
        <v>16985</v>
      </c>
      <c r="D5002" s="1" t="s">
        <v>1210</v>
      </c>
      <c r="E5002" s="1" t="s">
        <v>16986</v>
      </c>
      <c r="F5002" s="1" t="s">
        <v>16986</v>
      </c>
      <c r="G5002" s="1">
        <v>44.3048</v>
      </c>
      <c r="H5002" s="1">
        <v>-96.816900000000004</v>
      </c>
      <c r="I5002" s="1">
        <v>1648</v>
      </c>
      <c r="J5002" s="1">
        <v>-6</v>
      </c>
      <c r="K5002" s="1" t="s">
        <v>236</v>
      </c>
      <c r="L5002" s="1" t="s">
        <v>16984</v>
      </c>
    </row>
    <row r="5003" spans="1:12">
      <c r="A5003" s="1">
        <v>6128</v>
      </c>
      <c r="B5003" s="1" t="s">
        <v>16987</v>
      </c>
      <c r="C5003" s="1" t="s">
        <v>16988</v>
      </c>
      <c r="D5003" s="1" t="s">
        <v>1210</v>
      </c>
      <c r="E5003" s="1" t="s">
        <v>16989</v>
      </c>
      <c r="F5003" s="1" t="s">
        <v>16989</v>
      </c>
      <c r="G5003" s="1">
        <v>37.2958</v>
      </c>
      <c r="H5003" s="1">
        <v>-81.207700000000003</v>
      </c>
      <c r="I5003" s="1">
        <v>2857</v>
      </c>
      <c r="J5003" s="1">
        <v>-5</v>
      </c>
      <c r="K5003" s="1" t="s">
        <v>236</v>
      </c>
      <c r="L5003" s="1" t="s">
        <v>16987</v>
      </c>
    </row>
    <row r="5004" spans="1:12">
      <c r="A5004" s="1">
        <v>6129</v>
      </c>
      <c r="B5004" s="1" t="s">
        <v>16990</v>
      </c>
      <c r="C5004" s="1" t="s">
        <v>16991</v>
      </c>
      <c r="D5004" s="1" t="s">
        <v>1210</v>
      </c>
      <c r="E5004" s="1" t="s">
        <v>16992</v>
      </c>
      <c r="F5004" s="1" t="s">
        <v>16992</v>
      </c>
      <c r="G5004" s="1">
        <v>40.726999999999997</v>
      </c>
      <c r="H5004" s="1">
        <v>-99.006799999999998</v>
      </c>
      <c r="I5004" s="1">
        <v>2131</v>
      </c>
      <c r="J5004" s="1">
        <v>-6</v>
      </c>
      <c r="K5004" s="1" t="s">
        <v>236</v>
      </c>
      <c r="L5004" s="1" t="s">
        <v>16990</v>
      </c>
    </row>
    <row r="5005" spans="1:12">
      <c r="A5005" s="1">
        <v>6130</v>
      </c>
      <c r="B5005" s="1" t="s">
        <v>16993</v>
      </c>
      <c r="C5005" s="1" t="s">
        <v>13076</v>
      </c>
      <c r="D5005" s="1" t="s">
        <v>1210</v>
      </c>
      <c r="E5005" s="1" t="s">
        <v>16994</v>
      </c>
      <c r="F5005" s="1" t="s">
        <v>16994</v>
      </c>
      <c r="G5005" s="1">
        <v>33.482900000000001</v>
      </c>
      <c r="H5005" s="1">
        <v>-90.985600000000005</v>
      </c>
      <c r="I5005" s="1">
        <v>131</v>
      </c>
      <c r="J5005" s="1">
        <v>-6</v>
      </c>
      <c r="K5005" s="1" t="s">
        <v>236</v>
      </c>
      <c r="L5005" s="1" t="s">
        <v>16993</v>
      </c>
    </row>
    <row r="5006" spans="1:12">
      <c r="A5006" s="1">
        <v>6131</v>
      </c>
      <c r="B5006" s="1" t="s">
        <v>16995</v>
      </c>
      <c r="C5006" s="1" t="s">
        <v>16996</v>
      </c>
      <c r="D5006" s="1" t="s">
        <v>1210</v>
      </c>
      <c r="E5006" s="1" t="s">
        <v>16997</v>
      </c>
      <c r="F5006" s="1" t="s">
        <v>16997</v>
      </c>
      <c r="G5006" s="1">
        <v>35.157400000000003</v>
      </c>
      <c r="H5006" s="1">
        <v>-114.56</v>
      </c>
      <c r="I5006" s="1">
        <v>695</v>
      </c>
      <c r="J5006" s="1">
        <v>-7</v>
      </c>
      <c r="K5006" s="1" t="s">
        <v>236</v>
      </c>
      <c r="L5006" s="1" t="s">
        <v>16995</v>
      </c>
    </row>
    <row r="5007" spans="1:12">
      <c r="A5007" s="1">
        <v>6132</v>
      </c>
      <c r="B5007" s="1" t="s">
        <v>16998</v>
      </c>
      <c r="C5007" s="1" t="s">
        <v>16999</v>
      </c>
      <c r="D5007" s="1" t="s">
        <v>1210</v>
      </c>
      <c r="E5007" s="1" t="s">
        <v>17000</v>
      </c>
      <c r="F5007" s="1" t="s">
        <v>17000</v>
      </c>
      <c r="G5007" s="1">
        <v>35.259500000000003</v>
      </c>
      <c r="H5007" s="1">
        <v>-113.938</v>
      </c>
      <c r="I5007" s="1">
        <v>3449</v>
      </c>
      <c r="J5007" s="1">
        <v>-7</v>
      </c>
      <c r="K5007" s="1" t="s">
        <v>236</v>
      </c>
      <c r="L5007" s="1" t="s">
        <v>16998</v>
      </c>
    </row>
    <row r="5008" spans="1:12">
      <c r="A5008" s="1">
        <v>6133</v>
      </c>
      <c r="B5008" s="1" t="s">
        <v>17001</v>
      </c>
      <c r="C5008" s="1" t="s">
        <v>17002</v>
      </c>
      <c r="D5008" s="1" t="s">
        <v>1210</v>
      </c>
      <c r="E5008" s="1" t="s">
        <v>17003</v>
      </c>
      <c r="F5008" s="1" t="s">
        <v>17003</v>
      </c>
      <c r="G5008" s="1">
        <v>46.264699999999998</v>
      </c>
      <c r="H5008" s="1">
        <v>-119.119</v>
      </c>
      <c r="I5008" s="1">
        <v>410</v>
      </c>
      <c r="J5008" s="1">
        <v>-8</v>
      </c>
      <c r="K5008" s="1" t="s">
        <v>236</v>
      </c>
      <c r="L5008" s="1" t="s">
        <v>17001</v>
      </c>
    </row>
    <row r="5009" spans="1:12">
      <c r="A5009" s="1">
        <v>6134</v>
      </c>
      <c r="B5009" s="1" t="s">
        <v>17004</v>
      </c>
      <c r="C5009" s="1" t="s">
        <v>17005</v>
      </c>
      <c r="D5009" s="1" t="s">
        <v>1210</v>
      </c>
      <c r="E5009" s="1" t="s">
        <v>17006</v>
      </c>
      <c r="F5009" s="1" t="s">
        <v>17006</v>
      </c>
      <c r="G5009" s="1">
        <v>54.1325</v>
      </c>
      <c r="H5009" s="1">
        <v>-165.785</v>
      </c>
      <c r="I5009" s="1">
        <v>0</v>
      </c>
      <c r="J5009" s="1">
        <v>-9</v>
      </c>
      <c r="K5009" s="1" t="s">
        <v>236</v>
      </c>
      <c r="L5009" s="1" t="s">
        <v>17004</v>
      </c>
    </row>
    <row r="5010" spans="1:12">
      <c r="A5010" s="1">
        <v>6135</v>
      </c>
      <c r="B5010" s="1" t="s">
        <v>11557</v>
      </c>
      <c r="C5010" s="1" t="s">
        <v>17007</v>
      </c>
      <c r="D5010" s="1" t="s">
        <v>1210</v>
      </c>
      <c r="E5010" s="1" t="s">
        <v>17008</v>
      </c>
      <c r="F5010" s="1" t="s">
        <v>17008</v>
      </c>
      <c r="G5010" s="1">
        <v>32.636499999999998</v>
      </c>
      <c r="H5010" s="1">
        <v>-108.15600000000001</v>
      </c>
      <c r="I5010" s="1">
        <v>5446</v>
      </c>
      <c r="J5010" s="1">
        <v>-7</v>
      </c>
      <c r="K5010" s="1" t="s">
        <v>236</v>
      </c>
      <c r="L5010" s="1" t="s">
        <v>11557</v>
      </c>
    </row>
    <row r="5011" spans="1:12">
      <c r="A5011" s="1">
        <v>6136</v>
      </c>
      <c r="B5011" s="1" t="s">
        <v>17009</v>
      </c>
      <c r="C5011" s="1" t="s">
        <v>17010</v>
      </c>
      <c r="D5011" s="1" t="s">
        <v>1210</v>
      </c>
      <c r="E5011" s="1" t="s">
        <v>17011</v>
      </c>
      <c r="F5011" s="1" t="s">
        <v>17012</v>
      </c>
      <c r="G5011" s="1">
        <v>48.483899999999998</v>
      </c>
      <c r="H5011" s="1">
        <v>-122.938</v>
      </c>
      <c r="I5011" s="1">
        <v>209</v>
      </c>
      <c r="J5011" s="1">
        <v>-8</v>
      </c>
      <c r="K5011" s="1" t="s">
        <v>236</v>
      </c>
      <c r="L5011" s="1" t="s">
        <v>17009</v>
      </c>
    </row>
    <row r="5012" spans="1:12">
      <c r="A5012" s="1">
        <v>6137</v>
      </c>
      <c r="B5012" s="1" t="s">
        <v>17013</v>
      </c>
      <c r="C5012" s="1" t="s">
        <v>17014</v>
      </c>
      <c r="D5012" s="1" t="s">
        <v>9291</v>
      </c>
      <c r="E5012" s="1" t="s">
        <v>17015</v>
      </c>
      <c r="F5012" s="1" t="s">
        <v>17016</v>
      </c>
      <c r="G5012" s="1">
        <v>66.590753000000007</v>
      </c>
      <c r="H5012" s="1">
        <v>66.611041999999998</v>
      </c>
      <c r="I5012" s="1">
        <v>218</v>
      </c>
      <c r="J5012" s="1">
        <v>6</v>
      </c>
      <c r="K5012" s="1" t="s">
        <v>201</v>
      </c>
      <c r="L5012" s="1" t="s">
        <v>17013</v>
      </c>
    </row>
    <row r="5013" spans="1:12">
      <c r="A5013" s="1">
        <v>6138</v>
      </c>
      <c r="B5013" s="1" t="s">
        <v>17017</v>
      </c>
      <c r="C5013" s="1" t="s">
        <v>17018</v>
      </c>
      <c r="D5013" s="1" t="s">
        <v>9291</v>
      </c>
      <c r="E5013" s="1" t="s">
        <v>17019</v>
      </c>
      <c r="F5013" s="1" t="s">
        <v>17020</v>
      </c>
      <c r="G5013" s="1">
        <v>61.028478999999997</v>
      </c>
      <c r="H5013" s="1">
        <v>69.086067</v>
      </c>
      <c r="I5013" s="1">
        <v>76</v>
      </c>
      <c r="J5013" s="1">
        <v>6</v>
      </c>
      <c r="K5013" s="1" t="s">
        <v>201</v>
      </c>
      <c r="L5013" s="1" t="s">
        <v>17017</v>
      </c>
    </row>
    <row r="5014" spans="1:12">
      <c r="A5014" s="1">
        <v>6139</v>
      </c>
      <c r="B5014" s="1" t="s">
        <v>17021</v>
      </c>
      <c r="C5014" s="1" t="s">
        <v>17022</v>
      </c>
      <c r="D5014" s="1" t="s">
        <v>9291</v>
      </c>
      <c r="E5014" s="1" t="s">
        <v>17023</v>
      </c>
      <c r="F5014" s="1" t="s">
        <v>17024</v>
      </c>
      <c r="G5014" s="1">
        <v>62.11</v>
      </c>
      <c r="H5014" s="1">
        <v>65.614999999999995</v>
      </c>
      <c r="I5014" s="1">
        <v>361</v>
      </c>
      <c r="J5014" s="1">
        <v>6</v>
      </c>
      <c r="K5014" s="1" t="s">
        <v>201</v>
      </c>
      <c r="L5014" s="1" t="s">
        <v>17021</v>
      </c>
    </row>
    <row r="5015" spans="1:12">
      <c r="A5015" s="1">
        <v>6140</v>
      </c>
      <c r="B5015" s="1" t="s">
        <v>17025</v>
      </c>
      <c r="C5015" s="1" t="s">
        <v>17026</v>
      </c>
      <c r="D5015" s="1" t="s">
        <v>9291</v>
      </c>
      <c r="E5015" s="1" t="s">
        <v>17027</v>
      </c>
      <c r="F5015" s="1" t="s">
        <v>17028</v>
      </c>
      <c r="G5015" s="1">
        <v>61.32</v>
      </c>
      <c r="H5015" s="1">
        <v>63.604399999999998</v>
      </c>
      <c r="I5015" s="1">
        <v>351</v>
      </c>
      <c r="J5015" s="1">
        <v>6</v>
      </c>
      <c r="K5015" s="1" t="s">
        <v>201</v>
      </c>
      <c r="L5015" s="1" t="s">
        <v>17025</v>
      </c>
    </row>
    <row r="5016" spans="1:12">
      <c r="A5016" s="1">
        <v>6141</v>
      </c>
      <c r="B5016" s="1" t="s">
        <v>17029</v>
      </c>
      <c r="C5016" s="1" t="s">
        <v>17030</v>
      </c>
      <c r="D5016" s="1" t="s">
        <v>9291</v>
      </c>
      <c r="E5016" s="1" t="s">
        <v>17031</v>
      </c>
      <c r="F5016" s="1" t="s">
        <v>17032</v>
      </c>
      <c r="G5016" s="1">
        <v>56.828099999999999</v>
      </c>
      <c r="H5016" s="1">
        <v>53.457500000000003</v>
      </c>
      <c r="I5016" s="1">
        <v>531</v>
      </c>
      <c r="J5016" s="1">
        <v>6</v>
      </c>
      <c r="K5016" s="1" t="s">
        <v>201</v>
      </c>
      <c r="L5016" s="1" t="s">
        <v>17029</v>
      </c>
    </row>
    <row r="5017" spans="1:12">
      <c r="A5017" s="1">
        <v>6142</v>
      </c>
      <c r="B5017" s="1" t="s">
        <v>17033</v>
      </c>
      <c r="C5017" s="1" t="s">
        <v>17034</v>
      </c>
      <c r="D5017" s="1" t="s">
        <v>9291</v>
      </c>
      <c r="E5017" s="1" t="s">
        <v>17035</v>
      </c>
      <c r="F5017" s="1" t="s">
        <v>17036</v>
      </c>
      <c r="G5017" s="1">
        <v>58.503300000000003</v>
      </c>
      <c r="H5017" s="1">
        <v>49.348300000000002</v>
      </c>
      <c r="I5017" s="1">
        <v>479</v>
      </c>
      <c r="J5017" s="1">
        <v>4</v>
      </c>
      <c r="K5017" s="1" t="s">
        <v>201</v>
      </c>
      <c r="L5017" s="1" t="s">
        <v>17033</v>
      </c>
    </row>
    <row r="5018" spans="1:12">
      <c r="A5018" s="1">
        <v>6143</v>
      </c>
      <c r="B5018" s="1" t="s">
        <v>17037</v>
      </c>
      <c r="C5018" s="1" t="s">
        <v>17038</v>
      </c>
      <c r="D5018" s="1" t="s">
        <v>9291</v>
      </c>
      <c r="E5018" s="1" t="s">
        <v>17039</v>
      </c>
      <c r="F5018" s="1" t="s">
        <v>17040</v>
      </c>
      <c r="G5018" s="1">
        <v>65.480900000000005</v>
      </c>
      <c r="H5018" s="1">
        <v>72.698899999999995</v>
      </c>
      <c r="I5018" s="1">
        <v>49</v>
      </c>
      <c r="J5018" s="1">
        <v>6</v>
      </c>
      <c r="K5018" s="1" t="s">
        <v>201</v>
      </c>
      <c r="L5018" s="1" t="s">
        <v>17037</v>
      </c>
    </row>
    <row r="5019" spans="1:12">
      <c r="A5019" s="1">
        <v>6144</v>
      </c>
      <c r="B5019" s="1" t="s">
        <v>17041</v>
      </c>
      <c r="C5019" s="1" t="s">
        <v>17042</v>
      </c>
      <c r="D5019" s="1" t="s">
        <v>9291</v>
      </c>
      <c r="E5019" s="1" t="s">
        <v>17043</v>
      </c>
      <c r="F5019" s="1" t="s">
        <v>17044</v>
      </c>
      <c r="G5019" s="1">
        <v>62.1586</v>
      </c>
      <c r="H5019" s="1">
        <v>77.328900000000004</v>
      </c>
      <c r="I5019" s="1">
        <v>250</v>
      </c>
      <c r="J5019" s="1">
        <v>6</v>
      </c>
      <c r="K5019" s="1" t="s">
        <v>201</v>
      </c>
      <c r="L5019" s="1" t="s">
        <v>17041</v>
      </c>
    </row>
    <row r="5020" spans="1:12">
      <c r="A5020" s="1">
        <v>6145</v>
      </c>
      <c r="B5020" s="1" t="s">
        <v>17045</v>
      </c>
      <c r="C5020" s="1" t="s">
        <v>17046</v>
      </c>
      <c r="D5020" s="1" t="s">
        <v>9291</v>
      </c>
      <c r="E5020" s="1" t="s">
        <v>17047</v>
      </c>
      <c r="F5020" s="1" t="s">
        <v>17048</v>
      </c>
      <c r="G5020" s="1">
        <v>61.1083</v>
      </c>
      <c r="H5020" s="1">
        <v>72.650000000000006</v>
      </c>
      <c r="I5020" s="1">
        <v>115</v>
      </c>
      <c r="J5020" s="1">
        <v>6</v>
      </c>
      <c r="K5020" s="1" t="s">
        <v>201</v>
      </c>
      <c r="L5020" s="1" t="s">
        <v>17045</v>
      </c>
    </row>
    <row r="5021" spans="1:12">
      <c r="A5021" s="1">
        <v>6146</v>
      </c>
      <c r="B5021" s="1" t="s">
        <v>17049</v>
      </c>
      <c r="C5021" s="1" t="s">
        <v>17050</v>
      </c>
      <c r="D5021" s="1" t="s">
        <v>9291</v>
      </c>
      <c r="E5021" s="1" t="s">
        <v>17051</v>
      </c>
      <c r="F5021" s="1" t="s">
        <v>17052</v>
      </c>
      <c r="G5021" s="1">
        <v>55.475299999999997</v>
      </c>
      <c r="H5021" s="1">
        <v>65.415599999999998</v>
      </c>
      <c r="I5021" s="1">
        <v>240</v>
      </c>
      <c r="J5021" s="1">
        <v>6</v>
      </c>
      <c r="K5021" s="1" t="s">
        <v>201</v>
      </c>
      <c r="L5021" s="1" t="s">
        <v>17049</v>
      </c>
    </row>
    <row r="5022" spans="1:12">
      <c r="A5022" s="1">
        <v>6147</v>
      </c>
      <c r="B5022" s="1" t="s">
        <v>17053</v>
      </c>
      <c r="C5022" s="1" t="s">
        <v>17054</v>
      </c>
      <c r="D5022" s="1" t="s">
        <v>9484</v>
      </c>
      <c r="E5022" s="1" t="s">
        <v>17055</v>
      </c>
      <c r="F5022" s="1" t="s">
        <v>17056</v>
      </c>
      <c r="G5022" s="1">
        <v>40.215400000000002</v>
      </c>
      <c r="H5022" s="1">
        <v>69.694699999999997</v>
      </c>
      <c r="I5022" s="1">
        <v>1450</v>
      </c>
      <c r="J5022" s="1">
        <v>5</v>
      </c>
      <c r="K5022" s="1" t="s">
        <v>161</v>
      </c>
      <c r="L5022" s="1" t="s">
        <v>17053</v>
      </c>
    </row>
    <row r="5023" spans="1:12">
      <c r="A5023" s="1">
        <v>6148</v>
      </c>
      <c r="B5023" s="1" t="s">
        <v>17057</v>
      </c>
      <c r="C5023" s="1" t="s">
        <v>17058</v>
      </c>
      <c r="D5023" s="1" t="s">
        <v>9488</v>
      </c>
      <c r="E5023" s="1" t="s">
        <v>17059</v>
      </c>
      <c r="F5023" s="1" t="s">
        <v>17060</v>
      </c>
      <c r="G5023" s="1">
        <v>40.727699999999999</v>
      </c>
      <c r="H5023" s="1">
        <v>72.293999999999997</v>
      </c>
      <c r="I5023" s="1">
        <v>1515</v>
      </c>
      <c r="J5023" s="1">
        <v>5</v>
      </c>
      <c r="K5023" s="1" t="s">
        <v>161</v>
      </c>
      <c r="L5023" s="1" t="s">
        <v>17057</v>
      </c>
    </row>
    <row r="5024" spans="1:12">
      <c r="A5024" s="1">
        <v>6149</v>
      </c>
      <c r="B5024" s="1" t="s">
        <v>17061</v>
      </c>
      <c r="C5024" s="1" t="s">
        <v>17062</v>
      </c>
      <c r="D5024" s="1" t="s">
        <v>9488</v>
      </c>
      <c r="E5024" s="1" t="s">
        <v>17063</v>
      </c>
      <c r="F5024" s="1" t="s">
        <v>17064</v>
      </c>
      <c r="G5024" s="1">
        <v>40.358800000000002</v>
      </c>
      <c r="H5024" s="1">
        <v>71.745000000000005</v>
      </c>
      <c r="I5024" s="1">
        <v>1980</v>
      </c>
      <c r="J5024" s="1">
        <v>5</v>
      </c>
      <c r="K5024" s="1" t="s">
        <v>161</v>
      </c>
      <c r="L5024" s="1" t="s">
        <v>17061</v>
      </c>
    </row>
    <row r="5025" spans="1:12">
      <c r="A5025" s="1">
        <v>6150</v>
      </c>
      <c r="B5025" s="1" t="s">
        <v>17065</v>
      </c>
      <c r="C5025" s="1" t="s">
        <v>17066</v>
      </c>
      <c r="D5025" s="1" t="s">
        <v>9488</v>
      </c>
      <c r="E5025" s="1" t="s">
        <v>17067</v>
      </c>
      <c r="F5025" s="1" t="s">
        <v>17068</v>
      </c>
      <c r="G5025" s="1">
        <v>40.9846</v>
      </c>
      <c r="H5025" s="1">
        <v>71.556700000000006</v>
      </c>
      <c r="I5025" s="1">
        <v>1555</v>
      </c>
      <c r="J5025" s="1">
        <v>5</v>
      </c>
      <c r="K5025" s="1" t="s">
        <v>161</v>
      </c>
      <c r="L5025" s="1" t="s">
        <v>17065</v>
      </c>
    </row>
    <row r="5026" spans="1:12">
      <c r="A5026" s="1">
        <v>6151</v>
      </c>
      <c r="B5026" s="1" t="s">
        <v>17069</v>
      </c>
      <c r="C5026" s="1" t="s">
        <v>17070</v>
      </c>
      <c r="D5026" s="1" t="s">
        <v>9488</v>
      </c>
      <c r="E5026" s="1" t="s">
        <v>17071</v>
      </c>
      <c r="F5026" s="1" t="s">
        <v>17072</v>
      </c>
      <c r="G5026" s="1">
        <v>42.488399999999999</v>
      </c>
      <c r="H5026" s="1">
        <v>59.6233</v>
      </c>
      <c r="I5026" s="1">
        <v>246</v>
      </c>
      <c r="J5026" s="1">
        <v>5</v>
      </c>
      <c r="K5026" s="1" t="s">
        <v>161</v>
      </c>
      <c r="L5026" s="1" t="s">
        <v>17069</v>
      </c>
    </row>
    <row r="5027" spans="1:12">
      <c r="A5027" s="1">
        <v>6152</v>
      </c>
      <c r="B5027" s="1" t="s">
        <v>17073</v>
      </c>
      <c r="C5027" s="1" t="s">
        <v>17074</v>
      </c>
      <c r="D5027" s="1" t="s">
        <v>9488</v>
      </c>
      <c r="E5027" s="1" t="s">
        <v>17075</v>
      </c>
      <c r="F5027" s="1" t="s">
        <v>17076</v>
      </c>
      <c r="G5027" s="1">
        <v>41.584299999999999</v>
      </c>
      <c r="H5027" s="1">
        <v>60.6417</v>
      </c>
      <c r="I5027" s="1">
        <v>320</v>
      </c>
      <c r="J5027" s="1">
        <v>5</v>
      </c>
      <c r="K5027" s="1" t="s">
        <v>161</v>
      </c>
      <c r="L5027" s="1" t="s">
        <v>17073</v>
      </c>
    </row>
    <row r="5028" spans="1:12">
      <c r="A5028" s="1">
        <v>6153</v>
      </c>
      <c r="B5028" s="1" t="s">
        <v>17077</v>
      </c>
      <c r="C5028" s="1" t="s">
        <v>17078</v>
      </c>
      <c r="D5028" s="1" t="s">
        <v>9488</v>
      </c>
      <c r="E5028" s="1" t="s">
        <v>17079</v>
      </c>
      <c r="F5028" s="1" t="s">
        <v>17080</v>
      </c>
      <c r="G5028" s="1">
        <v>38.833599999999997</v>
      </c>
      <c r="H5028" s="1">
        <v>65.921499999999995</v>
      </c>
      <c r="I5028" s="1">
        <v>1365</v>
      </c>
      <c r="J5028" s="1">
        <v>5</v>
      </c>
      <c r="K5028" s="1" t="s">
        <v>161</v>
      </c>
      <c r="L5028" s="1" t="s">
        <v>17077</v>
      </c>
    </row>
    <row r="5029" spans="1:12">
      <c r="A5029" s="1">
        <v>6154</v>
      </c>
      <c r="B5029" s="1" t="s">
        <v>17081</v>
      </c>
      <c r="C5029" s="1" t="s">
        <v>17082</v>
      </c>
      <c r="D5029" s="1" t="s">
        <v>9488</v>
      </c>
      <c r="E5029" s="1" t="s">
        <v>17083</v>
      </c>
      <c r="F5029" s="1" t="s">
        <v>17084</v>
      </c>
      <c r="G5029" s="1">
        <v>37.286667000000001</v>
      </c>
      <c r="H5029" s="1">
        <v>67.31</v>
      </c>
      <c r="I5029" s="1">
        <v>1027</v>
      </c>
      <c r="J5029" s="1">
        <v>5</v>
      </c>
      <c r="K5029" s="1" t="s">
        <v>161</v>
      </c>
      <c r="L5029" s="1" t="s">
        <v>17081</v>
      </c>
    </row>
    <row r="5030" spans="1:12">
      <c r="A5030" s="1">
        <v>6155</v>
      </c>
      <c r="B5030" s="1" t="s">
        <v>17085</v>
      </c>
      <c r="C5030" s="1" t="s">
        <v>17086</v>
      </c>
      <c r="D5030" s="1" t="s">
        <v>9291</v>
      </c>
      <c r="E5030" s="1" t="s">
        <v>17087</v>
      </c>
      <c r="F5030" s="1" t="s">
        <v>17088</v>
      </c>
      <c r="G5030" s="1">
        <v>58.104199999999999</v>
      </c>
      <c r="H5030" s="1">
        <v>38.929400000000001</v>
      </c>
      <c r="I5030" s="1">
        <v>423</v>
      </c>
      <c r="J5030" s="1">
        <v>4</v>
      </c>
      <c r="K5030" s="1" t="s">
        <v>201</v>
      </c>
      <c r="L5030" s="1" t="s">
        <v>17085</v>
      </c>
    </row>
    <row r="5031" spans="1:12">
      <c r="A5031" s="1">
        <v>6156</v>
      </c>
      <c r="B5031" s="1" t="s">
        <v>17089</v>
      </c>
      <c r="C5031" s="1" t="s">
        <v>17090</v>
      </c>
      <c r="D5031" s="1" t="s">
        <v>9291</v>
      </c>
      <c r="E5031" s="1" t="s">
        <v>17091</v>
      </c>
      <c r="F5031" s="1" t="s">
        <v>17092</v>
      </c>
      <c r="G5031" s="1">
        <v>50.643799999999999</v>
      </c>
      <c r="H5031" s="1">
        <v>36.5901</v>
      </c>
      <c r="I5031" s="1">
        <v>735</v>
      </c>
      <c r="J5031" s="1">
        <v>4</v>
      </c>
      <c r="K5031" s="1" t="s">
        <v>201</v>
      </c>
      <c r="L5031" s="1" t="s">
        <v>17089</v>
      </c>
    </row>
    <row r="5032" spans="1:12">
      <c r="A5032" s="1">
        <v>6157</v>
      </c>
      <c r="B5032" s="1" t="s">
        <v>17093</v>
      </c>
      <c r="C5032" s="1" t="s">
        <v>17094</v>
      </c>
      <c r="D5032" s="1" t="s">
        <v>9291</v>
      </c>
      <c r="E5032" s="1" t="s">
        <v>17095</v>
      </c>
      <c r="F5032" s="1" t="s">
        <v>17096</v>
      </c>
      <c r="G5032" s="1">
        <v>51.750599999999999</v>
      </c>
      <c r="H5032" s="1">
        <v>36.2956</v>
      </c>
      <c r="I5032" s="1">
        <v>686</v>
      </c>
      <c r="J5032" s="1">
        <v>4</v>
      </c>
      <c r="K5032" s="1" t="s">
        <v>201</v>
      </c>
      <c r="L5032" s="1" t="s">
        <v>17093</v>
      </c>
    </row>
    <row r="5033" spans="1:12">
      <c r="A5033" s="1">
        <v>6158</v>
      </c>
      <c r="B5033" s="1" t="s">
        <v>17097</v>
      </c>
      <c r="C5033" s="1" t="s">
        <v>17098</v>
      </c>
      <c r="D5033" s="1" t="s">
        <v>9291</v>
      </c>
      <c r="E5033" s="1" t="s">
        <v>17099</v>
      </c>
      <c r="F5033" s="1" t="s">
        <v>17100</v>
      </c>
      <c r="G5033" s="1">
        <v>52.702800000000003</v>
      </c>
      <c r="H5033" s="1">
        <v>39.537799999999997</v>
      </c>
      <c r="I5033" s="1">
        <v>584</v>
      </c>
      <c r="J5033" s="1">
        <v>4</v>
      </c>
      <c r="K5033" s="1" t="s">
        <v>201</v>
      </c>
      <c r="L5033" s="1" t="s">
        <v>17097</v>
      </c>
    </row>
    <row r="5034" spans="1:12">
      <c r="A5034" s="1">
        <v>6159</v>
      </c>
      <c r="B5034" s="1" t="s">
        <v>17101</v>
      </c>
      <c r="C5034" s="1" t="s">
        <v>17102</v>
      </c>
      <c r="D5034" s="1" t="s">
        <v>9291</v>
      </c>
      <c r="E5034" s="1" t="s">
        <v>17103</v>
      </c>
      <c r="F5034" s="1" t="s">
        <v>17104</v>
      </c>
      <c r="G5034" s="1">
        <v>67.488600000000005</v>
      </c>
      <c r="H5034" s="1">
        <v>63.993099999999998</v>
      </c>
      <c r="I5034" s="1">
        <v>604</v>
      </c>
      <c r="J5034" s="1">
        <v>6</v>
      </c>
      <c r="K5034" s="1" t="s">
        <v>201</v>
      </c>
      <c r="L5034" s="1" t="s">
        <v>17101</v>
      </c>
    </row>
    <row r="5035" spans="1:12">
      <c r="A5035" s="1">
        <v>6160</v>
      </c>
      <c r="B5035" s="1" t="s">
        <v>17105</v>
      </c>
      <c r="C5035" s="1" t="s">
        <v>17106</v>
      </c>
      <c r="D5035" s="1" t="s">
        <v>9291</v>
      </c>
      <c r="E5035" s="1" t="s">
        <v>17107</v>
      </c>
      <c r="F5035" s="1" t="s">
        <v>17108</v>
      </c>
      <c r="G5035" s="1">
        <v>54.64</v>
      </c>
      <c r="H5035" s="1">
        <v>52.801699999999997</v>
      </c>
      <c r="I5035" s="1">
        <v>991</v>
      </c>
      <c r="J5035" s="1">
        <v>6</v>
      </c>
      <c r="K5035" s="1" t="s">
        <v>201</v>
      </c>
      <c r="L5035" s="1" t="s">
        <v>17105</v>
      </c>
    </row>
    <row r="5036" spans="1:12">
      <c r="A5036" s="1">
        <v>6161</v>
      </c>
      <c r="B5036" s="1" t="s">
        <v>17109</v>
      </c>
      <c r="C5036" s="1" t="s">
        <v>17110</v>
      </c>
      <c r="D5036" s="1" t="s">
        <v>9291</v>
      </c>
      <c r="E5036" s="1" t="s">
        <v>17111</v>
      </c>
      <c r="F5036" s="1" t="s">
        <v>17112</v>
      </c>
      <c r="G5036" s="1">
        <v>56.700600000000001</v>
      </c>
      <c r="H5036" s="1">
        <v>47.904699999999998</v>
      </c>
      <c r="I5036" s="1">
        <v>348</v>
      </c>
      <c r="J5036" s="1">
        <v>4</v>
      </c>
      <c r="K5036" s="1" t="s">
        <v>201</v>
      </c>
      <c r="L5036" s="1" t="s">
        <v>17109</v>
      </c>
    </row>
    <row r="5037" spans="1:12">
      <c r="A5037" s="1">
        <v>6162</v>
      </c>
      <c r="B5037" s="1" t="s">
        <v>17113</v>
      </c>
      <c r="C5037" s="1" t="s">
        <v>17114</v>
      </c>
      <c r="D5037" s="1" t="s">
        <v>9291</v>
      </c>
      <c r="E5037" s="1" t="s">
        <v>17115</v>
      </c>
      <c r="F5037" s="1" t="s">
        <v>17116</v>
      </c>
      <c r="G5037" s="1">
        <v>56.090299999999999</v>
      </c>
      <c r="H5037" s="1">
        <v>47.347299999999997</v>
      </c>
      <c r="I5037" s="1">
        <v>558</v>
      </c>
      <c r="J5037" s="1">
        <v>4</v>
      </c>
      <c r="K5037" s="1" t="s">
        <v>201</v>
      </c>
      <c r="L5037" s="1" t="s">
        <v>17113</v>
      </c>
    </row>
    <row r="5038" spans="1:12">
      <c r="A5038" s="1">
        <v>6163</v>
      </c>
      <c r="B5038" s="1" t="s">
        <v>17117</v>
      </c>
      <c r="C5038" s="1" t="s">
        <v>17118</v>
      </c>
      <c r="D5038" s="1" t="s">
        <v>9291</v>
      </c>
      <c r="E5038" s="1" t="s">
        <v>17119</v>
      </c>
      <c r="F5038" s="1" t="s">
        <v>17120</v>
      </c>
      <c r="G5038" s="1">
        <v>54.401000000000003</v>
      </c>
      <c r="H5038" s="1">
        <v>48.802700000000002</v>
      </c>
      <c r="I5038" s="1">
        <v>252</v>
      </c>
      <c r="J5038" s="1">
        <v>4</v>
      </c>
      <c r="K5038" s="1" t="s">
        <v>201</v>
      </c>
      <c r="L5038" s="1" t="s">
        <v>17117</v>
      </c>
    </row>
    <row r="5039" spans="1:12">
      <c r="A5039" s="1">
        <v>6164</v>
      </c>
      <c r="B5039" s="1" t="s">
        <v>17121</v>
      </c>
      <c r="C5039" s="1" t="s">
        <v>17122</v>
      </c>
      <c r="D5039" s="1" t="s">
        <v>9291</v>
      </c>
      <c r="E5039" s="1" t="s">
        <v>17123</v>
      </c>
      <c r="F5039" s="1" t="s">
        <v>17124</v>
      </c>
      <c r="G5039" s="1">
        <v>51.072499999999998</v>
      </c>
      <c r="H5039" s="1">
        <v>58.595599999999997</v>
      </c>
      <c r="I5039" s="1">
        <v>909</v>
      </c>
      <c r="J5039" s="1">
        <v>6</v>
      </c>
      <c r="K5039" s="1" t="s">
        <v>201</v>
      </c>
      <c r="L5039" s="1" t="s">
        <v>17121</v>
      </c>
    </row>
    <row r="5040" spans="1:12">
      <c r="A5040" s="1">
        <v>6165</v>
      </c>
      <c r="B5040" s="1" t="s">
        <v>17125</v>
      </c>
      <c r="C5040" s="1" t="s">
        <v>17126</v>
      </c>
      <c r="D5040" s="1" t="s">
        <v>9291</v>
      </c>
      <c r="E5040" s="1" t="s">
        <v>17127</v>
      </c>
      <c r="F5040" s="1" t="s">
        <v>17128</v>
      </c>
      <c r="G5040" s="1">
        <v>53.110599999999998</v>
      </c>
      <c r="H5040" s="1">
        <v>45.021099999999997</v>
      </c>
      <c r="I5040" s="1">
        <v>614</v>
      </c>
      <c r="J5040" s="1">
        <v>4</v>
      </c>
      <c r="K5040" s="1" t="s">
        <v>201</v>
      </c>
      <c r="L5040" s="1" t="s">
        <v>17125</v>
      </c>
    </row>
    <row r="5041" spans="1:12">
      <c r="A5041" s="1">
        <v>6166</v>
      </c>
      <c r="B5041" s="1" t="s">
        <v>17129</v>
      </c>
      <c r="C5041" s="1" t="s">
        <v>17130</v>
      </c>
      <c r="D5041" s="1" t="s">
        <v>9291</v>
      </c>
      <c r="E5041" s="1" t="s">
        <v>17131</v>
      </c>
      <c r="F5041" s="1" t="s">
        <v>17132</v>
      </c>
      <c r="G5041" s="1">
        <v>54.125100000000003</v>
      </c>
      <c r="H5041" s="1">
        <v>45.212299999999999</v>
      </c>
      <c r="I5041" s="1">
        <v>676</v>
      </c>
      <c r="J5041" s="1">
        <v>4</v>
      </c>
      <c r="K5041" s="1" t="s">
        <v>201</v>
      </c>
      <c r="L5041" s="1" t="s">
        <v>17129</v>
      </c>
    </row>
    <row r="5042" spans="1:12">
      <c r="A5042" s="1">
        <v>6167</v>
      </c>
      <c r="B5042" s="1" t="s">
        <v>17133</v>
      </c>
      <c r="C5042" s="1" t="s">
        <v>17134</v>
      </c>
      <c r="D5042" s="1" t="s">
        <v>9291</v>
      </c>
      <c r="E5042" s="1" t="s">
        <v>17135</v>
      </c>
      <c r="F5042" s="1" t="s">
        <v>17136</v>
      </c>
      <c r="G5042" s="1">
        <v>51.8583</v>
      </c>
      <c r="H5042" s="1">
        <v>47.745600000000003</v>
      </c>
      <c r="I5042" s="1">
        <v>95</v>
      </c>
      <c r="J5042" s="1">
        <v>4</v>
      </c>
      <c r="K5042" s="1" t="s">
        <v>201</v>
      </c>
      <c r="L5042" s="1" t="s">
        <v>17133</v>
      </c>
    </row>
    <row r="5043" spans="1:12">
      <c r="A5043" s="1">
        <v>6168</v>
      </c>
      <c r="B5043" s="1" t="s">
        <v>17137</v>
      </c>
      <c r="C5043" s="1" t="s">
        <v>17138</v>
      </c>
      <c r="D5043" s="1" t="s">
        <v>9536</v>
      </c>
      <c r="E5043" s="1" t="s">
        <v>17139</v>
      </c>
      <c r="F5043" s="1" t="s">
        <v>17140</v>
      </c>
      <c r="G5043" s="1">
        <v>15.361700000000001</v>
      </c>
      <c r="H5043" s="1">
        <v>75.084900000000005</v>
      </c>
      <c r="I5043" s="1">
        <v>2171</v>
      </c>
      <c r="J5043" s="1">
        <v>5.5</v>
      </c>
      <c r="K5043" s="1" t="s">
        <v>201</v>
      </c>
      <c r="L5043" s="1" t="s">
        <v>17137</v>
      </c>
    </row>
    <row r="5044" spans="1:12">
      <c r="A5044" s="1">
        <v>6169</v>
      </c>
      <c r="B5044" s="1" t="s">
        <v>17141</v>
      </c>
      <c r="C5044" s="1" t="s">
        <v>17142</v>
      </c>
      <c r="D5044" s="1" t="s">
        <v>9631</v>
      </c>
      <c r="E5044" s="1" t="s">
        <v>17143</v>
      </c>
      <c r="F5044" s="1" t="s">
        <v>17144</v>
      </c>
      <c r="G5044" s="1">
        <v>5.9936800000000003</v>
      </c>
      <c r="H5044" s="1">
        <v>80.320300000000003</v>
      </c>
      <c r="I5044" s="1">
        <v>10</v>
      </c>
      <c r="J5044" s="1">
        <v>6</v>
      </c>
      <c r="K5044" s="1" t="s">
        <v>161</v>
      </c>
      <c r="L5044" s="1" t="s">
        <v>17141</v>
      </c>
    </row>
    <row r="5045" spans="1:12">
      <c r="A5045" s="1">
        <v>6170</v>
      </c>
      <c r="B5045" s="1" t="s">
        <v>17145</v>
      </c>
      <c r="C5045" s="1" t="s">
        <v>17146</v>
      </c>
      <c r="D5045" s="1" t="s">
        <v>9631</v>
      </c>
      <c r="E5045" s="1" t="s">
        <v>17147</v>
      </c>
      <c r="F5045" s="1" t="s">
        <v>17148</v>
      </c>
      <c r="G5045" s="1">
        <v>6.2544940000000002</v>
      </c>
      <c r="H5045" s="1">
        <v>81.235189000000005</v>
      </c>
      <c r="I5045" s="1">
        <v>50</v>
      </c>
      <c r="J5045" s="1">
        <v>6</v>
      </c>
      <c r="K5045" s="1" t="s">
        <v>161</v>
      </c>
      <c r="L5045" s="1" t="s">
        <v>17145</v>
      </c>
    </row>
    <row r="5046" spans="1:12">
      <c r="A5046" s="1">
        <v>6171</v>
      </c>
      <c r="B5046" s="1" t="s">
        <v>17149</v>
      </c>
      <c r="C5046" s="1" t="s">
        <v>17150</v>
      </c>
      <c r="D5046" s="1" t="s">
        <v>9659</v>
      </c>
      <c r="E5046" s="1" t="s">
        <v>17151</v>
      </c>
      <c r="F5046" s="1" t="s">
        <v>17152</v>
      </c>
      <c r="G5046" s="1">
        <v>13.095599999999999</v>
      </c>
      <c r="H5046" s="1">
        <v>103.224</v>
      </c>
      <c r="I5046" s="1">
        <v>59</v>
      </c>
      <c r="J5046" s="1">
        <v>7</v>
      </c>
      <c r="K5046" s="1" t="s">
        <v>161</v>
      </c>
      <c r="L5046" s="1" t="s">
        <v>17149</v>
      </c>
    </row>
    <row r="5047" spans="1:12">
      <c r="A5047" s="1">
        <v>6172</v>
      </c>
      <c r="B5047" s="1" t="s">
        <v>17153</v>
      </c>
      <c r="C5047" s="1" t="s">
        <v>17154</v>
      </c>
      <c r="D5047" s="1" t="s">
        <v>9536</v>
      </c>
      <c r="E5047" s="1" t="s">
        <v>17155</v>
      </c>
      <c r="F5047" s="1" t="s">
        <v>17156</v>
      </c>
      <c r="G5047" s="1">
        <v>25.703600000000002</v>
      </c>
      <c r="H5047" s="1">
        <v>91.978700000000003</v>
      </c>
      <c r="I5047" s="1">
        <v>2910</v>
      </c>
      <c r="J5047" s="1">
        <v>5.5</v>
      </c>
      <c r="K5047" s="1" t="s">
        <v>201</v>
      </c>
      <c r="L5047" s="1" t="s">
        <v>17153</v>
      </c>
    </row>
    <row r="5048" spans="1:12">
      <c r="A5048" s="1">
        <v>6173</v>
      </c>
      <c r="B5048" s="1" t="s">
        <v>17157</v>
      </c>
      <c r="C5048" s="1" t="s">
        <v>17158</v>
      </c>
      <c r="D5048" s="1" t="s">
        <v>9536</v>
      </c>
      <c r="E5048" s="1" t="s">
        <v>17159</v>
      </c>
      <c r="F5048" s="1" t="s">
        <v>17160</v>
      </c>
      <c r="G5048" s="1">
        <v>26.106092</v>
      </c>
      <c r="H5048" s="1">
        <v>91.585938999999996</v>
      </c>
      <c r="I5048" s="1">
        <v>162</v>
      </c>
      <c r="J5048" s="1">
        <v>5.5</v>
      </c>
      <c r="K5048" s="1" t="s">
        <v>201</v>
      </c>
      <c r="L5048" s="1" t="s">
        <v>17157</v>
      </c>
    </row>
    <row r="5049" spans="1:12">
      <c r="A5049" s="1">
        <v>6174</v>
      </c>
      <c r="B5049" s="1" t="s">
        <v>17161</v>
      </c>
      <c r="C5049" s="1" t="s">
        <v>17162</v>
      </c>
      <c r="D5049" s="1" t="s">
        <v>9536</v>
      </c>
      <c r="E5049" s="1" t="s">
        <v>17163</v>
      </c>
      <c r="F5049" s="1" t="s">
        <v>17164</v>
      </c>
      <c r="G5049" s="1">
        <v>25.883900000000001</v>
      </c>
      <c r="H5049" s="1">
        <v>93.771100000000004</v>
      </c>
      <c r="I5049" s="1">
        <v>487</v>
      </c>
      <c r="J5049" s="1">
        <v>5.5</v>
      </c>
      <c r="K5049" s="1" t="s">
        <v>201</v>
      </c>
      <c r="L5049" s="1" t="s">
        <v>17161</v>
      </c>
    </row>
    <row r="5050" spans="1:12">
      <c r="A5050" s="1">
        <v>6175</v>
      </c>
      <c r="B5050" s="1" t="s">
        <v>17165</v>
      </c>
      <c r="C5050" s="1" t="s">
        <v>17166</v>
      </c>
      <c r="D5050" s="1" t="s">
        <v>9536</v>
      </c>
      <c r="E5050" s="1" t="s">
        <v>17167</v>
      </c>
      <c r="F5050" s="1" t="s">
        <v>17168</v>
      </c>
      <c r="G5050" s="1">
        <v>26.709099999999999</v>
      </c>
      <c r="H5050" s="1">
        <v>92.784700000000001</v>
      </c>
      <c r="I5050" s="1">
        <v>240</v>
      </c>
      <c r="J5050" s="1">
        <v>5.5</v>
      </c>
      <c r="K5050" s="1" t="s">
        <v>201</v>
      </c>
      <c r="L5050" s="1" t="s">
        <v>17165</v>
      </c>
    </row>
    <row r="5051" spans="1:12">
      <c r="A5051" s="1">
        <v>6176</v>
      </c>
      <c r="B5051" s="1" t="s">
        <v>17169</v>
      </c>
      <c r="C5051" s="1" t="s">
        <v>17170</v>
      </c>
      <c r="D5051" s="1" t="s">
        <v>9765</v>
      </c>
      <c r="E5051" s="1" t="s">
        <v>17171</v>
      </c>
      <c r="F5051" s="1" t="s">
        <v>17172</v>
      </c>
      <c r="G5051" s="1">
        <v>22.800999999999998</v>
      </c>
      <c r="H5051" s="1">
        <v>90.301199999999994</v>
      </c>
      <c r="I5051" s="1">
        <v>23</v>
      </c>
      <c r="J5051" s="1">
        <v>6</v>
      </c>
      <c r="K5051" s="1" t="s">
        <v>161</v>
      </c>
      <c r="L5051" s="1" t="s">
        <v>17169</v>
      </c>
    </row>
    <row r="5052" spans="1:12">
      <c r="A5052" s="1">
        <v>6177</v>
      </c>
      <c r="B5052" s="1" t="s">
        <v>17173</v>
      </c>
      <c r="C5052" s="1" t="s">
        <v>17174</v>
      </c>
      <c r="D5052" s="1" t="s">
        <v>9903</v>
      </c>
      <c r="E5052" s="1" t="s">
        <v>17175</v>
      </c>
      <c r="F5052" s="1" t="s">
        <v>17176</v>
      </c>
      <c r="G5052" s="1">
        <v>20.257300000000001</v>
      </c>
      <c r="H5052" s="1">
        <v>100.437</v>
      </c>
      <c r="I5052" s="1">
        <v>1380</v>
      </c>
      <c r="J5052" s="1">
        <v>7</v>
      </c>
      <c r="K5052" s="1" t="s">
        <v>201</v>
      </c>
      <c r="L5052" s="1" t="s">
        <v>17173</v>
      </c>
    </row>
    <row r="5053" spans="1:12">
      <c r="A5053" s="1">
        <v>6178</v>
      </c>
      <c r="B5053" s="1" t="s">
        <v>17177</v>
      </c>
      <c r="C5053" s="1" t="s">
        <v>17178</v>
      </c>
      <c r="D5053" s="1" t="s">
        <v>10134</v>
      </c>
      <c r="E5053" s="1" t="s">
        <v>17179</v>
      </c>
      <c r="G5053" s="1">
        <v>14.35</v>
      </c>
      <c r="H5053" s="1">
        <v>108.017</v>
      </c>
      <c r="I5053" s="1">
        <v>1804</v>
      </c>
      <c r="J5053" s="1">
        <v>7</v>
      </c>
      <c r="K5053" s="1" t="s">
        <v>161</v>
      </c>
      <c r="L5053" s="1" t="s">
        <v>17177</v>
      </c>
    </row>
    <row r="5054" spans="1:12">
      <c r="A5054" s="1">
        <v>6179</v>
      </c>
      <c r="B5054" s="1" t="s">
        <v>17180</v>
      </c>
      <c r="C5054" s="1" t="s">
        <v>17181</v>
      </c>
      <c r="D5054" s="1" t="s">
        <v>9927</v>
      </c>
      <c r="E5054" s="1" t="s">
        <v>17182</v>
      </c>
      <c r="F5054" s="1" t="s">
        <v>17183</v>
      </c>
      <c r="G5054" s="1">
        <v>27.678100000000001</v>
      </c>
      <c r="H5054" s="1">
        <v>84.429400000000001</v>
      </c>
      <c r="I5054" s="1">
        <v>600</v>
      </c>
      <c r="J5054" s="1">
        <v>5.75</v>
      </c>
      <c r="K5054" s="1" t="s">
        <v>201</v>
      </c>
      <c r="L5054" s="1" t="s">
        <v>17180</v>
      </c>
    </row>
    <row r="5055" spans="1:12">
      <c r="A5055" s="1">
        <v>6180</v>
      </c>
      <c r="B5055" s="1" t="s">
        <v>17184</v>
      </c>
      <c r="C5055" s="1" t="s">
        <v>17185</v>
      </c>
      <c r="D5055" s="1" t="s">
        <v>9927</v>
      </c>
      <c r="E5055" s="1" t="s">
        <v>17186</v>
      </c>
      <c r="F5055" s="1" t="s">
        <v>17187</v>
      </c>
      <c r="G5055" s="1">
        <v>26.570822</v>
      </c>
      <c r="H5055" s="1">
        <v>88.079577999999998</v>
      </c>
      <c r="I5055" s="1">
        <v>300</v>
      </c>
      <c r="J5055" s="1">
        <v>5.75</v>
      </c>
      <c r="K5055" s="1" t="s">
        <v>201</v>
      </c>
      <c r="L5055" s="1" t="s">
        <v>17184</v>
      </c>
    </row>
    <row r="5056" spans="1:12">
      <c r="A5056" s="1">
        <v>6181</v>
      </c>
      <c r="B5056" s="1" t="s">
        <v>17188</v>
      </c>
      <c r="C5056" s="1" t="s">
        <v>17189</v>
      </c>
      <c r="D5056" s="1" t="s">
        <v>9927</v>
      </c>
      <c r="E5056" s="1" t="s">
        <v>17190</v>
      </c>
      <c r="F5056" s="1" t="s">
        <v>17191</v>
      </c>
      <c r="G5056" s="1">
        <v>27.582999999999998</v>
      </c>
      <c r="H5056" s="1">
        <v>84.233000000000004</v>
      </c>
      <c r="I5056" s="1">
        <v>600</v>
      </c>
      <c r="J5056" s="1">
        <v>5.75</v>
      </c>
      <c r="K5056" s="1" t="s">
        <v>201</v>
      </c>
      <c r="L5056" s="1" t="s">
        <v>17188</v>
      </c>
    </row>
    <row r="5057" spans="1:12">
      <c r="A5057" s="1">
        <v>6182</v>
      </c>
      <c r="B5057" s="1" t="s">
        <v>17192</v>
      </c>
      <c r="C5057" s="1" t="s">
        <v>17193</v>
      </c>
      <c r="D5057" s="1" t="s">
        <v>9927</v>
      </c>
      <c r="E5057" s="1" t="s">
        <v>17194</v>
      </c>
      <c r="F5057" s="1" t="s">
        <v>17195</v>
      </c>
      <c r="G5057" s="1">
        <v>28.103632999999999</v>
      </c>
      <c r="H5057" s="1">
        <v>81.667006000000001</v>
      </c>
      <c r="I5057" s="1">
        <v>540</v>
      </c>
      <c r="J5057" s="1">
        <v>5.75</v>
      </c>
      <c r="K5057" s="1" t="s">
        <v>201</v>
      </c>
      <c r="L5057" s="1" t="s">
        <v>17192</v>
      </c>
    </row>
    <row r="5058" spans="1:12">
      <c r="A5058" s="1">
        <v>6183</v>
      </c>
      <c r="B5058" s="1" t="s">
        <v>17196</v>
      </c>
      <c r="C5058" s="1" t="s">
        <v>17197</v>
      </c>
      <c r="D5058" s="1" t="s">
        <v>3624</v>
      </c>
      <c r="E5058" s="1" t="s">
        <v>17198</v>
      </c>
      <c r="F5058" s="1" t="s">
        <v>17199</v>
      </c>
      <c r="G5058" s="1">
        <v>-0.69334200000000001</v>
      </c>
      <c r="H5058" s="1">
        <v>73.155600000000007</v>
      </c>
      <c r="I5058" s="1">
        <v>6</v>
      </c>
      <c r="J5058" s="1">
        <v>5</v>
      </c>
      <c r="K5058" s="1" t="s">
        <v>161</v>
      </c>
      <c r="L5058" s="1" t="s">
        <v>17196</v>
      </c>
    </row>
    <row r="5059" spans="1:12">
      <c r="A5059" s="1">
        <v>6184</v>
      </c>
      <c r="B5059" s="1" t="s">
        <v>17200</v>
      </c>
      <c r="C5059" s="1" t="s">
        <v>17201</v>
      </c>
      <c r="D5059" s="1" t="s">
        <v>3624</v>
      </c>
      <c r="E5059" s="1" t="s">
        <v>17202</v>
      </c>
      <c r="F5059" s="1" t="s">
        <v>17203</v>
      </c>
      <c r="G5059" s="1">
        <v>6.7442299999999999</v>
      </c>
      <c r="H5059" s="1">
        <v>73.170500000000004</v>
      </c>
      <c r="I5059" s="1">
        <v>4</v>
      </c>
      <c r="J5059" s="1">
        <v>5</v>
      </c>
      <c r="K5059" s="1" t="s">
        <v>161</v>
      </c>
      <c r="L5059" s="1" t="s">
        <v>17200</v>
      </c>
    </row>
    <row r="5060" spans="1:12">
      <c r="A5060" s="1">
        <v>6185</v>
      </c>
      <c r="B5060" s="1" t="s">
        <v>17204</v>
      </c>
      <c r="C5060" s="1" t="s">
        <v>17205</v>
      </c>
      <c r="D5060" s="1" t="s">
        <v>3624</v>
      </c>
      <c r="E5060" s="1" t="s">
        <v>17206</v>
      </c>
      <c r="F5060" s="1" t="s">
        <v>17207</v>
      </c>
      <c r="G5060" s="1">
        <v>1.85917</v>
      </c>
      <c r="H5060" s="1">
        <v>73.521900000000002</v>
      </c>
      <c r="I5060" s="1">
        <v>4</v>
      </c>
      <c r="J5060" s="1">
        <v>5</v>
      </c>
      <c r="K5060" s="1" t="s">
        <v>161</v>
      </c>
      <c r="L5060" s="1" t="s">
        <v>17204</v>
      </c>
    </row>
    <row r="5061" spans="1:12">
      <c r="A5061" s="1">
        <v>6186</v>
      </c>
      <c r="B5061" s="1" t="s">
        <v>17208</v>
      </c>
      <c r="C5061" s="1" t="s">
        <v>10071</v>
      </c>
      <c r="D5061" s="1" t="s">
        <v>10031</v>
      </c>
      <c r="E5061" s="1" t="s">
        <v>17209</v>
      </c>
      <c r="F5061" s="1" t="s">
        <v>17210</v>
      </c>
      <c r="G5061" s="1">
        <v>16.699856</v>
      </c>
      <c r="H5061" s="1">
        <v>98.545056000000002</v>
      </c>
      <c r="I5061" s="1">
        <v>690</v>
      </c>
      <c r="J5061" s="1">
        <v>7</v>
      </c>
      <c r="K5061" s="1" t="s">
        <v>161</v>
      </c>
      <c r="L5061" s="1" t="s">
        <v>17208</v>
      </c>
    </row>
    <row r="5062" spans="1:12">
      <c r="A5062" s="1">
        <v>6187</v>
      </c>
      <c r="B5062" s="1" t="s">
        <v>17211</v>
      </c>
      <c r="C5062" s="1" t="s">
        <v>17212</v>
      </c>
      <c r="D5062" s="1" t="s">
        <v>10134</v>
      </c>
      <c r="E5062" s="1" t="s">
        <v>17213</v>
      </c>
      <c r="F5062" s="1" t="s">
        <v>17214</v>
      </c>
      <c r="G5062" s="1">
        <v>12.668310999999999</v>
      </c>
      <c r="H5062" s="1">
        <v>108.120272</v>
      </c>
      <c r="I5062" s="1">
        <v>1729</v>
      </c>
      <c r="J5062" s="1">
        <v>7</v>
      </c>
      <c r="K5062" s="1" t="s">
        <v>161</v>
      </c>
      <c r="L5062" s="1" t="s">
        <v>17211</v>
      </c>
    </row>
    <row r="5063" spans="1:12">
      <c r="A5063" s="1">
        <v>6188</v>
      </c>
      <c r="B5063" s="1" t="s">
        <v>17215</v>
      </c>
      <c r="C5063" s="1" t="s">
        <v>17216</v>
      </c>
      <c r="D5063" s="1" t="s">
        <v>10134</v>
      </c>
      <c r="E5063" s="1" t="s">
        <v>17217</v>
      </c>
      <c r="F5063" s="1" t="s">
        <v>17218</v>
      </c>
      <c r="G5063" s="1">
        <v>20.819386000000002</v>
      </c>
      <c r="H5063" s="1">
        <v>106.72498899999999</v>
      </c>
      <c r="I5063" s="1">
        <v>6</v>
      </c>
      <c r="J5063" s="1">
        <v>7</v>
      </c>
      <c r="K5063" s="1" t="s">
        <v>161</v>
      </c>
      <c r="L5063" s="1" t="s">
        <v>17215</v>
      </c>
    </row>
    <row r="5064" spans="1:12">
      <c r="A5064" s="1">
        <v>6189</v>
      </c>
      <c r="B5064" s="1" t="s">
        <v>17219</v>
      </c>
      <c r="C5064" s="1" t="s">
        <v>17220</v>
      </c>
      <c r="D5064" s="1" t="s">
        <v>10134</v>
      </c>
      <c r="E5064" s="1" t="s">
        <v>17221</v>
      </c>
      <c r="F5064" s="1" t="s">
        <v>17222</v>
      </c>
      <c r="G5064" s="1">
        <v>11.998153</v>
      </c>
      <c r="H5064" s="1">
        <v>109.21937200000001</v>
      </c>
      <c r="I5064" s="1">
        <v>40</v>
      </c>
      <c r="J5064" s="1">
        <v>7</v>
      </c>
      <c r="K5064" s="1" t="s">
        <v>161</v>
      </c>
      <c r="L5064" s="1" t="s">
        <v>17219</v>
      </c>
    </row>
    <row r="5065" spans="1:12">
      <c r="A5065" s="1">
        <v>6190</v>
      </c>
      <c r="B5065" s="1" t="s">
        <v>17223</v>
      </c>
      <c r="C5065" s="1" t="s">
        <v>17224</v>
      </c>
      <c r="D5065" s="1" t="s">
        <v>10134</v>
      </c>
      <c r="E5065" s="1" t="s">
        <v>17225</v>
      </c>
      <c r="F5065" s="1" t="s">
        <v>17226</v>
      </c>
      <c r="G5065" s="1">
        <v>8.7318309999999997</v>
      </c>
      <c r="H5065" s="1">
        <v>106.632589</v>
      </c>
      <c r="I5065" s="1">
        <v>20</v>
      </c>
      <c r="J5065" s="1">
        <v>7</v>
      </c>
      <c r="K5065" s="1" t="s">
        <v>161</v>
      </c>
      <c r="L5065" s="1" t="s">
        <v>17223</v>
      </c>
    </row>
    <row r="5066" spans="1:12">
      <c r="A5066" s="1">
        <v>6191</v>
      </c>
      <c r="B5066" s="1" t="s">
        <v>17227</v>
      </c>
      <c r="C5066" s="1" t="s">
        <v>17228</v>
      </c>
      <c r="D5066" s="1" t="s">
        <v>10134</v>
      </c>
      <c r="E5066" s="1" t="s">
        <v>17229</v>
      </c>
      <c r="F5066" s="1" t="s">
        <v>17230</v>
      </c>
      <c r="G5066" s="1">
        <v>10.085119000000001</v>
      </c>
      <c r="H5066" s="1">
        <v>105.711922</v>
      </c>
      <c r="I5066" s="1">
        <v>9</v>
      </c>
      <c r="J5066" s="1">
        <v>7</v>
      </c>
      <c r="K5066" s="1" t="s">
        <v>161</v>
      </c>
      <c r="L5066" s="1" t="s">
        <v>17227</v>
      </c>
    </row>
    <row r="5067" spans="1:12">
      <c r="A5067" s="1">
        <v>6192</v>
      </c>
      <c r="B5067" s="1" t="s">
        <v>17231</v>
      </c>
      <c r="C5067" s="1" t="s">
        <v>17232</v>
      </c>
      <c r="D5067" s="1" t="s">
        <v>10134</v>
      </c>
      <c r="E5067" s="1" t="s">
        <v>17233</v>
      </c>
      <c r="F5067" s="1" t="s">
        <v>17234</v>
      </c>
      <c r="G5067" s="1">
        <v>21.397480999999999</v>
      </c>
      <c r="H5067" s="1">
        <v>103.007831</v>
      </c>
      <c r="I5067" s="1">
        <v>1611</v>
      </c>
      <c r="J5067" s="1">
        <v>7</v>
      </c>
      <c r="K5067" s="1" t="s">
        <v>161</v>
      </c>
      <c r="L5067" s="1" t="s">
        <v>17231</v>
      </c>
    </row>
    <row r="5068" spans="1:12">
      <c r="A5068" s="1">
        <v>6193</v>
      </c>
      <c r="B5068" s="1" t="s">
        <v>17235</v>
      </c>
      <c r="C5068" s="1" t="s">
        <v>17236</v>
      </c>
      <c r="D5068" s="1" t="s">
        <v>10134</v>
      </c>
      <c r="E5068" s="1" t="s">
        <v>17237</v>
      </c>
      <c r="F5068" s="1" t="s">
        <v>17238</v>
      </c>
      <c r="G5068" s="1">
        <v>13.954986</v>
      </c>
      <c r="H5068" s="1">
        <v>109.042267</v>
      </c>
      <c r="I5068" s="1">
        <v>80</v>
      </c>
      <c r="J5068" s="1">
        <v>7</v>
      </c>
      <c r="K5068" s="1" t="s">
        <v>161</v>
      </c>
      <c r="L5068" s="1" t="s">
        <v>17235</v>
      </c>
    </row>
    <row r="5069" spans="1:12">
      <c r="A5069" s="1">
        <v>6194</v>
      </c>
      <c r="B5069" s="1" t="s">
        <v>17239</v>
      </c>
      <c r="C5069" s="1" t="s">
        <v>17240</v>
      </c>
      <c r="D5069" s="1" t="s">
        <v>10134</v>
      </c>
      <c r="E5069" s="1" t="s">
        <v>17241</v>
      </c>
      <c r="F5069" s="1" t="s">
        <v>17242</v>
      </c>
      <c r="G5069" s="1">
        <v>14.004522</v>
      </c>
      <c r="H5069" s="1">
        <v>108.01715799999999</v>
      </c>
      <c r="I5069" s="1">
        <v>2434</v>
      </c>
      <c r="J5069" s="1">
        <v>7</v>
      </c>
      <c r="K5069" s="1" t="s">
        <v>161</v>
      </c>
      <c r="L5069" s="1" t="s">
        <v>17239</v>
      </c>
    </row>
    <row r="5070" spans="1:12">
      <c r="A5070" s="1">
        <v>6195</v>
      </c>
      <c r="B5070" s="1" t="s">
        <v>17243</v>
      </c>
      <c r="C5070" s="1" t="s">
        <v>17244</v>
      </c>
      <c r="D5070" s="1" t="s">
        <v>10134</v>
      </c>
      <c r="E5070" s="1" t="s">
        <v>17245</v>
      </c>
      <c r="F5070" s="1" t="s">
        <v>17246</v>
      </c>
      <c r="G5070" s="1">
        <v>18.737569000000001</v>
      </c>
      <c r="H5070" s="1">
        <v>105.67076400000001</v>
      </c>
      <c r="I5070" s="1">
        <v>23</v>
      </c>
      <c r="J5070" s="1">
        <v>7</v>
      </c>
      <c r="K5070" s="1" t="s">
        <v>161</v>
      </c>
      <c r="L5070" s="1" t="s">
        <v>17243</v>
      </c>
    </row>
    <row r="5071" spans="1:12">
      <c r="A5071" s="1">
        <v>6196</v>
      </c>
      <c r="B5071" s="1" t="s">
        <v>17247</v>
      </c>
      <c r="C5071" s="1" t="s">
        <v>17248</v>
      </c>
      <c r="D5071" s="1" t="s">
        <v>10160</v>
      </c>
      <c r="E5071" s="1" t="s">
        <v>17249</v>
      </c>
      <c r="F5071" s="1" t="s">
        <v>17250</v>
      </c>
      <c r="G5071" s="1">
        <v>24.269033</v>
      </c>
      <c r="H5071" s="1">
        <v>97.246153000000007</v>
      </c>
      <c r="I5071" s="1">
        <v>370</v>
      </c>
      <c r="J5071" s="1">
        <v>6.5</v>
      </c>
      <c r="K5071" s="1" t="s">
        <v>161</v>
      </c>
      <c r="L5071" s="1" t="s">
        <v>17247</v>
      </c>
    </row>
    <row r="5072" spans="1:12">
      <c r="A5072" s="1">
        <v>6197</v>
      </c>
      <c r="B5072" s="1" t="s">
        <v>17251</v>
      </c>
      <c r="C5072" s="1" t="s">
        <v>17252</v>
      </c>
      <c r="D5072" s="1" t="s">
        <v>10160</v>
      </c>
      <c r="E5072" s="1" t="s">
        <v>17253</v>
      </c>
      <c r="F5072" s="1" t="s">
        <v>17254</v>
      </c>
      <c r="G5072" s="1">
        <v>14.103885999999999</v>
      </c>
      <c r="H5072" s="1">
        <v>98.203636000000003</v>
      </c>
      <c r="I5072" s="1">
        <v>84</v>
      </c>
      <c r="J5072" s="1">
        <v>6.5</v>
      </c>
      <c r="K5072" s="1" t="s">
        <v>161</v>
      </c>
      <c r="L5072" s="1" t="s">
        <v>17251</v>
      </c>
    </row>
    <row r="5073" spans="1:12">
      <c r="A5073" s="1">
        <v>6198</v>
      </c>
      <c r="B5073" s="1" t="s">
        <v>17255</v>
      </c>
      <c r="C5073" s="1" t="s">
        <v>17256</v>
      </c>
      <c r="D5073" s="1" t="s">
        <v>10160</v>
      </c>
      <c r="E5073" s="1" t="s">
        <v>17257</v>
      </c>
      <c r="F5073" s="1" t="s">
        <v>17258</v>
      </c>
      <c r="G5073" s="1">
        <v>10.049258</v>
      </c>
      <c r="H5073" s="1">
        <v>98.538005999999996</v>
      </c>
      <c r="I5073" s="1">
        <v>180</v>
      </c>
      <c r="J5073" s="1">
        <v>7</v>
      </c>
      <c r="K5073" s="1" t="s">
        <v>161</v>
      </c>
      <c r="L5073" s="1" t="s">
        <v>17255</v>
      </c>
    </row>
    <row r="5074" spans="1:12">
      <c r="A5074" s="1">
        <v>6199</v>
      </c>
      <c r="B5074" s="1" t="s">
        <v>17259</v>
      </c>
      <c r="C5074" s="1" t="s">
        <v>17260</v>
      </c>
      <c r="D5074" s="1" t="s">
        <v>10160</v>
      </c>
      <c r="E5074" s="1" t="s">
        <v>17261</v>
      </c>
      <c r="F5074" s="1" t="s">
        <v>17262</v>
      </c>
      <c r="G5074" s="1">
        <v>19.691493999999999</v>
      </c>
      <c r="H5074" s="1">
        <v>97.214825000000005</v>
      </c>
      <c r="I5074" s="1">
        <v>2940</v>
      </c>
      <c r="J5074" s="1">
        <v>6.5</v>
      </c>
      <c r="K5074" s="1" t="s">
        <v>161</v>
      </c>
      <c r="L5074" s="1" t="s">
        <v>17259</v>
      </c>
    </row>
    <row r="5075" spans="1:12">
      <c r="A5075" s="1">
        <v>6200</v>
      </c>
      <c r="B5075" s="1" t="s">
        <v>17263</v>
      </c>
      <c r="C5075" s="1" t="s">
        <v>17264</v>
      </c>
      <c r="D5075" s="1" t="s">
        <v>10160</v>
      </c>
      <c r="E5075" s="1" t="s">
        <v>17265</v>
      </c>
      <c r="F5075" s="1" t="s">
        <v>17266</v>
      </c>
      <c r="G5075" s="1">
        <v>16.444747</v>
      </c>
      <c r="H5075" s="1">
        <v>97.660668999999999</v>
      </c>
      <c r="I5075" s="1">
        <v>52</v>
      </c>
      <c r="J5075" s="1">
        <v>6.5</v>
      </c>
      <c r="K5075" s="1" t="s">
        <v>161</v>
      </c>
      <c r="L5075" s="1" t="s">
        <v>17263</v>
      </c>
    </row>
    <row r="5076" spans="1:12">
      <c r="A5076" s="1">
        <v>6201</v>
      </c>
      <c r="B5076" s="1" t="s">
        <v>17267</v>
      </c>
      <c r="C5076" s="1" t="s">
        <v>17268</v>
      </c>
      <c r="D5076" s="1" t="s">
        <v>10160</v>
      </c>
      <c r="E5076" s="1" t="s">
        <v>17269</v>
      </c>
      <c r="F5076" s="1" t="s">
        <v>17270</v>
      </c>
      <c r="G5076" s="1">
        <v>16.815232999999999</v>
      </c>
      <c r="H5076" s="1">
        <v>94.779910999999998</v>
      </c>
      <c r="I5076" s="1">
        <v>20</v>
      </c>
      <c r="J5076" s="1">
        <v>6.5</v>
      </c>
      <c r="K5076" s="1" t="s">
        <v>161</v>
      </c>
      <c r="L5076" s="1" t="s">
        <v>17267</v>
      </c>
    </row>
    <row r="5077" spans="1:12">
      <c r="A5077" s="1">
        <v>6202</v>
      </c>
      <c r="B5077" s="1" t="s">
        <v>17271</v>
      </c>
      <c r="C5077" s="1" t="s">
        <v>17272</v>
      </c>
      <c r="D5077" s="1" t="s">
        <v>10160</v>
      </c>
      <c r="E5077" s="1" t="s">
        <v>17273</v>
      </c>
      <c r="F5077" s="1" t="s">
        <v>17274</v>
      </c>
      <c r="G5077" s="1">
        <v>21.333300000000001</v>
      </c>
      <c r="H5077" s="1">
        <v>95.1</v>
      </c>
      <c r="I5077" s="1">
        <v>151</v>
      </c>
      <c r="J5077" s="1">
        <v>6.5</v>
      </c>
      <c r="K5077" s="1" t="s">
        <v>161</v>
      </c>
      <c r="L5077" s="1" t="s">
        <v>17271</v>
      </c>
    </row>
    <row r="5078" spans="1:12">
      <c r="A5078" s="1">
        <v>6203</v>
      </c>
      <c r="B5078" s="1" t="s">
        <v>17275</v>
      </c>
      <c r="C5078" s="1" t="s">
        <v>17276</v>
      </c>
      <c r="D5078" s="1" t="s">
        <v>10040</v>
      </c>
      <c r="E5078" s="1" t="s">
        <v>17277</v>
      </c>
      <c r="F5078" s="1" t="s">
        <v>17278</v>
      </c>
      <c r="G5078" s="1">
        <v>-8.489039</v>
      </c>
      <c r="H5078" s="1">
        <v>117.412119</v>
      </c>
      <c r="I5078" s="1">
        <v>16</v>
      </c>
      <c r="J5078" s="1">
        <v>8</v>
      </c>
      <c r="K5078" s="1" t="s">
        <v>201</v>
      </c>
      <c r="L5078" s="1" t="s">
        <v>17275</v>
      </c>
    </row>
    <row r="5079" spans="1:12">
      <c r="A5079" s="1">
        <v>6204</v>
      </c>
      <c r="B5079" s="1" t="s">
        <v>17279</v>
      </c>
      <c r="C5079" s="1" t="s">
        <v>17280</v>
      </c>
      <c r="D5079" s="1" t="s">
        <v>10040</v>
      </c>
      <c r="E5079" s="1" t="s">
        <v>17281</v>
      </c>
      <c r="F5079" s="1" t="s">
        <v>17282</v>
      </c>
      <c r="G5079" s="1">
        <v>-9.4097170000000006</v>
      </c>
      <c r="H5079" s="1">
        <v>119.244494</v>
      </c>
      <c r="I5079" s="1">
        <v>161</v>
      </c>
      <c r="J5079" s="1">
        <v>8</v>
      </c>
      <c r="K5079" s="1" t="s">
        <v>201</v>
      </c>
      <c r="L5079" s="1" t="s">
        <v>17279</v>
      </c>
    </row>
    <row r="5080" spans="1:12">
      <c r="A5080" s="1">
        <v>6205</v>
      </c>
      <c r="B5080" s="1" t="s">
        <v>17283</v>
      </c>
      <c r="C5080" s="1" t="s">
        <v>17284</v>
      </c>
      <c r="D5080" s="1" t="s">
        <v>10040</v>
      </c>
      <c r="E5080" s="1" t="s">
        <v>17285</v>
      </c>
      <c r="F5080" s="1" t="s">
        <v>17286</v>
      </c>
      <c r="G5080" s="1">
        <v>-3.58365</v>
      </c>
      <c r="H5080" s="1">
        <v>138.53299999999999</v>
      </c>
      <c r="I5080" s="1">
        <v>9104</v>
      </c>
      <c r="J5080" s="1">
        <v>9</v>
      </c>
      <c r="K5080" s="1" t="s">
        <v>201</v>
      </c>
      <c r="L5080" s="1" t="s">
        <v>17283</v>
      </c>
    </row>
    <row r="5081" spans="1:12">
      <c r="A5081" s="1">
        <v>6206</v>
      </c>
      <c r="B5081" s="1" t="s">
        <v>17287</v>
      </c>
      <c r="C5081" s="1" t="s">
        <v>17288</v>
      </c>
      <c r="D5081" s="1" t="s">
        <v>10040</v>
      </c>
      <c r="E5081" s="1" t="s">
        <v>17289</v>
      </c>
      <c r="F5081" s="1" t="s">
        <v>17290</v>
      </c>
      <c r="G5081" s="1">
        <v>-3.4333300000000002</v>
      </c>
      <c r="H5081" s="1">
        <v>140.81700000000001</v>
      </c>
      <c r="I5081" s="1">
        <v>914</v>
      </c>
      <c r="J5081" s="1">
        <v>9</v>
      </c>
      <c r="K5081" s="1" t="s">
        <v>201</v>
      </c>
      <c r="L5081" s="1" t="s">
        <v>17287</v>
      </c>
    </row>
    <row r="5082" spans="1:12">
      <c r="A5082" s="1">
        <v>6207</v>
      </c>
      <c r="B5082" s="1" t="s">
        <v>17291</v>
      </c>
      <c r="C5082" s="1" t="s">
        <v>17292</v>
      </c>
      <c r="D5082" s="1" t="s">
        <v>10040</v>
      </c>
      <c r="E5082" s="1" t="s">
        <v>17293</v>
      </c>
      <c r="F5082" s="1" t="s">
        <v>17294</v>
      </c>
      <c r="G5082" s="1">
        <v>2.8364099999999999</v>
      </c>
      <c r="H5082" s="1">
        <v>117.374</v>
      </c>
      <c r="I5082" s="1">
        <v>10</v>
      </c>
      <c r="J5082" s="1">
        <v>8</v>
      </c>
      <c r="K5082" s="1" t="s">
        <v>201</v>
      </c>
      <c r="L5082" s="1" t="s">
        <v>17291</v>
      </c>
    </row>
    <row r="5083" spans="1:12">
      <c r="A5083" s="1">
        <v>6208</v>
      </c>
      <c r="B5083" s="1" t="s">
        <v>17295</v>
      </c>
      <c r="C5083" s="1" t="s">
        <v>17296</v>
      </c>
      <c r="D5083" s="1" t="s">
        <v>10040</v>
      </c>
      <c r="E5083" s="1" t="s">
        <v>17297</v>
      </c>
      <c r="F5083" s="1" t="s">
        <v>17298</v>
      </c>
      <c r="G5083" s="1">
        <v>0.71699999999999997</v>
      </c>
      <c r="H5083" s="1">
        <v>116.483</v>
      </c>
      <c r="I5083" s="1">
        <v>229</v>
      </c>
      <c r="J5083" s="1">
        <v>8</v>
      </c>
      <c r="K5083" s="1" t="s">
        <v>201</v>
      </c>
      <c r="L5083" s="1" t="s">
        <v>17295</v>
      </c>
    </row>
    <row r="5084" spans="1:12">
      <c r="A5084" s="1">
        <v>6209</v>
      </c>
      <c r="B5084" s="1" t="s">
        <v>17299</v>
      </c>
      <c r="C5084" s="1" t="s">
        <v>17300</v>
      </c>
      <c r="D5084" s="1" t="s">
        <v>10040</v>
      </c>
      <c r="E5084" s="1" t="s">
        <v>17301</v>
      </c>
      <c r="F5084" s="1" t="s">
        <v>17302</v>
      </c>
      <c r="G5084" s="1">
        <v>2.155497</v>
      </c>
      <c r="H5084" s="1">
        <v>117.432256</v>
      </c>
      <c r="I5084" s="1">
        <v>59</v>
      </c>
      <c r="J5084" s="1">
        <v>8</v>
      </c>
      <c r="K5084" s="1" t="s">
        <v>201</v>
      </c>
      <c r="L5084" s="1" t="s">
        <v>17299</v>
      </c>
    </row>
    <row r="5085" spans="1:12">
      <c r="A5085" s="1">
        <v>6210</v>
      </c>
      <c r="B5085" s="1" t="s">
        <v>17303</v>
      </c>
      <c r="C5085" s="1" t="s">
        <v>17304</v>
      </c>
      <c r="D5085" s="1" t="s">
        <v>10040</v>
      </c>
      <c r="E5085" s="1" t="s">
        <v>17305</v>
      </c>
      <c r="F5085" s="1" t="s">
        <v>17306</v>
      </c>
      <c r="G5085" s="1">
        <v>-2.2165599999999999</v>
      </c>
      <c r="H5085" s="1">
        <v>115.43600000000001</v>
      </c>
      <c r="I5085" s="1">
        <v>197</v>
      </c>
      <c r="J5085" s="1">
        <v>8</v>
      </c>
      <c r="K5085" s="1" t="s">
        <v>201</v>
      </c>
      <c r="L5085" s="1" t="s">
        <v>17303</v>
      </c>
    </row>
    <row r="5086" spans="1:12">
      <c r="A5086" s="1">
        <v>6211</v>
      </c>
      <c r="B5086" s="1" t="s">
        <v>17307</v>
      </c>
      <c r="C5086" s="1" t="s">
        <v>17308</v>
      </c>
      <c r="D5086" s="1" t="s">
        <v>10040</v>
      </c>
      <c r="E5086" s="1" t="s">
        <v>17309</v>
      </c>
      <c r="F5086" s="1" t="s">
        <v>17310</v>
      </c>
      <c r="G5086" s="1">
        <v>-2.4991940000000001</v>
      </c>
      <c r="H5086" s="1">
        <v>112.974992</v>
      </c>
      <c r="I5086" s="1">
        <v>50</v>
      </c>
      <c r="J5086" s="1">
        <v>7</v>
      </c>
      <c r="K5086" s="1" t="s">
        <v>201</v>
      </c>
      <c r="L5086" s="1" t="s">
        <v>17307</v>
      </c>
    </row>
    <row r="5087" spans="1:12">
      <c r="A5087" s="1">
        <v>6212</v>
      </c>
      <c r="B5087" s="1" t="s">
        <v>17311</v>
      </c>
      <c r="C5087" s="1" t="s">
        <v>17312</v>
      </c>
      <c r="D5087" s="1" t="s">
        <v>10040</v>
      </c>
      <c r="E5087" s="1" t="s">
        <v>17313</v>
      </c>
      <c r="F5087" s="1" t="s">
        <v>17314</v>
      </c>
      <c r="G5087" s="1">
        <v>-5.661619</v>
      </c>
      <c r="H5087" s="1">
        <v>132.73143099999999</v>
      </c>
      <c r="I5087" s="1">
        <v>10</v>
      </c>
      <c r="J5087" s="1">
        <v>9</v>
      </c>
      <c r="K5087" s="1" t="s">
        <v>201</v>
      </c>
      <c r="L5087" s="1" t="s">
        <v>17311</v>
      </c>
    </row>
    <row r="5088" spans="1:12">
      <c r="A5088" s="1">
        <v>6213</v>
      </c>
      <c r="B5088" s="1" t="s">
        <v>17315</v>
      </c>
      <c r="C5088" s="1" t="s">
        <v>17316</v>
      </c>
      <c r="D5088" s="1" t="s">
        <v>10040</v>
      </c>
      <c r="E5088" s="1" t="s">
        <v>17317</v>
      </c>
      <c r="F5088" s="1" t="s">
        <v>17318</v>
      </c>
      <c r="G5088" s="1">
        <v>-8.1323399999999992</v>
      </c>
      <c r="H5088" s="1">
        <v>124.59699999999999</v>
      </c>
      <c r="I5088" s="1">
        <v>10</v>
      </c>
      <c r="J5088" s="1">
        <v>8</v>
      </c>
      <c r="K5088" s="1" t="s">
        <v>201</v>
      </c>
      <c r="L5088" s="1" t="s">
        <v>17315</v>
      </c>
    </row>
    <row r="5089" spans="1:12">
      <c r="A5089" s="1">
        <v>6214</v>
      </c>
      <c r="B5089" s="1" t="s">
        <v>17319</v>
      </c>
      <c r="C5089" s="1" t="s">
        <v>17320</v>
      </c>
      <c r="D5089" s="1" t="s">
        <v>10324</v>
      </c>
      <c r="E5089" s="1" t="s">
        <v>17321</v>
      </c>
      <c r="F5089" s="1" t="s">
        <v>17322</v>
      </c>
      <c r="G5089" s="1">
        <v>2.65</v>
      </c>
      <c r="H5089" s="1">
        <v>113.767</v>
      </c>
      <c r="I5089" s="1">
        <v>200</v>
      </c>
      <c r="J5089" s="1">
        <v>8</v>
      </c>
      <c r="K5089" s="1" t="s">
        <v>201</v>
      </c>
      <c r="L5089" s="1" t="s">
        <v>17319</v>
      </c>
    </row>
    <row r="5090" spans="1:12">
      <c r="A5090" s="1">
        <v>6215</v>
      </c>
      <c r="B5090" s="1" t="s">
        <v>17323</v>
      </c>
      <c r="C5090" s="1" t="s">
        <v>17324</v>
      </c>
      <c r="D5090" s="1" t="s">
        <v>10324</v>
      </c>
      <c r="E5090" s="1" t="s">
        <v>17325</v>
      </c>
      <c r="F5090" s="1" t="s">
        <v>17326</v>
      </c>
      <c r="G5090" s="1">
        <v>3.4209999999999998</v>
      </c>
      <c r="H5090" s="1">
        <v>115.154</v>
      </c>
      <c r="I5090" s="1">
        <v>1400</v>
      </c>
      <c r="J5090" s="1">
        <v>8</v>
      </c>
      <c r="K5090" s="1" t="s">
        <v>201</v>
      </c>
      <c r="L5090" s="1" t="s">
        <v>17323</v>
      </c>
    </row>
    <row r="5091" spans="1:12">
      <c r="A5091" s="1">
        <v>6216</v>
      </c>
      <c r="B5091" s="1" t="s">
        <v>17327</v>
      </c>
      <c r="C5091" s="1" t="s">
        <v>17328</v>
      </c>
      <c r="D5091" s="1" t="s">
        <v>10324</v>
      </c>
      <c r="E5091" s="1" t="s">
        <v>17329</v>
      </c>
      <c r="F5091" s="1" t="s">
        <v>17330</v>
      </c>
      <c r="G5091" s="1">
        <v>3.9670000000000001</v>
      </c>
      <c r="H5091" s="1">
        <v>115.05</v>
      </c>
      <c r="I5091" s="1">
        <v>607</v>
      </c>
      <c r="J5091" s="1">
        <v>8</v>
      </c>
      <c r="K5091" s="1" t="s">
        <v>201</v>
      </c>
      <c r="L5091" s="1" t="s">
        <v>17327</v>
      </c>
    </row>
    <row r="5092" spans="1:12">
      <c r="A5092" s="1">
        <v>6217</v>
      </c>
      <c r="B5092" s="1" t="s">
        <v>17331</v>
      </c>
      <c r="C5092" s="1" t="s">
        <v>17332</v>
      </c>
      <c r="D5092" s="1" t="s">
        <v>10324</v>
      </c>
      <c r="E5092" s="1" t="s">
        <v>17333</v>
      </c>
      <c r="F5092" s="1" t="s">
        <v>17334</v>
      </c>
      <c r="G5092" s="1">
        <v>2.90639</v>
      </c>
      <c r="H5092" s="1">
        <v>112.08</v>
      </c>
      <c r="I5092" s="1">
        <v>13</v>
      </c>
      <c r="J5092" s="1">
        <v>8</v>
      </c>
      <c r="K5092" s="1" t="s">
        <v>201</v>
      </c>
      <c r="L5092" s="1" t="s">
        <v>17331</v>
      </c>
    </row>
    <row r="5093" spans="1:12">
      <c r="A5093" s="1">
        <v>6218</v>
      </c>
      <c r="B5093" s="1" t="s">
        <v>17335</v>
      </c>
      <c r="C5093" s="1" t="s">
        <v>17336</v>
      </c>
      <c r="D5093" s="1" t="s">
        <v>10324</v>
      </c>
      <c r="E5093" s="1" t="s">
        <v>17337</v>
      </c>
      <c r="F5093" s="1" t="s">
        <v>17338</v>
      </c>
      <c r="G5093" s="1">
        <v>3.9740000000000002</v>
      </c>
      <c r="H5093" s="1">
        <v>115.61799999999999</v>
      </c>
      <c r="I5093" s="1">
        <v>2900</v>
      </c>
      <c r="J5093" s="1">
        <v>8</v>
      </c>
      <c r="K5093" s="1" t="s">
        <v>201</v>
      </c>
      <c r="L5093" s="1" t="s">
        <v>17335</v>
      </c>
    </row>
    <row r="5094" spans="1:12">
      <c r="A5094" s="1">
        <v>6219</v>
      </c>
      <c r="B5094" s="1" t="s">
        <v>17339</v>
      </c>
      <c r="C5094" s="1" t="s">
        <v>17340</v>
      </c>
      <c r="D5094" s="1" t="s">
        <v>10324</v>
      </c>
      <c r="E5094" s="1" t="s">
        <v>17341</v>
      </c>
      <c r="F5094" s="1" t="s">
        <v>17342</v>
      </c>
      <c r="G5094" s="1">
        <v>4.84917</v>
      </c>
      <c r="H5094" s="1">
        <v>115.408</v>
      </c>
      <c r="I5094" s="1">
        <v>5</v>
      </c>
      <c r="J5094" s="1">
        <v>8</v>
      </c>
      <c r="K5094" s="1" t="s">
        <v>201</v>
      </c>
      <c r="L5094" s="1" t="s">
        <v>17339</v>
      </c>
    </row>
    <row r="5095" spans="1:12">
      <c r="A5095" s="1">
        <v>6220</v>
      </c>
      <c r="B5095" s="1" t="s">
        <v>17343</v>
      </c>
      <c r="C5095" s="1" t="s">
        <v>17344</v>
      </c>
      <c r="D5095" s="1" t="s">
        <v>10324</v>
      </c>
      <c r="E5095" s="1" t="s">
        <v>17345</v>
      </c>
      <c r="F5095" s="1" t="s">
        <v>17346</v>
      </c>
      <c r="G5095" s="1">
        <v>3.7338900000000002</v>
      </c>
      <c r="H5095" s="1">
        <v>115.479</v>
      </c>
      <c r="I5095" s="1">
        <v>3350</v>
      </c>
      <c r="J5095" s="1">
        <v>8</v>
      </c>
      <c r="K5095" s="1" t="s">
        <v>201</v>
      </c>
      <c r="L5095" s="1" t="s">
        <v>17343</v>
      </c>
    </row>
    <row r="5096" spans="1:12">
      <c r="A5096" s="1">
        <v>6221</v>
      </c>
      <c r="B5096" s="1" t="s">
        <v>17347</v>
      </c>
      <c r="C5096" s="1" t="s">
        <v>17348</v>
      </c>
      <c r="D5096" s="1" t="s">
        <v>10324</v>
      </c>
      <c r="E5096" s="1" t="s">
        <v>17349</v>
      </c>
      <c r="F5096" s="1" t="s">
        <v>17350</v>
      </c>
      <c r="G5096" s="1">
        <v>5.4</v>
      </c>
      <c r="H5096" s="1">
        <v>118.65</v>
      </c>
      <c r="I5096" s="1">
        <v>26</v>
      </c>
      <c r="J5096" s="1">
        <v>8</v>
      </c>
      <c r="K5096" s="1" t="s">
        <v>201</v>
      </c>
      <c r="L5096" s="1" t="s">
        <v>17347</v>
      </c>
    </row>
    <row r="5097" spans="1:12">
      <c r="A5097" s="1">
        <v>6222</v>
      </c>
      <c r="B5097" s="1" t="s">
        <v>17351</v>
      </c>
      <c r="C5097" s="1" t="s">
        <v>17352</v>
      </c>
      <c r="D5097" s="1" t="s">
        <v>10324</v>
      </c>
      <c r="E5097" s="1" t="s">
        <v>17353</v>
      </c>
      <c r="F5097" s="1" t="s">
        <v>17354</v>
      </c>
      <c r="G5097" s="1">
        <v>6.9225000000000003</v>
      </c>
      <c r="H5097" s="1">
        <v>116.836</v>
      </c>
      <c r="I5097" s="1">
        <v>10</v>
      </c>
      <c r="J5097" s="1">
        <v>8</v>
      </c>
      <c r="K5097" s="1" t="s">
        <v>201</v>
      </c>
      <c r="L5097" s="1" t="s">
        <v>17351</v>
      </c>
    </row>
    <row r="5098" spans="1:12">
      <c r="A5098" s="1">
        <v>6223</v>
      </c>
      <c r="B5098" s="1" t="s">
        <v>17355</v>
      </c>
      <c r="C5098" s="1" t="s">
        <v>17356</v>
      </c>
      <c r="D5098" s="1" t="s">
        <v>10040</v>
      </c>
      <c r="E5098" s="1" t="s">
        <v>17357</v>
      </c>
      <c r="F5098" s="1" t="s">
        <v>17358</v>
      </c>
      <c r="G5098" s="1">
        <v>-5.2423390000000003</v>
      </c>
      <c r="H5098" s="1">
        <v>105.178939</v>
      </c>
      <c r="I5098" s="1">
        <v>282</v>
      </c>
      <c r="J5098" s="1">
        <v>7</v>
      </c>
      <c r="K5098" s="1" t="s">
        <v>201</v>
      </c>
      <c r="L5098" s="1" t="s">
        <v>17355</v>
      </c>
    </row>
    <row r="5099" spans="1:12">
      <c r="A5099" s="1">
        <v>6224</v>
      </c>
      <c r="B5099" s="1" t="s">
        <v>17359</v>
      </c>
      <c r="C5099" s="1" t="s">
        <v>10370</v>
      </c>
      <c r="D5099" s="1" t="s">
        <v>10040</v>
      </c>
      <c r="E5099" s="1" t="s">
        <v>17360</v>
      </c>
      <c r="F5099" s="1" t="s">
        <v>17361</v>
      </c>
      <c r="G5099" s="1">
        <v>-6.26661</v>
      </c>
      <c r="H5099" s="1">
        <v>106.89100000000001</v>
      </c>
      <c r="I5099" s="1">
        <v>84</v>
      </c>
      <c r="J5099" s="1">
        <v>7</v>
      </c>
      <c r="K5099" s="1" t="s">
        <v>201</v>
      </c>
      <c r="L5099" s="1" t="s">
        <v>17359</v>
      </c>
    </row>
    <row r="5100" spans="1:12">
      <c r="A5100" s="1">
        <v>6225</v>
      </c>
      <c r="B5100" s="1" t="s">
        <v>17362</v>
      </c>
      <c r="C5100" s="1" t="s">
        <v>17363</v>
      </c>
      <c r="D5100" s="1" t="s">
        <v>10040</v>
      </c>
      <c r="E5100" s="1" t="s">
        <v>17364</v>
      </c>
      <c r="F5100" s="1" t="s">
        <v>17365</v>
      </c>
      <c r="G5100" s="1">
        <v>3.9087139999999998</v>
      </c>
      <c r="H5100" s="1">
        <v>108.387897</v>
      </c>
      <c r="I5100" s="1">
        <v>7</v>
      </c>
      <c r="J5100" s="1">
        <v>7</v>
      </c>
      <c r="K5100" s="1" t="s">
        <v>201</v>
      </c>
      <c r="L5100" s="1" t="s">
        <v>17362</v>
      </c>
    </row>
    <row r="5101" spans="1:12">
      <c r="A5101" s="1">
        <v>6226</v>
      </c>
      <c r="B5101" s="1" t="s">
        <v>17366</v>
      </c>
      <c r="C5101" s="1" t="s">
        <v>17367</v>
      </c>
      <c r="D5101" s="1" t="s">
        <v>10040</v>
      </c>
      <c r="E5101" s="1" t="s">
        <v>17368</v>
      </c>
      <c r="F5101" s="1" t="s">
        <v>17369</v>
      </c>
      <c r="G5101" s="1">
        <v>0.83557800000000004</v>
      </c>
      <c r="H5101" s="1">
        <v>112.937144</v>
      </c>
      <c r="I5101" s="1">
        <v>297</v>
      </c>
      <c r="J5101" s="1">
        <v>7</v>
      </c>
      <c r="K5101" s="1" t="s">
        <v>201</v>
      </c>
      <c r="L5101" s="1" t="s">
        <v>17366</v>
      </c>
    </row>
    <row r="5102" spans="1:12">
      <c r="A5102" s="1">
        <v>6227</v>
      </c>
      <c r="B5102" s="1" t="s">
        <v>17370</v>
      </c>
      <c r="C5102" s="1" t="s">
        <v>17371</v>
      </c>
      <c r="D5102" s="1" t="s">
        <v>10040</v>
      </c>
      <c r="E5102" s="1" t="s">
        <v>17372</v>
      </c>
      <c r="F5102" s="1" t="s">
        <v>17373</v>
      </c>
      <c r="G5102" s="1">
        <v>6.3618999999999995E-2</v>
      </c>
      <c r="H5102" s="1">
        <v>111.473428</v>
      </c>
      <c r="I5102" s="1">
        <v>98</v>
      </c>
      <c r="J5102" s="1">
        <v>7</v>
      </c>
      <c r="K5102" s="1" t="s">
        <v>201</v>
      </c>
      <c r="L5102" s="1" t="s">
        <v>17370</v>
      </c>
    </row>
    <row r="5103" spans="1:12">
      <c r="A5103" s="1">
        <v>6228</v>
      </c>
      <c r="B5103" s="1" t="s">
        <v>17374</v>
      </c>
      <c r="C5103" s="1" t="s">
        <v>17375</v>
      </c>
      <c r="D5103" s="1" t="s">
        <v>10040</v>
      </c>
      <c r="E5103" s="1" t="s">
        <v>17376</v>
      </c>
      <c r="F5103" s="1" t="s">
        <v>17377</v>
      </c>
      <c r="G5103" s="1">
        <v>-3.2860689999999999</v>
      </c>
      <c r="H5103" s="1">
        <v>103.8796</v>
      </c>
      <c r="I5103" s="1">
        <v>184</v>
      </c>
      <c r="J5103" s="1">
        <v>7</v>
      </c>
      <c r="K5103" s="1" t="s">
        <v>201</v>
      </c>
      <c r="L5103" s="1" t="s">
        <v>17374</v>
      </c>
    </row>
    <row r="5104" spans="1:12">
      <c r="A5104" s="1">
        <v>6229</v>
      </c>
      <c r="B5104" s="1" t="s">
        <v>17378</v>
      </c>
      <c r="C5104" s="1" t="s">
        <v>17379</v>
      </c>
      <c r="D5104" s="1" t="s">
        <v>10040</v>
      </c>
      <c r="E5104" s="1" t="s">
        <v>17380</v>
      </c>
      <c r="F5104" s="1" t="s">
        <v>17381</v>
      </c>
      <c r="G5104" s="1">
        <v>5.2266810000000001</v>
      </c>
      <c r="H5104" s="1">
        <v>96.950342000000006</v>
      </c>
      <c r="I5104" s="1">
        <v>90</v>
      </c>
      <c r="J5104" s="1">
        <v>7</v>
      </c>
      <c r="K5104" s="1" t="s">
        <v>201</v>
      </c>
      <c r="L5104" s="1" t="s">
        <v>17378</v>
      </c>
    </row>
    <row r="5105" spans="1:12">
      <c r="A5105" s="1">
        <v>6230</v>
      </c>
      <c r="B5105" s="1" t="s">
        <v>17382</v>
      </c>
      <c r="C5105" s="1" t="s">
        <v>17383</v>
      </c>
      <c r="D5105" s="1" t="s">
        <v>10324</v>
      </c>
      <c r="E5105" s="1" t="s">
        <v>17384</v>
      </c>
      <c r="F5105" s="1" t="s">
        <v>17385</v>
      </c>
      <c r="G5105" s="1">
        <v>4.24472</v>
      </c>
      <c r="H5105" s="1">
        <v>100.553</v>
      </c>
      <c r="I5105" s="1">
        <v>19</v>
      </c>
      <c r="J5105" s="1">
        <v>8</v>
      </c>
      <c r="K5105" s="1" t="s">
        <v>201</v>
      </c>
      <c r="L5105" s="1" t="s">
        <v>17382</v>
      </c>
    </row>
    <row r="5106" spans="1:12">
      <c r="A5106" s="1">
        <v>6231</v>
      </c>
      <c r="B5106" s="1" t="s">
        <v>17386</v>
      </c>
      <c r="C5106" s="1" t="s">
        <v>17387</v>
      </c>
      <c r="D5106" s="1" t="s">
        <v>10040</v>
      </c>
      <c r="E5106" s="1" t="s">
        <v>17388</v>
      </c>
      <c r="F5106" s="1" t="s">
        <v>17389</v>
      </c>
      <c r="G5106" s="1">
        <v>-3.2947199999999999</v>
      </c>
      <c r="H5106" s="1">
        <v>116.16500000000001</v>
      </c>
      <c r="I5106" s="1">
        <v>4</v>
      </c>
      <c r="J5106" s="1">
        <v>8</v>
      </c>
      <c r="K5106" s="1" t="s">
        <v>201</v>
      </c>
      <c r="L5106" s="1" t="s">
        <v>17386</v>
      </c>
    </row>
    <row r="5107" spans="1:12">
      <c r="A5107" s="1">
        <v>6232</v>
      </c>
      <c r="B5107" s="1" t="s">
        <v>17390</v>
      </c>
      <c r="C5107" s="1" t="s">
        <v>17391</v>
      </c>
      <c r="D5107" s="1" t="s">
        <v>10040</v>
      </c>
      <c r="E5107" s="1" t="s">
        <v>17392</v>
      </c>
      <c r="F5107" s="1" t="s">
        <v>17393</v>
      </c>
      <c r="G5107" s="1">
        <v>3.867</v>
      </c>
      <c r="H5107" s="1">
        <v>115.68300000000001</v>
      </c>
      <c r="I5107" s="1">
        <v>3590</v>
      </c>
      <c r="J5107" s="1">
        <v>8</v>
      </c>
      <c r="K5107" s="1" t="s">
        <v>201</v>
      </c>
      <c r="L5107" s="1" t="s">
        <v>17390</v>
      </c>
    </row>
    <row r="5108" spans="1:12">
      <c r="A5108" s="1">
        <v>6233</v>
      </c>
      <c r="B5108" s="1" t="s">
        <v>17394</v>
      </c>
      <c r="C5108" s="1" t="s">
        <v>17395</v>
      </c>
      <c r="D5108" s="1" t="s">
        <v>10040</v>
      </c>
      <c r="E5108" s="1" t="s">
        <v>17396</v>
      </c>
      <c r="F5108" s="1" t="s">
        <v>17397</v>
      </c>
      <c r="G5108" s="1">
        <v>4.1365299999999996</v>
      </c>
      <c r="H5108" s="1">
        <v>117.667</v>
      </c>
      <c r="I5108" s="1">
        <v>52</v>
      </c>
      <c r="J5108" s="1">
        <v>8</v>
      </c>
      <c r="K5108" s="1" t="s">
        <v>201</v>
      </c>
      <c r="L5108" s="1" t="s">
        <v>17394</v>
      </c>
    </row>
    <row r="5109" spans="1:12">
      <c r="A5109" s="1">
        <v>6234</v>
      </c>
      <c r="B5109" s="1" t="s">
        <v>17398</v>
      </c>
      <c r="C5109" s="1" t="s">
        <v>17399</v>
      </c>
      <c r="D5109" s="1" t="s">
        <v>10040</v>
      </c>
      <c r="E5109" s="1" t="s">
        <v>17400</v>
      </c>
      <c r="F5109" s="1" t="s">
        <v>17401</v>
      </c>
      <c r="G5109" s="1">
        <v>0.58299999999999996</v>
      </c>
      <c r="H5109" s="1">
        <v>115.6</v>
      </c>
      <c r="I5109" s="1">
        <v>627</v>
      </c>
      <c r="J5109" s="1">
        <v>8</v>
      </c>
      <c r="K5109" s="1" t="s">
        <v>201</v>
      </c>
      <c r="L5109" s="1" t="s">
        <v>17398</v>
      </c>
    </row>
    <row r="5110" spans="1:12">
      <c r="A5110" s="1">
        <v>6235</v>
      </c>
      <c r="B5110" s="1" t="s">
        <v>17402</v>
      </c>
      <c r="C5110" s="1" t="s">
        <v>12502</v>
      </c>
      <c r="D5110" s="1" t="s">
        <v>6330</v>
      </c>
      <c r="E5110" s="1" t="s">
        <v>17403</v>
      </c>
      <c r="F5110" s="1" t="s">
        <v>17404</v>
      </c>
      <c r="G5110" s="1">
        <v>-34.943300000000001</v>
      </c>
      <c r="H5110" s="1">
        <v>117.809</v>
      </c>
      <c r="I5110" s="1">
        <v>233</v>
      </c>
      <c r="J5110" s="1">
        <v>8</v>
      </c>
      <c r="K5110" s="1" t="s">
        <v>6333</v>
      </c>
      <c r="L5110" s="1" t="s">
        <v>17402</v>
      </c>
    </row>
    <row r="5111" spans="1:12">
      <c r="A5111" s="1">
        <v>6236</v>
      </c>
      <c r="B5111" s="1" t="s">
        <v>17405</v>
      </c>
      <c r="C5111" s="1" t="s">
        <v>17406</v>
      </c>
      <c r="D5111" s="1" t="s">
        <v>6330</v>
      </c>
      <c r="E5111" s="1" t="s">
        <v>17407</v>
      </c>
      <c r="F5111" s="1" t="s">
        <v>17408</v>
      </c>
      <c r="G5111" s="1">
        <v>-16.636900000000001</v>
      </c>
      <c r="H5111" s="1">
        <v>128.45099999999999</v>
      </c>
      <c r="I5111" s="1">
        <v>522</v>
      </c>
      <c r="J5111" s="1">
        <v>8</v>
      </c>
      <c r="K5111" s="1" t="s">
        <v>6333</v>
      </c>
      <c r="L5111" s="1" t="s">
        <v>17405</v>
      </c>
    </row>
    <row r="5112" spans="1:12">
      <c r="A5112" s="1">
        <v>6237</v>
      </c>
      <c r="B5112" s="1" t="s">
        <v>17409</v>
      </c>
      <c r="C5112" s="1" t="s">
        <v>17410</v>
      </c>
      <c r="D5112" s="1" t="s">
        <v>6330</v>
      </c>
      <c r="E5112" s="1" t="s">
        <v>17411</v>
      </c>
      <c r="F5112" s="1" t="s">
        <v>17412</v>
      </c>
      <c r="G5112" s="1">
        <v>-13.353899999999999</v>
      </c>
      <c r="H5112" s="1">
        <v>141.721</v>
      </c>
      <c r="I5112" s="1">
        <v>31</v>
      </c>
      <c r="J5112" s="1">
        <v>10</v>
      </c>
      <c r="K5112" s="1" t="s">
        <v>6333</v>
      </c>
      <c r="L5112" s="1" t="s">
        <v>17409</v>
      </c>
    </row>
    <row r="5113" spans="1:12">
      <c r="A5113" s="1">
        <v>6238</v>
      </c>
      <c r="B5113" s="1" t="s">
        <v>17413</v>
      </c>
      <c r="C5113" s="1" t="s">
        <v>17414</v>
      </c>
      <c r="D5113" s="1" t="s">
        <v>6330</v>
      </c>
      <c r="E5113" s="1" t="s">
        <v>17415</v>
      </c>
      <c r="F5113" s="1" t="s">
        <v>17416</v>
      </c>
      <c r="G5113" s="1">
        <v>-23.565300000000001</v>
      </c>
      <c r="H5113" s="1">
        <v>145.30699999999999</v>
      </c>
      <c r="I5113" s="1">
        <v>878</v>
      </c>
      <c r="J5113" s="1">
        <v>10</v>
      </c>
      <c r="K5113" s="1" t="s">
        <v>6333</v>
      </c>
      <c r="L5113" s="1" t="s">
        <v>17413</v>
      </c>
    </row>
    <row r="5114" spans="1:12">
      <c r="A5114" s="1">
        <v>6239</v>
      </c>
      <c r="B5114" s="1" t="s">
        <v>17417</v>
      </c>
      <c r="C5114" s="1" t="s">
        <v>17418</v>
      </c>
      <c r="D5114" s="1" t="s">
        <v>6330</v>
      </c>
      <c r="E5114" s="1" t="s">
        <v>17419</v>
      </c>
      <c r="F5114" s="1" t="s">
        <v>17420</v>
      </c>
      <c r="G5114" s="1">
        <v>-10.15</v>
      </c>
      <c r="H5114" s="1">
        <v>141.17500000000001</v>
      </c>
      <c r="I5114" s="1">
        <v>14</v>
      </c>
      <c r="J5114" s="1">
        <v>9</v>
      </c>
      <c r="K5114" s="1" t="s">
        <v>6333</v>
      </c>
      <c r="L5114" s="1" t="s">
        <v>17417</v>
      </c>
    </row>
    <row r="5115" spans="1:12">
      <c r="A5115" s="1">
        <v>6240</v>
      </c>
      <c r="B5115" s="1" t="s">
        <v>17421</v>
      </c>
      <c r="C5115" s="1" t="s">
        <v>17422</v>
      </c>
      <c r="D5115" s="1" t="s">
        <v>6330</v>
      </c>
      <c r="E5115" s="1" t="s">
        <v>17423</v>
      </c>
      <c r="F5115" s="1" t="s">
        <v>17424</v>
      </c>
      <c r="G5115" s="1">
        <v>-25.897500000000001</v>
      </c>
      <c r="H5115" s="1">
        <v>139.34800000000001</v>
      </c>
      <c r="I5115" s="1">
        <v>159</v>
      </c>
      <c r="J5115" s="1">
        <v>10</v>
      </c>
      <c r="K5115" s="1" t="s">
        <v>6333</v>
      </c>
      <c r="L5115" s="1" t="s">
        <v>17421</v>
      </c>
    </row>
    <row r="5116" spans="1:12">
      <c r="A5116" s="1">
        <v>6241</v>
      </c>
      <c r="B5116" s="1" t="s">
        <v>17425</v>
      </c>
      <c r="C5116" s="1" t="s">
        <v>17426</v>
      </c>
      <c r="D5116" s="1" t="s">
        <v>6330</v>
      </c>
      <c r="E5116" s="1" t="s">
        <v>17427</v>
      </c>
      <c r="F5116" s="1" t="s">
        <v>17428</v>
      </c>
      <c r="G5116" s="1">
        <v>-32.001399999999997</v>
      </c>
      <c r="H5116" s="1">
        <v>141.47200000000001</v>
      </c>
      <c r="I5116" s="1">
        <v>958</v>
      </c>
      <c r="J5116" s="1">
        <v>9.5</v>
      </c>
      <c r="K5116" s="1" t="s">
        <v>6333</v>
      </c>
      <c r="L5116" s="1" t="s">
        <v>17425</v>
      </c>
    </row>
    <row r="5117" spans="1:12">
      <c r="A5117" s="1">
        <v>6242</v>
      </c>
      <c r="B5117" s="1" t="s">
        <v>17429</v>
      </c>
      <c r="C5117" s="1" t="s">
        <v>17430</v>
      </c>
      <c r="D5117" s="1" t="s">
        <v>6330</v>
      </c>
      <c r="E5117" s="1" t="s">
        <v>17431</v>
      </c>
      <c r="F5117" s="1" t="s">
        <v>17432</v>
      </c>
      <c r="G5117" s="1">
        <v>-20.3581</v>
      </c>
      <c r="H5117" s="1">
        <v>148.952</v>
      </c>
      <c r="I5117" s="1">
        <v>15</v>
      </c>
      <c r="J5117" s="1">
        <v>10</v>
      </c>
      <c r="K5117" s="1" t="s">
        <v>6333</v>
      </c>
      <c r="L5117" s="1" t="s">
        <v>17429</v>
      </c>
    </row>
    <row r="5118" spans="1:12">
      <c r="A5118" s="1">
        <v>6243</v>
      </c>
      <c r="B5118" s="1" t="s">
        <v>17433</v>
      </c>
      <c r="C5118" s="1" t="s">
        <v>17434</v>
      </c>
      <c r="D5118" s="1" t="s">
        <v>6330</v>
      </c>
      <c r="E5118" s="1" t="s">
        <v>17435</v>
      </c>
      <c r="F5118" s="1" t="s">
        <v>17436</v>
      </c>
      <c r="G5118" s="1">
        <v>-24.3461</v>
      </c>
      <c r="H5118" s="1">
        <v>139.46</v>
      </c>
      <c r="I5118" s="1">
        <v>300</v>
      </c>
      <c r="J5118" s="1">
        <v>10</v>
      </c>
      <c r="K5118" s="1" t="s">
        <v>6333</v>
      </c>
      <c r="L5118" s="1" t="s">
        <v>17433</v>
      </c>
    </row>
    <row r="5119" spans="1:12">
      <c r="A5119" s="1">
        <v>6244</v>
      </c>
      <c r="B5119" s="1" t="s">
        <v>17437</v>
      </c>
      <c r="C5119" s="1" t="s">
        <v>17438</v>
      </c>
      <c r="D5119" s="1" t="s">
        <v>6330</v>
      </c>
      <c r="E5119" s="1" t="s">
        <v>17439</v>
      </c>
      <c r="F5119" s="1" t="s">
        <v>17440</v>
      </c>
      <c r="G5119" s="1">
        <v>-30.039200000000001</v>
      </c>
      <c r="H5119" s="1">
        <v>145.952</v>
      </c>
      <c r="I5119" s="1">
        <v>352</v>
      </c>
      <c r="J5119" s="1">
        <v>10</v>
      </c>
      <c r="K5119" s="1" t="s">
        <v>6333</v>
      </c>
      <c r="L5119" s="1" t="s">
        <v>17437</v>
      </c>
    </row>
    <row r="5120" spans="1:12">
      <c r="A5120" s="1">
        <v>6245</v>
      </c>
      <c r="B5120" s="1" t="s">
        <v>17441</v>
      </c>
      <c r="C5120" s="1" t="s">
        <v>17442</v>
      </c>
      <c r="D5120" s="1" t="s">
        <v>6330</v>
      </c>
      <c r="E5120" s="1" t="s">
        <v>17443</v>
      </c>
      <c r="F5120" s="1" t="s">
        <v>17444</v>
      </c>
      <c r="G5120" s="1">
        <v>-17.7486</v>
      </c>
      <c r="H5120" s="1">
        <v>139.53399999999999</v>
      </c>
      <c r="I5120" s="1">
        <v>21</v>
      </c>
      <c r="J5120" s="1">
        <v>10</v>
      </c>
      <c r="K5120" s="1" t="s">
        <v>6333</v>
      </c>
      <c r="L5120" s="1" t="s">
        <v>17441</v>
      </c>
    </row>
    <row r="5121" spans="1:12">
      <c r="A5121" s="1">
        <v>6246</v>
      </c>
      <c r="B5121" s="1" t="s">
        <v>17445</v>
      </c>
      <c r="C5121" s="1" t="s">
        <v>17446</v>
      </c>
      <c r="D5121" s="1" t="s">
        <v>6330</v>
      </c>
      <c r="E5121" s="1" t="s">
        <v>17447</v>
      </c>
      <c r="F5121" s="1" t="s">
        <v>17448</v>
      </c>
      <c r="G5121" s="1">
        <v>-9.23278</v>
      </c>
      <c r="H5121" s="1">
        <v>142.21799999999999</v>
      </c>
      <c r="I5121" s="1">
        <v>23</v>
      </c>
      <c r="J5121" s="1">
        <v>10</v>
      </c>
      <c r="K5121" s="1" t="s">
        <v>6333</v>
      </c>
      <c r="L5121" s="1" t="s">
        <v>17445</v>
      </c>
    </row>
    <row r="5122" spans="1:12">
      <c r="A5122" s="1">
        <v>6247</v>
      </c>
      <c r="B5122" s="1" t="s">
        <v>17449</v>
      </c>
      <c r="C5122" s="1" t="s">
        <v>17450</v>
      </c>
      <c r="D5122" s="1" t="s">
        <v>6330</v>
      </c>
      <c r="E5122" s="1" t="s">
        <v>17451</v>
      </c>
      <c r="F5122" s="1" t="s">
        <v>17452</v>
      </c>
      <c r="G5122" s="1">
        <v>-27.411389</v>
      </c>
      <c r="H5122" s="1">
        <v>151.73527799999999</v>
      </c>
      <c r="I5122" s="1">
        <v>1335</v>
      </c>
      <c r="J5122" s="1">
        <v>10</v>
      </c>
      <c r="K5122" s="1" t="s">
        <v>6333</v>
      </c>
      <c r="L5122" s="1" t="s">
        <v>17449</v>
      </c>
    </row>
    <row r="5123" spans="1:12">
      <c r="A5123" s="1">
        <v>6248</v>
      </c>
      <c r="B5123" s="1" t="s">
        <v>17453</v>
      </c>
      <c r="C5123" s="1" t="s">
        <v>17454</v>
      </c>
      <c r="D5123" s="1" t="s">
        <v>6330</v>
      </c>
      <c r="E5123" s="1" t="s">
        <v>17455</v>
      </c>
      <c r="F5123" s="1" t="s">
        <v>17456</v>
      </c>
      <c r="G5123" s="1">
        <v>-22.9133</v>
      </c>
      <c r="H5123" s="1">
        <v>139.9</v>
      </c>
      <c r="I5123" s="1">
        <v>542</v>
      </c>
      <c r="J5123" s="1">
        <v>10</v>
      </c>
      <c r="K5123" s="1" t="s">
        <v>6333</v>
      </c>
      <c r="L5123" s="1" t="s">
        <v>17453</v>
      </c>
    </row>
    <row r="5124" spans="1:12">
      <c r="A5124" s="1">
        <v>6249</v>
      </c>
      <c r="B5124" s="1" t="s">
        <v>16132</v>
      </c>
      <c r="C5124" s="1" t="s">
        <v>16133</v>
      </c>
      <c r="D5124" s="1" t="s">
        <v>6330</v>
      </c>
      <c r="E5124" s="1" t="s">
        <v>17457</v>
      </c>
      <c r="F5124" s="1" t="s">
        <v>17458</v>
      </c>
      <c r="G5124" s="1">
        <v>-33.409399999999998</v>
      </c>
      <c r="H5124" s="1">
        <v>149.65199999999999</v>
      </c>
      <c r="I5124" s="1">
        <v>2435</v>
      </c>
      <c r="J5124" s="1">
        <v>10</v>
      </c>
      <c r="K5124" s="1" t="s">
        <v>6333</v>
      </c>
      <c r="L5124" s="1" t="s">
        <v>16132</v>
      </c>
    </row>
    <row r="5125" spans="1:12">
      <c r="A5125" s="1">
        <v>6250</v>
      </c>
      <c r="B5125" s="1" t="s">
        <v>17459</v>
      </c>
      <c r="C5125" s="1" t="s">
        <v>17460</v>
      </c>
      <c r="D5125" s="1" t="s">
        <v>6330</v>
      </c>
      <c r="E5125" s="1" t="s">
        <v>17461</v>
      </c>
      <c r="F5125" s="1" t="s">
        <v>17462</v>
      </c>
      <c r="G5125" s="1">
        <v>-23.603100000000001</v>
      </c>
      <c r="H5125" s="1">
        <v>148.80699999999999</v>
      </c>
      <c r="I5125" s="1">
        <v>657</v>
      </c>
      <c r="J5125" s="1">
        <v>10</v>
      </c>
      <c r="K5125" s="1" t="s">
        <v>6333</v>
      </c>
      <c r="L5125" s="1" t="s">
        <v>17459</v>
      </c>
    </row>
    <row r="5126" spans="1:12">
      <c r="A5126" s="1">
        <v>6251</v>
      </c>
      <c r="B5126" s="1" t="s">
        <v>17463</v>
      </c>
      <c r="C5126" s="1" t="s">
        <v>17464</v>
      </c>
      <c r="D5126" s="1" t="s">
        <v>6330</v>
      </c>
      <c r="E5126" s="1" t="s">
        <v>17465</v>
      </c>
      <c r="F5126" s="1" t="s">
        <v>17466</v>
      </c>
      <c r="G5126" s="1">
        <v>-24.880600000000001</v>
      </c>
      <c r="H5126" s="1">
        <v>113.672</v>
      </c>
      <c r="I5126" s="1">
        <v>13</v>
      </c>
      <c r="J5126" s="1">
        <v>8</v>
      </c>
      <c r="K5126" s="1" t="s">
        <v>6333</v>
      </c>
      <c r="L5126" s="1" t="s">
        <v>17463</v>
      </c>
    </row>
    <row r="5127" spans="1:12">
      <c r="A5127" s="1">
        <v>6252</v>
      </c>
      <c r="B5127" s="1" t="s">
        <v>17467</v>
      </c>
      <c r="C5127" s="1" t="s">
        <v>17468</v>
      </c>
      <c r="D5127" s="1" t="s">
        <v>6330</v>
      </c>
      <c r="E5127" s="1" t="s">
        <v>17469</v>
      </c>
      <c r="F5127" s="1" t="s">
        <v>17470</v>
      </c>
      <c r="G5127" s="1">
        <v>-31.5383</v>
      </c>
      <c r="H5127" s="1">
        <v>145.79400000000001</v>
      </c>
      <c r="I5127" s="1">
        <v>724</v>
      </c>
      <c r="J5127" s="1">
        <v>10</v>
      </c>
      <c r="K5127" s="1" t="s">
        <v>6333</v>
      </c>
      <c r="L5127" s="1" t="s">
        <v>17467</v>
      </c>
    </row>
    <row r="5128" spans="1:12">
      <c r="A5128" s="1">
        <v>6253</v>
      </c>
      <c r="B5128" s="1" t="s">
        <v>17471</v>
      </c>
      <c r="C5128" s="1" t="s">
        <v>17472</v>
      </c>
      <c r="D5128" s="1" t="s">
        <v>6330</v>
      </c>
      <c r="E5128" s="1" t="s">
        <v>17473</v>
      </c>
      <c r="F5128" s="1" t="s">
        <v>17474</v>
      </c>
      <c r="G5128" s="1">
        <v>-29.04</v>
      </c>
      <c r="H5128" s="1">
        <v>134.721</v>
      </c>
      <c r="I5128" s="1">
        <v>740</v>
      </c>
      <c r="J5128" s="1">
        <v>9.5</v>
      </c>
      <c r="K5128" s="1" t="s">
        <v>6333</v>
      </c>
      <c r="L5128" s="1" t="s">
        <v>17471</v>
      </c>
    </row>
    <row r="5129" spans="1:12">
      <c r="A5129" s="1">
        <v>6254</v>
      </c>
      <c r="B5129" s="1" t="s">
        <v>17475</v>
      </c>
      <c r="C5129" s="1" t="s">
        <v>17476</v>
      </c>
      <c r="D5129" s="1" t="s">
        <v>6330</v>
      </c>
      <c r="E5129" s="1" t="s">
        <v>17477</v>
      </c>
      <c r="F5129" s="1" t="s">
        <v>17478</v>
      </c>
      <c r="G5129" s="1">
        <v>-10.050000000000001</v>
      </c>
      <c r="H5129" s="1">
        <v>143.07</v>
      </c>
      <c r="I5129" s="1">
        <v>3</v>
      </c>
      <c r="J5129" s="1">
        <v>10</v>
      </c>
      <c r="K5129" s="1" t="s">
        <v>6333</v>
      </c>
      <c r="L5129" s="1" t="s">
        <v>17475</v>
      </c>
    </row>
    <row r="5130" spans="1:12">
      <c r="A5130" s="1">
        <v>6255</v>
      </c>
      <c r="B5130" s="1" t="s">
        <v>17479</v>
      </c>
      <c r="C5130" s="1" t="s">
        <v>17480</v>
      </c>
      <c r="D5130" s="1" t="s">
        <v>6330</v>
      </c>
      <c r="E5130" s="1" t="s">
        <v>17481</v>
      </c>
      <c r="F5130" s="1" t="s">
        <v>17482</v>
      </c>
      <c r="G5130" s="1">
        <v>-20.668600000000001</v>
      </c>
      <c r="H5130" s="1">
        <v>140.50399999999999</v>
      </c>
      <c r="I5130" s="1">
        <v>616</v>
      </c>
      <c r="J5130" s="1">
        <v>10</v>
      </c>
      <c r="K5130" s="1" t="s">
        <v>6333</v>
      </c>
      <c r="L5130" s="1" t="s">
        <v>17479</v>
      </c>
    </row>
    <row r="5131" spans="1:12">
      <c r="A5131" s="1">
        <v>6256</v>
      </c>
      <c r="B5131" s="1" t="s">
        <v>17483</v>
      </c>
      <c r="C5131" s="1" t="s">
        <v>17484</v>
      </c>
      <c r="D5131" s="1" t="s">
        <v>6330</v>
      </c>
      <c r="E5131" s="1" t="s">
        <v>17485</v>
      </c>
      <c r="F5131" s="1" t="s">
        <v>17486</v>
      </c>
      <c r="G5131" s="1">
        <v>-32.130600000000001</v>
      </c>
      <c r="H5131" s="1">
        <v>133.71</v>
      </c>
      <c r="I5131" s="1">
        <v>77</v>
      </c>
      <c r="J5131" s="1">
        <v>9.5</v>
      </c>
      <c r="K5131" s="1" t="s">
        <v>6333</v>
      </c>
      <c r="L5131" s="1" t="s">
        <v>17483</v>
      </c>
    </row>
    <row r="5132" spans="1:12">
      <c r="A5132" s="1">
        <v>6257</v>
      </c>
      <c r="B5132" s="1" t="s">
        <v>17487</v>
      </c>
      <c r="C5132" s="1" t="s">
        <v>17488</v>
      </c>
      <c r="D5132" s="1" t="s">
        <v>6330</v>
      </c>
      <c r="E5132" s="1" t="s">
        <v>17489</v>
      </c>
      <c r="F5132" s="1" t="s">
        <v>17490</v>
      </c>
      <c r="G5132" s="1">
        <v>-15.444699999999999</v>
      </c>
      <c r="H5132" s="1">
        <v>145.184</v>
      </c>
      <c r="I5132" s="1">
        <v>26</v>
      </c>
      <c r="J5132" s="1">
        <v>10</v>
      </c>
      <c r="K5132" s="1" t="s">
        <v>6333</v>
      </c>
      <c r="L5132" s="1" t="s">
        <v>17487</v>
      </c>
    </row>
    <row r="5133" spans="1:12">
      <c r="A5133" s="1">
        <v>6258</v>
      </c>
      <c r="B5133" s="1" t="s">
        <v>17491</v>
      </c>
      <c r="C5133" s="1" t="s">
        <v>17492</v>
      </c>
      <c r="D5133" s="1" t="s">
        <v>6330</v>
      </c>
      <c r="E5133" s="1" t="s">
        <v>17493</v>
      </c>
      <c r="F5133" s="1" t="s">
        <v>17494</v>
      </c>
      <c r="G5133" s="1">
        <v>-28.03</v>
      </c>
      <c r="H5133" s="1">
        <v>145.62200000000001</v>
      </c>
      <c r="I5133" s="1">
        <v>630</v>
      </c>
      <c r="J5133" s="1">
        <v>10</v>
      </c>
      <c r="K5133" s="1" t="s">
        <v>6333</v>
      </c>
      <c r="L5133" s="1" t="s">
        <v>17491</v>
      </c>
    </row>
    <row r="5134" spans="1:12">
      <c r="A5134" s="1">
        <v>6259</v>
      </c>
      <c r="B5134" s="1" t="s">
        <v>17495</v>
      </c>
      <c r="C5134" s="1" t="s">
        <v>17496</v>
      </c>
      <c r="D5134" s="1" t="s">
        <v>6330</v>
      </c>
      <c r="E5134" s="1" t="s">
        <v>17497</v>
      </c>
      <c r="F5134" s="1" t="s">
        <v>17498</v>
      </c>
      <c r="G5134" s="1">
        <v>-30.9833</v>
      </c>
      <c r="H5134" s="1">
        <v>148.376</v>
      </c>
      <c r="I5134" s="1">
        <v>604</v>
      </c>
      <c r="J5134" s="1">
        <v>10</v>
      </c>
      <c r="K5134" s="1" t="s">
        <v>6333</v>
      </c>
      <c r="L5134" s="1" t="s">
        <v>17495</v>
      </c>
    </row>
    <row r="5135" spans="1:12">
      <c r="A5135" s="1">
        <v>6260</v>
      </c>
      <c r="B5135" s="1" t="s">
        <v>17499</v>
      </c>
      <c r="C5135" s="1" t="s">
        <v>17500</v>
      </c>
      <c r="D5135" s="1" t="s">
        <v>6330</v>
      </c>
      <c r="E5135" s="1" t="s">
        <v>17501</v>
      </c>
      <c r="F5135" s="1" t="s">
        <v>17502</v>
      </c>
      <c r="G5135" s="1">
        <v>-13.7608</v>
      </c>
      <c r="H5135" s="1">
        <v>143.114</v>
      </c>
      <c r="I5135" s="1">
        <v>532</v>
      </c>
      <c r="J5135" s="1">
        <v>10</v>
      </c>
      <c r="K5135" s="1" t="s">
        <v>6333</v>
      </c>
      <c r="L5135" s="1" t="s">
        <v>17499</v>
      </c>
    </row>
    <row r="5136" spans="1:12">
      <c r="A5136" s="1">
        <v>6261</v>
      </c>
      <c r="B5136" s="1" t="s">
        <v>17503</v>
      </c>
      <c r="C5136" s="1" t="s">
        <v>17504</v>
      </c>
      <c r="D5136" s="1" t="s">
        <v>6330</v>
      </c>
      <c r="E5136" s="1" t="s">
        <v>17505</v>
      </c>
      <c r="F5136" s="1" t="s">
        <v>17506</v>
      </c>
      <c r="G5136" s="1">
        <v>-36.300600000000003</v>
      </c>
      <c r="H5136" s="1">
        <v>148.97399999999999</v>
      </c>
      <c r="I5136" s="1">
        <v>3088</v>
      </c>
      <c r="J5136" s="1">
        <v>10</v>
      </c>
      <c r="K5136" s="1" t="s">
        <v>6333</v>
      </c>
      <c r="L5136" s="1" t="s">
        <v>17503</v>
      </c>
    </row>
    <row r="5137" spans="1:12">
      <c r="A5137" s="1">
        <v>6262</v>
      </c>
      <c r="B5137" s="1" t="s">
        <v>17507</v>
      </c>
      <c r="C5137" s="1" t="s">
        <v>17508</v>
      </c>
      <c r="D5137" s="1" t="s">
        <v>6330</v>
      </c>
      <c r="E5137" s="1" t="s">
        <v>17509</v>
      </c>
      <c r="F5137" s="1" t="s">
        <v>17510</v>
      </c>
      <c r="G5137" s="1">
        <v>-17.940300000000001</v>
      </c>
      <c r="H5137" s="1">
        <v>138.822</v>
      </c>
      <c r="I5137" s="1">
        <v>153</v>
      </c>
      <c r="J5137" s="1">
        <v>10</v>
      </c>
      <c r="K5137" s="1" t="s">
        <v>6333</v>
      </c>
      <c r="L5137" s="1" t="s">
        <v>17507</v>
      </c>
    </row>
    <row r="5138" spans="1:12">
      <c r="A5138" s="1">
        <v>6263</v>
      </c>
      <c r="B5138" s="1" t="s">
        <v>17511</v>
      </c>
      <c r="C5138" s="1" t="s">
        <v>17512</v>
      </c>
      <c r="D5138" s="1" t="s">
        <v>6330</v>
      </c>
      <c r="E5138" s="1" t="s">
        <v>17513</v>
      </c>
      <c r="F5138" s="1" t="s">
        <v>17514</v>
      </c>
      <c r="G5138" s="1">
        <v>-9.5833300000000001</v>
      </c>
      <c r="H5138" s="1">
        <v>143.767</v>
      </c>
      <c r="I5138" s="1">
        <v>0</v>
      </c>
      <c r="J5138" s="1">
        <v>10</v>
      </c>
      <c r="K5138" s="1" t="s">
        <v>6333</v>
      </c>
      <c r="L5138" s="1" t="s">
        <v>17511</v>
      </c>
    </row>
    <row r="5139" spans="1:12">
      <c r="A5139" s="1">
        <v>6264</v>
      </c>
      <c r="B5139" s="1" t="s">
        <v>17515</v>
      </c>
      <c r="C5139" s="1" t="s">
        <v>17516</v>
      </c>
      <c r="D5139" s="1" t="s">
        <v>6330</v>
      </c>
      <c r="E5139" s="1" t="s">
        <v>17517</v>
      </c>
      <c r="F5139" s="1" t="s">
        <v>17518</v>
      </c>
      <c r="G5139" s="1">
        <v>-41.169699999999999</v>
      </c>
      <c r="H5139" s="1">
        <v>146.43</v>
      </c>
      <c r="I5139" s="1">
        <v>33</v>
      </c>
      <c r="J5139" s="1">
        <v>10</v>
      </c>
      <c r="K5139" s="1" t="s">
        <v>6333</v>
      </c>
      <c r="L5139" s="1" t="s">
        <v>17515</v>
      </c>
    </row>
    <row r="5140" spans="1:12">
      <c r="A5140" s="1">
        <v>6265</v>
      </c>
      <c r="B5140" s="1" t="s">
        <v>17519</v>
      </c>
      <c r="C5140" s="1" t="s">
        <v>17520</v>
      </c>
      <c r="D5140" s="1" t="s">
        <v>6330</v>
      </c>
      <c r="E5140" s="1" t="s">
        <v>17521</v>
      </c>
      <c r="F5140" s="1" t="s">
        <v>17522</v>
      </c>
      <c r="G5140" s="1">
        <v>-12.019399999999999</v>
      </c>
      <c r="H5140" s="1">
        <v>135.571</v>
      </c>
      <c r="I5140" s="1">
        <v>101</v>
      </c>
      <c r="J5140" s="1">
        <v>9.5</v>
      </c>
      <c r="K5140" s="1" t="s">
        <v>6333</v>
      </c>
      <c r="L5140" s="1" t="s">
        <v>17519</v>
      </c>
    </row>
    <row r="5141" spans="1:12">
      <c r="A5141" s="1">
        <v>6266</v>
      </c>
      <c r="B5141" s="1" t="s">
        <v>17523</v>
      </c>
      <c r="C5141" s="1" t="s">
        <v>17524</v>
      </c>
      <c r="D5141" s="1" t="s">
        <v>6330</v>
      </c>
      <c r="E5141" s="1" t="s">
        <v>17525</v>
      </c>
      <c r="F5141" s="1" t="s">
        <v>17526</v>
      </c>
      <c r="G5141" s="1">
        <v>-33.684399999999997</v>
      </c>
      <c r="H5141" s="1">
        <v>121.82299999999999</v>
      </c>
      <c r="I5141" s="1">
        <v>470</v>
      </c>
      <c r="J5141" s="1">
        <v>8</v>
      </c>
      <c r="K5141" s="1" t="s">
        <v>6333</v>
      </c>
      <c r="L5141" s="1" t="s">
        <v>17523</v>
      </c>
    </row>
    <row r="5142" spans="1:12">
      <c r="A5142" s="1">
        <v>6267</v>
      </c>
      <c r="B5142" s="1" t="s">
        <v>17527</v>
      </c>
      <c r="C5142" s="1" t="s">
        <v>17528</v>
      </c>
      <c r="D5142" s="1" t="s">
        <v>6330</v>
      </c>
      <c r="E5142" s="1" t="s">
        <v>17529</v>
      </c>
      <c r="F5142" s="1" t="s">
        <v>17530</v>
      </c>
      <c r="G5142" s="1">
        <v>-40.091700000000003</v>
      </c>
      <c r="H5142" s="1">
        <v>147.99299999999999</v>
      </c>
      <c r="I5142" s="1">
        <v>10</v>
      </c>
      <c r="J5142" s="1">
        <v>10</v>
      </c>
      <c r="K5142" s="1" t="s">
        <v>6333</v>
      </c>
      <c r="L5142" s="1" t="s">
        <v>17527</v>
      </c>
    </row>
    <row r="5143" spans="1:12">
      <c r="A5143" s="1">
        <v>6268</v>
      </c>
      <c r="B5143" s="1" t="s">
        <v>17531</v>
      </c>
      <c r="C5143" s="1" t="s">
        <v>376</v>
      </c>
      <c r="D5143" s="1" t="s">
        <v>6330</v>
      </c>
      <c r="E5143" s="1" t="s">
        <v>17532</v>
      </c>
      <c r="F5143" s="1" t="s">
        <v>17533</v>
      </c>
      <c r="G5143" s="1">
        <v>-28.796099999999999</v>
      </c>
      <c r="H5143" s="1">
        <v>114.70699999999999</v>
      </c>
      <c r="I5143" s="1">
        <v>121</v>
      </c>
      <c r="J5143" s="1">
        <v>8</v>
      </c>
      <c r="K5143" s="1" t="s">
        <v>6333</v>
      </c>
      <c r="L5143" s="1" t="s">
        <v>17531</v>
      </c>
    </row>
    <row r="5144" spans="1:12">
      <c r="A5144" s="1">
        <v>6269</v>
      </c>
      <c r="B5144" s="1" t="s">
        <v>17534</v>
      </c>
      <c r="C5144" s="1" t="s">
        <v>17535</v>
      </c>
      <c r="D5144" s="1" t="s">
        <v>6330</v>
      </c>
      <c r="E5144" s="1" t="s">
        <v>17536</v>
      </c>
      <c r="F5144" s="1" t="s">
        <v>17537</v>
      </c>
      <c r="G5144" s="1">
        <v>-23.869700000000002</v>
      </c>
      <c r="H5144" s="1">
        <v>151.22300000000001</v>
      </c>
      <c r="I5144" s="1">
        <v>64</v>
      </c>
      <c r="J5144" s="1">
        <v>10</v>
      </c>
      <c r="K5144" s="1" t="s">
        <v>6333</v>
      </c>
      <c r="L5144" s="1" t="s">
        <v>17534</v>
      </c>
    </row>
    <row r="5145" spans="1:12">
      <c r="A5145" s="1">
        <v>6270</v>
      </c>
      <c r="B5145" s="1" t="s">
        <v>17538</v>
      </c>
      <c r="C5145" s="1" t="s">
        <v>17539</v>
      </c>
      <c r="D5145" s="1" t="s">
        <v>6330</v>
      </c>
      <c r="E5145" s="1" t="s">
        <v>17540</v>
      </c>
      <c r="F5145" s="1" t="s">
        <v>17541</v>
      </c>
      <c r="G5145" s="1">
        <v>-13.975</v>
      </c>
      <c r="H5145" s="1">
        <v>136.46</v>
      </c>
      <c r="I5145" s="1">
        <v>53</v>
      </c>
      <c r="J5145" s="1">
        <v>9.5</v>
      </c>
      <c r="K5145" s="1" t="s">
        <v>6333</v>
      </c>
      <c r="L5145" s="1" t="s">
        <v>17538</v>
      </c>
    </row>
    <row r="5146" spans="1:12">
      <c r="A5146" s="1">
        <v>6271</v>
      </c>
      <c r="B5146" s="1" t="s">
        <v>17542</v>
      </c>
      <c r="C5146" s="1" t="s">
        <v>17543</v>
      </c>
      <c r="D5146" s="1" t="s">
        <v>6330</v>
      </c>
      <c r="E5146" s="1" t="s">
        <v>17544</v>
      </c>
      <c r="F5146" s="1" t="s">
        <v>17545</v>
      </c>
      <c r="G5146" s="1">
        <v>-34.250799999999998</v>
      </c>
      <c r="H5146" s="1">
        <v>146.06700000000001</v>
      </c>
      <c r="I5146" s="1">
        <v>439</v>
      </c>
      <c r="J5146" s="1">
        <v>10</v>
      </c>
      <c r="K5146" s="1" t="s">
        <v>6333</v>
      </c>
      <c r="L5146" s="1" t="s">
        <v>17542</v>
      </c>
    </row>
    <row r="5147" spans="1:12">
      <c r="A5147" s="1">
        <v>6272</v>
      </c>
      <c r="B5147" s="1" t="s">
        <v>17546</v>
      </c>
      <c r="C5147" s="1" t="s">
        <v>17547</v>
      </c>
      <c r="D5147" s="1" t="s">
        <v>6330</v>
      </c>
      <c r="E5147" s="1" t="s">
        <v>17548</v>
      </c>
      <c r="F5147" s="1" t="s">
        <v>17549</v>
      </c>
      <c r="G5147" s="1">
        <v>-10.586399999999999</v>
      </c>
      <c r="H5147" s="1">
        <v>142.29</v>
      </c>
      <c r="I5147" s="1">
        <v>43</v>
      </c>
      <c r="J5147" s="1">
        <v>10</v>
      </c>
      <c r="K5147" s="1" t="s">
        <v>6333</v>
      </c>
      <c r="L5147" s="1" t="s">
        <v>17546</v>
      </c>
    </row>
    <row r="5148" spans="1:12">
      <c r="A5148" s="1">
        <v>6273</v>
      </c>
      <c r="B5148" s="1" t="s">
        <v>17550</v>
      </c>
      <c r="C5148" s="1" t="s">
        <v>17551</v>
      </c>
      <c r="D5148" s="1" t="s">
        <v>6330</v>
      </c>
      <c r="E5148" s="1" t="s">
        <v>17552</v>
      </c>
      <c r="F5148" s="1" t="s">
        <v>17553</v>
      </c>
      <c r="G5148" s="1">
        <v>-18.3367</v>
      </c>
      <c r="H5148" s="1">
        <v>130.63800000000001</v>
      </c>
      <c r="I5148" s="1">
        <v>320</v>
      </c>
      <c r="J5148" s="1">
        <v>9.5</v>
      </c>
      <c r="K5148" s="1" t="s">
        <v>6333</v>
      </c>
      <c r="L5148" s="1" t="s">
        <v>17550</v>
      </c>
    </row>
    <row r="5149" spans="1:12">
      <c r="A5149" s="1">
        <v>6274</v>
      </c>
      <c r="B5149" s="1" t="s">
        <v>17554</v>
      </c>
      <c r="C5149" s="1" t="s">
        <v>17555</v>
      </c>
      <c r="D5149" s="1" t="s">
        <v>6330</v>
      </c>
      <c r="E5149" s="1" t="s">
        <v>17556</v>
      </c>
      <c r="F5149" s="1" t="s">
        <v>17557</v>
      </c>
      <c r="G5149" s="1">
        <v>-37.047499999999999</v>
      </c>
      <c r="H5149" s="1">
        <v>147.334</v>
      </c>
      <c r="I5149" s="1">
        <v>4260</v>
      </c>
      <c r="J5149" s="1">
        <v>10</v>
      </c>
      <c r="K5149" s="1" t="s">
        <v>6333</v>
      </c>
      <c r="L5149" s="1" t="s">
        <v>17554</v>
      </c>
    </row>
    <row r="5150" spans="1:12">
      <c r="A5150" s="1">
        <v>6275</v>
      </c>
      <c r="B5150" s="1" t="s">
        <v>17558</v>
      </c>
      <c r="C5150" s="1" t="s">
        <v>17559</v>
      </c>
      <c r="D5150" s="1" t="s">
        <v>6330</v>
      </c>
      <c r="E5150" s="1" t="s">
        <v>17560</v>
      </c>
      <c r="F5150" s="1" t="s">
        <v>17561</v>
      </c>
      <c r="G5150" s="1">
        <v>-20.815000000000001</v>
      </c>
      <c r="H5150" s="1">
        <v>144.22499999999999</v>
      </c>
      <c r="I5150" s="1">
        <v>1043</v>
      </c>
      <c r="J5150" s="1">
        <v>10</v>
      </c>
      <c r="K5150" s="1" t="s">
        <v>6333</v>
      </c>
      <c r="L5150" s="1" t="s">
        <v>17558</v>
      </c>
    </row>
    <row r="5151" spans="1:12">
      <c r="A5151" s="1">
        <v>6276</v>
      </c>
      <c r="B5151" s="1" t="s">
        <v>17562</v>
      </c>
      <c r="C5151" s="1" t="s">
        <v>17563</v>
      </c>
      <c r="D5151" s="1" t="s">
        <v>6330</v>
      </c>
      <c r="E5151" s="1" t="s">
        <v>17564</v>
      </c>
      <c r="F5151" s="1" t="s">
        <v>17565</v>
      </c>
      <c r="G5151" s="1">
        <v>-20.668299999999999</v>
      </c>
      <c r="H5151" s="1">
        <v>141.72300000000001</v>
      </c>
      <c r="I5151" s="1">
        <v>404</v>
      </c>
      <c r="J5151" s="1">
        <v>10</v>
      </c>
      <c r="K5151" s="1" t="s">
        <v>6333</v>
      </c>
      <c r="L5151" s="1" t="s">
        <v>17562</v>
      </c>
    </row>
    <row r="5152" spans="1:12">
      <c r="A5152" s="1">
        <v>6277</v>
      </c>
      <c r="B5152" s="1" t="s">
        <v>17566</v>
      </c>
      <c r="C5152" s="1" t="s">
        <v>17567</v>
      </c>
      <c r="D5152" s="1" t="s">
        <v>6330</v>
      </c>
      <c r="E5152" s="1" t="s">
        <v>17568</v>
      </c>
      <c r="F5152" s="1" t="s">
        <v>17569</v>
      </c>
      <c r="G5152" s="1">
        <v>-27.69</v>
      </c>
      <c r="H5152" s="1">
        <v>114.262</v>
      </c>
      <c r="I5152" s="1">
        <v>157</v>
      </c>
      <c r="J5152" s="1">
        <v>8</v>
      </c>
      <c r="K5152" s="1" t="s">
        <v>6333</v>
      </c>
      <c r="L5152" s="1" t="s">
        <v>17566</v>
      </c>
    </row>
    <row r="5153" spans="1:12">
      <c r="A5153" s="1">
        <v>6278</v>
      </c>
      <c r="B5153" s="1" t="s">
        <v>17570</v>
      </c>
      <c r="C5153" s="1" t="s">
        <v>17571</v>
      </c>
      <c r="D5153" s="1" t="s">
        <v>6330</v>
      </c>
      <c r="E5153" s="1" t="s">
        <v>17572</v>
      </c>
      <c r="F5153" s="1" t="s">
        <v>17573</v>
      </c>
      <c r="G5153" s="1">
        <v>-39.877499999999998</v>
      </c>
      <c r="H5153" s="1">
        <v>143.87799999999999</v>
      </c>
      <c r="I5153" s="1">
        <v>132</v>
      </c>
      <c r="J5153" s="1">
        <v>10</v>
      </c>
      <c r="K5153" s="1" t="s">
        <v>6333</v>
      </c>
      <c r="L5153" s="1" t="s">
        <v>17570</v>
      </c>
    </row>
    <row r="5154" spans="1:12">
      <c r="A5154" s="1">
        <v>6279</v>
      </c>
      <c r="B5154" s="1" t="s">
        <v>17574</v>
      </c>
      <c r="C5154" s="1" t="s">
        <v>17575</v>
      </c>
      <c r="D5154" s="1" t="s">
        <v>6330</v>
      </c>
      <c r="E5154" s="1" t="s">
        <v>17576</v>
      </c>
      <c r="F5154" s="1" t="s">
        <v>17577</v>
      </c>
      <c r="G5154" s="1">
        <v>-17.431899999999999</v>
      </c>
      <c r="H5154" s="1">
        <v>130.80799999999999</v>
      </c>
      <c r="I5154" s="1">
        <v>646</v>
      </c>
      <c r="J5154" s="1">
        <v>9.5</v>
      </c>
      <c r="K5154" s="1" t="s">
        <v>6333</v>
      </c>
      <c r="L5154" s="1" t="s">
        <v>17574</v>
      </c>
    </row>
    <row r="5155" spans="1:12">
      <c r="A5155" s="1">
        <v>6280</v>
      </c>
      <c r="B5155" s="1" t="s">
        <v>17578</v>
      </c>
      <c r="C5155" s="1" t="s">
        <v>17579</v>
      </c>
      <c r="D5155" s="1" t="s">
        <v>6330</v>
      </c>
      <c r="E5155" s="1" t="s">
        <v>17580</v>
      </c>
      <c r="F5155" s="1" t="s">
        <v>17581</v>
      </c>
      <c r="G5155" s="1">
        <v>-17.456700000000001</v>
      </c>
      <c r="H5155" s="1">
        <v>140.83000000000001</v>
      </c>
      <c r="I5155" s="1">
        <v>5</v>
      </c>
      <c r="J5155" s="1">
        <v>10</v>
      </c>
      <c r="K5155" s="1" t="s">
        <v>6333</v>
      </c>
      <c r="L5155" s="1" t="s">
        <v>17578</v>
      </c>
    </row>
    <row r="5156" spans="1:12">
      <c r="A5156" s="1">
        <v>6281</v>
      </c>
      <c r="B5156" s="1" t="s">
        <v>17582</v>
      </c>
      <c r="C5156" s="1" t="s">
        <v>17583</v>
      </c>
      <c r="D5156" s="1" t="s">
        <v>6330</v>
      </c>
      <c r="E5156" s="1" t="s">
        <v>17584</v>
      </c>
      <c r="F5156" s="1" t="s">
        <v>17585</v>
      </c>
      <c r="G5156" s="1">
        <v>-15.4856</v>
      </c>
      <c r="H5156" s="1">
        <v>141.751</v>
      </c>
      <c r="I5156" s="1">
        <v>35</v>
      </c>
      <c r="J5156" s="1">
        <v>10</v>
      </c>
      <c r="K5156" s="1" t="s">
        <v>6333</v>
      </c>
      <c r="L5156" s="1" t="s">
        <v>17582</v>
      </c>
    </row>
    <row r="5157" spans="1:12">
      <c r="A5157" s="1">
        <v>6282</v>
      </c>
      <c r="B5157" s="1" t="s">
        <v>17586</v>
      </c>
      <c r="C5157" s="1" t="s">
        <v>17587</v>
      </c>
      <c r="D5157" s="1" t="s">
        <v>6330</v>
      </c>
      <c r="E5157" s="1" t="s">
        <v>17588</v>
      </c>
      <c r="F5157" s="1" t="s">
        <v>17589</v>
      </c>
      <c r="G5157" s="1">
        <v>-10.225</v>
      </c>
      <c r="H5157" s="1">
        <v>142.21799999999999</v>
      </c>
      <c r="I5157" s="1">
        <v>15</v>
      </c>
      <c r="J5157" s="1">
        <v>9</v>
      </c>
      <c r="K5157" s="1" t="s">
        <v>6333</v>
      </c>
      <c r="L5157" s="1" t="s">
        <v>17586</v>
      </c>
    </row>
    <row r="5158" spans="1:12">
      <c r="A5158" s="1">
        <v>6283</v>
      </c>
      <c r="B5158" s="1" t="s">
        <v>17590</v>
      </c>
      <c r="C5158" s="1" t="s">
        <v>17591</v>
      </c>
      <c r="D5158" s="1" t="s">
        <v>6330</v>
      </c>
      <c r="E5158" s="1" t="s">
        <v>17592</v>
      </c>
      <c r="F5158" s="1" t="s">
        <v>17593</v>
      </c>
      <c r="G5158" s="1">
        <v>-28.8781</v>
      </c>
      <c r="H5158" s="1">
        <v>121.315</v>
      </c>
      <c r="I5158" s="1">
        <v>1217</v>
      </c>
      <c r="J5158" s="1">
        <v>8</v>
      </c>
      <c r="K5158" s="1" t="s">
        <v>6333</v>
      </c>
      <c r="L5158" s="1" t="s">
        <v>17590</v>
      </c>
    </row>
    <row r="5159" spans="1:12">
      <c r="A5159" s="1">
        <v>6284</v>
      </c>
      <c r="B5159" s="1" t="s">
        <v>17594</v>
      </c>
      <c r="C5159" s="1" t="s">
        <v>17595</v>
      </c>
      <c r="D5159" s="1" t="s">
        <v>6330</v>
      </c>
      <c r="E5159" s="1" t="s">
        <v>17596</v>
      </c>
      <c r="F5159" s="1" t="s">
        <v>17597</v>
      </c>
      <c r="G5159" s="1">
        <v>-12.498900000000001</v>
      </c>
      <c r="H5159" s="1">
        <v>135.80600000000001</v>
      </c>
      <c r="I5159" s="1">
        <v>256</v>
      </c>
      <c r="J5159" s="1">
        <v>9.5</v>
      </c>
      <c r="K5159" s="1" t="s">
        <v>6333</v>
      </c>
      <c r="L5159" s="1" t="s">
        <v>17594</v>
      </c>
    </row>
    <row r="5160" spans="1:12">
      <c r="A5160" s="1">
        <v>6285</v>
      </c>
      <c r="B5160" s="1" t="s">
        <v>17598</v>
      </c>
      <c r="C5160" s="1" t="s">
        <v>17599</v>
      </c>
      <c r="D5160" s="1" t="s">
        <v>6330</v>
      </c>
      <c r="E5160" s="1" t="s">
        <v>17600</v>
      </c>
      <c r="F5160" s="1" t="s">
        <v>17601</v>
      </c>
      <c r="G5160" s="1">
        <v>-31.5383</v>
      </c>
      <c r="H5160" s="1">
        <v>159.077</v>
      </c>
      <c r="I5160" s="1">
        <v>5</v>
      </c>
      <c r="J5160" s="1">
        <v>10.5</v>
      </c>
      <c r="K5160" s="1" t="s">
        <v>6333</v>
      </c>
      <c r="L5160" s="1" t="s">
        <v>17598</v>
      </c>
    </row>
    <row r="5161" spans="1:12">
      <c r="A5161" s="1">
        <v>6286</v>
      </c>
      <c r="B5161" s="1" t="s">
        <v>17602</v>
      </c>
      <c r="C5161" s="1" t="s">
        <v>17603</v>
      </c>
      <c r="D5161" s="1" t="s">
        <v>6330</v>
      </c>
      <c r="E5161" s="1" t="s">
        <v>17604</v>
      </c>
      <c r="F5161" s="1" t="s">
        <v>17605</v>
      </c>
      <c r="G5161" s="1">
        <v>-12.786899999999999</v>
      </c>
      <c r="H5161" s="1">
        <v>143.30500000000001</v>
      </c>
      <c r="I5161" s="1">
        <v>77</v>
      </c>
      <c r="J5161" s="1">
        <v>10</v>
      </c>
      <c r="K5161" s="1" t="s">
        <v>6333</v>
      </c>
      <c r="L5161" s="1" t="s">
        <v>17602</v>
      </c>
    </row>
    <row r="5162" spans="1:12">
      <c r="A5162" s="1">
        <v>6287</v>
      </c>
      <c r="B5162" s="1" t="s">
        <v>17606</v>
      </c>
      <c r="C5162" s="1" t="s">
        <v>17607</v>
      </c>
      <c r="D5162" s="1" t="s">
        <v>6330</v>
      </c>
      <c r="E5162" s="1" t="s">
        <v>17608</v>
      </c>
      <c r="F5162" s="1" t="s">
        <v>17609</v>
      </c>
      <c r="G5162" s="1">
        <v>-28.830300000000001</v>
      </c>
      <c r="H5162" s="1">
        <v>153.26</v>
      </c>
      <c r="I5162" s="1">
        <v>35</v>
      </c>
      <c r="J5162" s="1">
        <v>10</v>
      </c>
      <c r="K5162" s="1" t="s">
        <v>6333</v>
      </c>
      <c r="L5162" s="1" t="s">
        <v>17606</v>
      </c>
    </row>
    <row r="5163" spans="1:12">
      <c r="A5163" s="1">
        <v>6288</v>
      </c>
      <c r="B5163" s="1" t="s">
        <v>17610</v>
      </c>
      <c r="C5163" s="1" t="s">
        <v>17611</v>
      </c>
      <c r="D5163" s="1" t="s">
        <v>6330</v>
      </c>
      <c r="E5163" s="1" t="s">
        <v>17612</v>
      </c>
      <c r="F5163" s="1" t="s">
        <v>17613</v>
      </c>
      <c r="G5163" s="1">
        <v>-29.456700000000001</v>
      </c>
      <c r="H5163" s="1">
        <v>147.98400000000001</v>
      </c>
      <c r="I5163" s="1">
        <v>540</v>
      </c>
      <c r="J5163" s="1">
        <v>10</v>
      </c>
      <c r="K5163" s="1" t="s">
        <v>6333</v>
      </c>
      <c r="L5163" s="1" t="s">
        <v>17610</v>
      </c>
    </row>
    <row r="5164" spans="1:12">
      <c r="A5164" s="1">
        <v>6289</v>
      </c>
      <c r="B5164" s="1" t="s">
        <v>17614</v>
      </c>
      <c r="C5164" s="1" t="s">
        <v>17615</v>
      </c>
      <c r="D5164" s="1" t="s">
        <v>6330</v>
      </c>
      <c r="E5164" s="1" t="s">
        <v>17616</v>
      </c>
      <c r="F5164" s="1" t="s">
        <v>17617</v>
      </c>
      <c r="G5164" s="1">
        <v>-23.434200000000001</v>
      </c>
      <c r="H5164" s="1">
        <v>144.28</v>
      </c>
      <c r="I5164" s="1">
        <v>627</v>
      </c>
      <c r="J5164" s="1">
        <v>10</v>
      </c>
      <c r="K5164" s="1" t="s">
        <v>6333</v>
      </c>
      <c r="L5164" s="1" t="s">
        <v>17614</v>
      </c>
    </row>
    <row r="5165" spans="1:12">
      <c r="A5165" s="1">
        <v>6290</v>
      </c>
      <c r="B5165" s="1" t="s">
        <v>17618</v>
      </c>
      <c r="C5165" s="1" t="s">
        <v>17619</v>
      </c>
      <c r="D5165" s="1" t="s">
        <v>6330</v>
      </c>
      <c r="E5165" s="1" t="s">
        <v>17620</v>
      </c>
      <c r="F5165" s="1" t="s">
        <v>17621</v>
      </c>
      <c r="G5165" s="1">
        <v>-27.843299999999999</v>
      </c>
      <c r="H5165" s="1">
        <v>120.703</v>
      </c>
      <c r="I5165" s="1">
        <v>1631</v>
      </c>
      <c r="J5165" s="1">
        <v>8</v>
      </c>
      <c r="K5165" s="1" t="s">
        <v>6333</v>
      </c>
      <c r="L5165" s="1" t="s">
        <v>17618</v>
      </c>
    </row>
    <row r="5166" spans="1:12">
      <c r="A5166" s="1">
        <v>6291</v>
      </c>
      <c r="B5166" s="1" t="s">
        <v>17622</v>
      </c>
      <c r="C5166" s="1" t="s">
        <v>17623</v>
      </c>
      <c r="D5166" s="1" t="s">
        <v>6330</v>
      </c>
      <c r="E5166" s="1" t="s">
        <v>17624</v>
      </c>
      <c r="F5166" s="1" t="s">
        <v>17625</v>
      </c>
      <c r="G5166" s="1">
        <v>-28.613600000000002</v>
      </c>
      <c r="H5166" s="1">
        <v>122.42400000000001</v>
      </c>
      <c r="I5166" s="1">
        <v>1530</v>
      </c>
      <c r="J5166" s="1">
        <v>8</v>
      </c>
      <c r="K5166" s="1" t="s">
        <v>6333</v>
      </c>
      <c r="L5166" s="1" t="s">
        <v>17622</v>
      </c>
    </row>
    <row r="5167" spans="1:12">
      <c r="A5167" s="1">
        <v>6292</v>
      </c>
      <c r="B5167" s="1" t="s">
        <v>17626</v>
      </c>
      <c r="C5167" s="1" t="s">
        <v>17627</v>
      </c>
      <c r="D5167" s="1" t="s">
        <v>6330</v>
      </c>
      <c r="E5167" s="1" t="s">
        <v>17628</v>
      </c>
      <c r="F5167" s="1" t="s">
        <v>17629</v>
      </c>
      <c r="G5167" s="1">
        <v>-9.9499999999999993</v>
      </c>
      <c r="H5167" s="1">
        <v>142.18299999999999</v>
      </c>
      <c r="I5167" s="1">
        <v>0</v>
      </c>
      <c r="J5167" s="1">
        <v>9</v>
      </c>
      <c r="K5167" s="1" t="s">
        <v>6333</v>
      </c>
      <c r="L5167" s="1" t="s">
        <v>17626</v>
      </c>
    </row>
    <row r="5168" spans="1:12">
      <c r="A5168" s="1">
        <v>6293</v>
      </c>
      <c r="B5168" s="1" t="s">
        <v>17630</v>
      </c>
      <c r="C5168" s="1" t="s">
        <v>17631</v>
      </c>
      <c r="D5168" s="1" t="s">
        <v>6330</v>
      </c>
      <c r="E5168" s="1" t="s">
        <v>17632</v>
      </c>
      <c r="F5168" s="1" t="s">
        <v>17633</v>
      </c>
      <c r="G5168" s="1">
        <v>-26.611699999999999</v>
      </c>
      <c r="H5168" s="1">
        <v>118.548</v>
      </c>
      <c r="I5168" s="1">
        <v>1713</v>
      </c>
      <c r="J5168" s="1">
        <v>8</v>
      </c>
      <c r="K5168" s="1" t="s">
        <v>6333</v>
      </c>
      <c r="L5168" s="1" t="s">
        <v>17630</v>
      </c>
    </row>
    <row r="5169" spans="1:12">
      <c r="A5169" s="1">
        <v>6294</v>
      </c>
      <c r="B5169" s="1" t="s">
        <v>17634</v>
      </c>
      <c r="C5169" s="1" t="s">
        <v>17635</v>
      </c>
      <c r="D5169" s="1" t="s">
        <v>6330</v>
      </c>
      <c r="E5169" s="1" t="s">
        <v>17636</v>
      </c>
      <c r="F5169" s="1" t="s">
        <v>17637</v>
      </c>
      <c r="G5169" s="1">
        <v>-36.9086</v>
      </c>
      <c r="H5169" s="1">
        <v>149.90100000000001</v>
      </c>
      <c r="I5169" s="1">
        <v>7</v>
      </c>
      <c r="J5169" s="1">
        <v>10</v>
      </c>
      <c r="K5169" s="1" t="s">
        <v>6333</v>
      </c>
      <c r="L5169" s="1" t="s">
        <v>17634</v>
      </c>
    </row>
    <row r="5170" spans="1:12">
      <c r="A5170" s="1">
        <v>6295</v>
      </c>
      <c r="B5170" s="1" t="s">
        <v>17638</v>
      </c>
      <c r="C5170" s="1" t="s">
        <v>17639</v>
      </c>
      <c r="D5170" s="1" t="s">
        <v>6330</v>
      </c>
      <c r="E5170" s="1" t="s">
        <v>17640</v>
      </c>
      <c r="F5170" s="1" t="s">
        <v>17641</v>
      </c>
      <c r="G5170" s="1">
        <v>-12.0944</v>
      </c>
      <c r="H5170" s="1">
        <v>134.89400000000001</v>
      </c>
      <c r="I5170" s="1">
        <v>53</v>
      </c>
      <c r="J5170" s="1">
        <v>9.5</v>
      </c>
      <c r="K5170" s="1" t="s">
        <v>6333</v>
      </c>
      <c r="L5170" s="1" t="s">
        <v>17638</v>
      </c>
    </row>
    <row r="5171" spans="1:12">
      <c r="A5171" s="1">
        <v>6296</v>
      </c>
      <c r="B5171" s="1" t="s">
        <v>17642</v>
      </c>
      <c r="C5171" s="1" t="s">
        <v>17643</v>
      </c>
      <c r="D5171" s="1" t="s">
        <v>6330</v>
      </c>
      <c r="E5171" s="1" t="s">
        <v>17644</v>
      </c>
      <c r="F5171" s="1" t="s">
        <v>17645</v>
      </c>
      <c r="G5171" s="1">
        <v>-12.056100000000001</v>
      </c>
      <c r="H5171" s="1">
        <v>134.23400000000001</v>
      </c>
      <c r="I5171" s="1">
        <v>123</v>
      </c>
      <c r="J5171" s="1">
        <v>9.5</v>
      </c>
      <c r="K5171" s="1" t="s">
        <v>6333</v>
      </c>
      <c r="L5171" s="1" t="s">
        <v>17642</v>
      </c>
    </row>
    <row r="5172" spans="1:12">
      <c r="A5172" s="1">
        <v>6297</v>
      </c>
      <c r="B5172" s="1" t="s">
        <v>17646</v>
      </c>
      <c r="C5172" s="1" t="s">
        <v>17647</v>
      </c>
      <c r="D5172" s="1" t="s">
        <v>6330</v>
      </c>
      <c r="E5172" s="1" t="s">
        <v>17648</v>
      </c>
      <c r="F5172" s="1" t="s">
        <v>17649</v>
      </c>
      <c r="G5172" s="1">
        <v>-16.442499999999999</v>
      </c>
      <c r="H5172" s="1">
        <v>136.084</v>
      </c>
      <c r="I5172" s="1">
        <v>131</v>
      </c>
      <c r="J5172" s="1">
        <v>9.5</v>
      </c>
      <c r="K5172" s="1" t="s">
        <v>6333</v>
      </c>
      <c r="L5172" s="1" t="s">
        <v>17646</v>
      </c>
    </row>
    <row r="5173" spans="1:12">
      <c r="A5173" s="1">
        <v>6298</v>
      </c>
      <c r="B5173" s="1" t="s">
        <v>17650</v>
      </c>
      <c r="C5173" s="1" t="s">
        <v>17651</v>
      </c>
      <c r="D5173" s="1" t="s">
        <v>6330</v>
      </c>
      <c r="E5173" s="1" t="s">
        <v>17652</v>
      </c>
      <c r="F5173" s="1" t="s">
        <v>17653</v>
      </c>
      <c r="G5173" s="1">
        <v>-34.229199999999999</v>
      </c>
      <c r="H5173" s="1">
        <v>142.08600000000001</v>
      </c>
      <c r="I5173" s="1">
        <v>167</v>
      </c>
      <c r="J5173" s="1">
        <v>10</v>
      </c>
      <c r="K5173" s="1" t="s">
        <v>6333</v>
      </c>
      <c r="L5173" s="1" t="s">
        <v>17650</v>
      </c>
    </row>
    <row r="5174" spans="1:12">
      <c r="A5174" s="1">
        <v>6299</v>
      </c>
      <c r="B5174" s="1" t="s">
        <v>17654</v>
      </c>
      <c r="C5174" s="1" t="s">
        <v>17655</v>
      </c>
      <c r="D5174" s="1" t="s">
        <v>6330</v>
      </c>
      <c r="E5174" s="1" t="s">
        <v>17656</v>
      </c>
      <c r="F5174" s="1" t="s">
        <v>17657</v>
      </c>
      <c r="G5174" s="1">
        <v>-28.116099999999999</v>
      </c>
      <c r="H5174" s="1">
        <v>117.842</v>
      </c>
      <c r="I5174" s="1">
        <v>1354</v>
      </c>
      <c r="J5174" s="1">
        <v>8</v>
      </c>
      <c r="K5174" s="1" t="s">
        <v>6333</v>
      </c>
      <c r="L5174" s="1" t="s">
        <v>17654</v>
      </c>
    </row>
    <row r="5175" spans="1:12">
      <c r="A5175" s="1">
        <v>6300</v>
      </c>
      <c r="B5175" s="1" t="s">
        <v>17658</v>
      </c>
      <c r="C5175" s="1" t="s">
        <v>17659</v>
      </c>
      <c r="D5175" s="1" t="s">
        <v>6330</v>
      </c>
      <c r="E5175" s="1" t="s">
        <v>17660</v>
      </c>
      <c r="F5175" s="1" t="s">
        <v>17661</v>
      </c>
      <c r="G5175" s="1">
        <v>-29.498899999999999</v>
      </c>
      <c r="H5175" s="1">
        <v>149.845</v>
      </c>
      <c r="I5175" s="1">
        <v>701</v>
      </c>
      <c r="J5175" s="1">
        <v>10</v>
      </c>
      <c r="K5175" s="1" t="s">
        <v>6333</v>
      </c>
      <c r="L5175" s="1" t="s">
        <v>17658</v>
      </c>
    </row>
    <row r="5176" spans="1:12">
      <c r="A5176" s="1">
        <v>6301</v>
      </c>
      <c r="B5176" s="1" t="s">
        <v>17662</v>
      </c>
      <c r="C5176" s="1" t="s">
        <v>17663</v>
      </c>
      <c r="D5176" s="1" t="s">
        <v>6330</v>
      </c>
      <c r="E5176" s="1" t="s">
        <v>17664</v>
      </c>
      <c r="F5176" s="1" t="s">
        <v>17665</v>
      </c>
      <c r="G5176" s="1">
        <v>-22.0578</v>
      </c>
      <c r="H5176" s="1">
        <v>148.077</v>
      </c>
      <c r="I5176" s="1">
        <v>770</v>
      </c>
      <c r="J5176" s="1">
        <v>10</v>
      </c>
      <c r="K5176" s="1" t="s">
        <v>6333</v>
      </c>
      <c r="L5176" s="1" t="s">
        <v>17662</v>
      </c>
    </row>
    <row r="5177" spans="1:12">
      <c r="A5177" s="1">
        <v>6302</v>
      </c>
      <c r="B5177" s="1" t="s">
        <v>17666</v>
      </c>
      <c r="C5177" s="1" t="s">
        <v>17667</v>
      </c>
      <c r="D5177" s="1" t="s">
        <v>6330</v>
      </c>
      <c r="E5177" s="1" t="s">
        <v>17668</v>
      </c>
      <c r="F5177" s="1" t="s">
        <v>17669</v>
      </c>
      <c r="G5177" s="1">
        <v>-35.897799999999997</v>
      </c>
      <c r="H5177" s="1">
        <v>150.14400000000001</v>
      </c>
      <c r="I5177" s="1">
        <v>14</v>
      </c>
      <c r="J5177" s="1">
        <v>10</v>
      </c>
      <c r="K5177" s="1" t="s">
        <v>6333</v>
      </c>
      <c r="L5177" s="1" t="s">
        <v>17666</v>
      </c>
    </row>
    <row r="5178" spans="1:12">
      <c r="A5178" s="1">
        <v>6303</v>
      </c>
      <c r="B5178" s="1" t="s">
        <v>17670</v>
      </c>
      <c r="C5178" s="1" t="s">
        <v>17671</v>
      </c>
      <c r="D5178" s="1" t="s">
        <v>6330</v>
      </c>
      <c r="E5178" s="1" t="s">
        <v>17672</v>
      </c>
      <c r="F5178" s="1" t="s">
        <v>17673</v>
      </c>
      <c r="G5178" s="1">
        <v>-37.745600000000003</v>
      </c>
      <c r="H5178" s="1">
        <v>140.785</v>
      </c>
      <c r="I5178" s="1">
        <v>212</v>
      </c>
      <c r="J5178" s="1">
        <v>9.5</v>
      </c>
      <c r="K5178" s="1" t="s">
        <v>6333</v>
      </c>
      <c r="L5178" s="1" t="s">
        <v>17670</v>
      </c>
    </row>
    <row r="5179" spans="1:12">
      <c r="A5179" s="1">
        <v>6304</v>
      </c>
      <c r="B5179" s="1" t="s">
        <v>17674</v>
      </c>
      <c r="C5179" s="1" t="s">
        <v>17675</v>
      </c>
      <c r="D5179" s="1" t="s">
        <v>6330</v>
      </c>
      <c r="E5179" s="1" t="s">
        <v>17676</v>
      </c>
      <c r="F5179" s="1" t="s">
        <v>17677</v>
      </c>
      <c r="G5179" s="1">
        <v>-16.662500000000001</v>
      </c>
      <c r="H5179" s="1">
        <v>139.178</v>
      </c>
      <c r="I5179" s="1">
        <v>33</v>
      </c>
      <c r="J5179" s="1">
        <v>9</v>
      </c>
      <c r="K5179" s="1" t="s">
        <v>6333</v>
      </c>
      <c r="L5179" s="1" t="s">
        <v>17674</v>
      </c>
    </row>
    <row r="5180" spans="1:12">
      <c r="A5180" s="1">
        <v>6305</v>
      </c>
      <c r="B5180" s="1" t="s">
        <v>17678</v>
      </c>
      <c r="C5180" s="1" t="s">
        <v>17679</v>
      </c>
      <c r="D5180" s="1" t="s">
        <v>6330</v>
      </c>
      <c r="E5180" s="1" t="s">
        <v>17680</v>
      </c>
      <c r="F5180" s="1" t="s">
        <v>17681</v>
      </c>
      <c r="G5180" s="1">
        <v>-9.9166699999999999</v>
      </c>
      <c r="H5180" s="1">
        <v>144.05500000000001</v>
      </c>
      <c r="I5180" s="1">
        <v>0</v>
      </c>
      <c r="J5180" s="1">
        <v>10</v>
      </c>
      <c r="K5180" s="1" t="s">
        <v>6333</v>
      </c>
      <c r="L5180" s="1" t="s">
        <v>17678</v>
      </c>
    </row>
    <row r="5181" spans="1:12">
      <c r="A5181" s="1">
        <v>6306</v>
      </c>
      <c r="B5181" s="1" t="s">
        <v>17682</v>
      </c>
      <c r="C5181" s="1" t="s">
        <v>17683</v>
      </c>
      <c r="D5181" s="1" t="s">
        <v>6330</v>
      </c>
      <c r="E5181" s="1" t="s">
        <v>17684</v>
      </c>
      <c r="F5181" s="1" t="s">
        <v>17685</v>
      </c>
      <c r="G5181" s="1">
        <v>-25.513300000000001</v>
      </c>
      <c r="H5181" s="1">
        <v>152.715</v>
      </c>
      <c r="I5181" s="1">
        <v>38</v>
      </c>
      <c r="J5181" s="1">
        <v>10</v>
      </c>
      <c r="K5181" s="1" t="s">
        <v>6333</v>
      </c>
      <c r="L5181" s="1" t="s">
        <v>17682</v>
      </c>
    </row>
    <row r="5182" spans="1:12">
      <c r="A5182" s="1">
        <v>6307</v>
      </c>
      <c r="B5182" s="1" t="s">
        <v>17686</v>
      </c>
      <c r="C5182" s="1" t="s">
        <v>17687</v>
      </c>
      <c r="D5182" s="1" t="s">
        <v>6330</v>
      </c>
      <c r="E5182" s="1" t="s">
        <v>17688</v>
      </c>
      <c r="F5182" s="1" t="s">
        <v>17689</v>
      </c>
      <c r="G5182" s="1">
        <v>-34.702199999999998</v>
      </c>
      <c r="H5182" s="1">
        <v>146.512</v>
      </c>
      <c r="I5182" s="1">
        <v>474</v>
      </c>
      <c r="J5182" s="1">
        <v>10</v>
      </c>
      <c r="K5182" s="1" t="s">
        <v>6333</v>
      </c>
      <c r="L5182" s="1" t="s">
        <v>17686</v>
      </c>
    </row>
    <row r="5183" spans="1:12">
      <c r="A5183" s="1">
        <v>6308</v>
      </c>
      <c r="B5183" s="1" t="s">
        <v>17690</v>
      </c>
      <c r="C5183" s="1" t="s">
        <v>17691</v>
      </c>
      <c r="D5183" s="1" t="s">
        <v>6330</v>
      </c>
      <c r="E5183" s="1" t="s">
        <v>17692</v>
      </c>
      <c r="F5183" s="1" t="s">
        <v>17693</v>
      </c>
      <c r="G5183" s="1">
        <v>-30.319199999999999</v>
      </c>
      <c r="H5183" s="1">
        <v>149.827</v>
      </c>
      <c r="I5183" s="1">
        <v>788</v>
      </c>
      <c r="J5183" s="1">
        <v>10</v>
      </c>
      <c r="K5183" s="1" t="s">
        <v>6333</v>
      </c>
      <c r="L5183" s="1" t="s">
        <v>17690</v>
      </c>
    </row>
    <row r="5184" spans="1:12">
      <c r="A5184" s="1">
        <v>6309</v>
      </c>
      <c r="B5184" s="1" t="s">
        <v>17694</v>
      </c>
      <c r="C5184" s="1" t="s">
        <v>17695</v>
      </c>
      <c r="D5184" s="1" t="s">
        <v>6330</v>
      </c>
      <c r="E5184" s="1" t="s">
        <v>17696</v>
      </c>
      <c r="F5184" s="1" t="s">
        <v>17697</v>
      </c>
      <c r="G5184" s="1">
        <v>-17.683599999999998</v>
      </c>
      <c r="H5184" s="1">
        <v>141.07</v>
      </c>
      <c r="I5184" s="1">
        <v>73</v>
      </c>
      <c r="J5184" s="1">
        <v>10</v>
      </c>
      <c r="K5184" s="1" t="s">
        <v>6333</v>
      </c>
      <c r="L5184" s="1" t="s">
        <v>17694</v>
      </c>
    </row>
    <row r="5185" spans="1:12">
      <c r="A5185" s="1">
        <v>6310</v>
      </c>
      <c r="B5185" s="1" t="s">
        <v>17698</v>
      </c>
      <c r="C5185" s="1" t="s">
        <v>17699</v>
      </c>
      <c r="D5185" s="1" t="s">
        <v>6330</v>
      </c>
      <c r="E5185" s="1" t="s">
        <v>17700</v>
      </c>
      <c r="F5185" s="1" t="s">
        <v>17701</v>
      </c>
      <c r="G5185" s="1">
        <v>-23.4178</v>
      </c>
      <c r="H5185" s="1">
        <v>119.803</v>
      </c>
      <c r="I5185" s="1">
        <v>1724</v>
      </c>
      <c r="J5185" s="1">
        <v>8</v>
      </c>
      <c r="K5185" s="1" t="s">
        <v>6333</v>
      </c>
      <c r="L5185" s="1" t="s">
        <v>17698</v>
      </c>
    </row>
    <row r="5186" spans="1:12">
      <c r="A5186" s="1">
        <v>6311</v>
      </c>
      <c r="B5186" s="1" t="s">
        <v>17702</v>
      </c>
      <c r="C5186" s="1" t="s">
        <v>17703</v>
      </c>
      <c r="D5186" s="1" t="s">
        <v>6330</v>
      </c>
      <c r="E5186" s="1" t="s">
        <v>17704</v>
      </c>
      <c r="F5186" s="1" t="s">
        <v>17705</v>
      </c>
      <c r="G5186" s="1">
        <v>-30.484999999999999</v>
      </c>
      <c r="H5186" s="1">
        <v>136.87700000000001</v>
      </c>
      <c r="I5186" s="1">
        <v>343</v>
      </c>
      <c r="J5186" s="1">
        <v>9.5</v>
      </c>
      <c r="K5186" s="1" t="s">
        <v>6333</v>
      </c>
      <c r="L5186" s="1" t="s">
        <v>17702</v>
      </c>
    </row>
    <row r="5187" spans="1:12">
      <c r="A5187" s="1">
        <v>6312</v>
      </c>
      <c r="B5187" s="1" t="s">
        <v>17706</v>
      </c>
      <c r="C5187" s="1" t="s">
        <v>17406</v>
      </c>
      <c r="D5187" s="1" t="s">
        <v>6330</v>
      </c>
      <c r="E5187" s="1" t="s">
        <v>17707</v>
      </c>
      <c r="F5187" s="1" t="s">
        <v>17708</v>
      </c>
      <c r="G5187" s="1">
        <v>-32.506943999999997</v>
      </c>
      <c r="H5187" s="1">
        <v>137.716667</v>
      </c>
      <c r="I5187" s="1">
        <v>56</v>
      </c>
      <c r="J5187" s="1">
        <v>9.5</v>
      </c>
      <c r="K5187" s="1" t="s">
        <v>6333</v>
      </c>
      <c r="L5187" s="1" t="s">
        <v>17706</v>
      </c>
    </row>
    <row r="5188" spans="1:12">
      <c r="A5188" s="1">
        <v>6313</v>
      </c>
      <c r="B5188" s="1" t="s">
        <v>17709</v>
      </c>
      <c r="C5188" s="1" t="s">
        <v>17710</v>
      </c>
      <c r="D5188" s="1" t="s">
        <v>6330</v>
      </c>
      <c r="E5188" s="1" t="s">
        <v>17711</v>
      </c>
      <c r="F5188" s="1" t="s">
        <v>17712</v>
      </c>
      <c r="G5188" s="1">
        <v>-18.755299999999998</v>
      </c>
      <c r="H5188" s="1">
        <v>146.58099999999999</v>
      </c>
      <c r="I5188" s="1">
        <v>28</v>
      </c>
      <c r="J5188" s="1">
        <v>10</v>
      </c>
      <c r="K5188" s="1" t="s">
        <v>6333</v>
      </c>
      <c r="L5188" s="1" t="s">
        <v>17709</v>
      </c>
    </row>
    <row r="5189" spans="1:12">
      <c r="A5189" s="1">
        <v>6314</v>
      </c>
      <c r="B5189" s="1" t="s">
        <v>17713</v>
      </c>
      <c r="C5189" s="1" t="s">
        <v>17714</v>
      </c>
      <c r="D5189" s="1" t="s">
        <v>6330</v>
      </c>
      <c r="E5189" s="1" t="s">
        <v>17715</v>
      </c>
      <c r="F5189" s="1" t="s">
        <v>17716</v>
      </c>
      <c r="G5189" s="1">
        <v>-23.171099999999999</v>
      </c>
      <c r="H5189" s="1">
        <v>117.745</v>
      </c>
      <c r="I5189" s="1">
        <v>1406</v>
      </c>
      <c r="J5189" s="1">
        <v>8</v>
      </c>
      <c r="K5189" s="1" t="s">
        <v>6333</v>
      </c>
      <c r="L5189" s="1" t="s">
        <v>17713</v>
      </c>
    </row>
    <row r="5190" spans="1:12">
      <c r="A5190" s="1">
        <v>6315</v>
      </c>
      <c r="B5190" s="1" t="s">
        <v>17717</v>
      </c>
      <c r="C5190" s="1" t="s">
        <v>17718</v>
      </c>
      <c r="D5190" s="1" t="s">
        <v>17719</v>
      </c>
      <c r="E5190" s="1" t="s">
        <v>17720</v>
      </c>
      <c r="F5190" s="1" t="s">
        <v>17721</v>
      </c>
      <c r="G5190" s="1">
        <v>-12.1883</v>
      </c>
      <c r="H5190" s="1">
        <v>96.8339</v>
      </c>
      <c r="I5190" s="1">
        <v>10</v>
      </c>
      <c r="J5190" s="1">
        <v>6.5</v>
      </c>
      <c r="K5190" s="1" t="s">
        <v>161</v>
      </c>
      <c r="L5190" s="1" t="s">
        <v>17717</v>
      </c>
    </row>
    <row r="5191" spans="1:12">
      <c r="A5191" s="1">
        <v>6316</v>
      </c>
      <c r="B5191" s="1" t="s">
        <v>17722</v>
      </c>
      <c r="C5191" s="1" t="s">
        <v>17723</v>
      </c>
      <c r="D5191" s="1" t="s">
        <v>6330</v>
      </c>
      <c r="E5191" s="1" t="s">
        <v>17724</v>
      </c>
      <c r="F5191" s="1" t="s">
        <v>17725</v>
      </c>
      <c r="G5191" s="1">
        <v>-12.269399999999999</v>
      </c>
      <c r="H5191" s="1">
        <v>136.81800000000001</v>
      </c>
      <c r="I5191" s="1">
        <v>192</v>
      </c>
      <c r="J5191" s="1">
        <v>9.5</v>
      </c>
      <c r="K5191" s="1" t="s">
        <v>6333</v>
      </c>
      <c r="L5191" s="1" t="s">
        <v>17722</v>
      </c>
    </row>
    <row r="5192" spans="1:12">
      <c r="A5192" s="1">
        <v>6317</v>
      </c>
      <c r="B5192" s="1" t="s">
        <v>17726</v>
      </c>
      <c r="C5192" s="1" t="s">
        <v>17727</v>
      </c>
      <c r="D5192" s="1" t="s">
        <v>6330</v>
      </c>
      <c r="E5192" s="1" t="s">
        <v>17728</v>
      </c>
      <c r="F5192" s="1" t="s">
        <v>17729</v>
      </c>
      <c r="G5192" s="1">
        <v>-33.131399999999999</v>
      </c>
      <c r="H5192" s="1">
        <v>148.239</v>
      </c>
      <c r="I5192" s="1">
        <v>1069</v>
      </c>
      <c r="J5192" s="1">
        <v>10</v>
      </c>
      <c r="K5192" s="1" t="s">
        <v>6333</v>
      </c>
      <c r="L5192" s="1" t="s">
        <v>17726</v>
      </c>
    </row>
    <row r="5193" spans="1:12">
      <c r="A5193" s="1">
        <v>6318</v>
      </c>
      <c r="B5193" s="1" t="s">
        <v>17730</v>
      </c>
      <c r="C5193" s="1" t="s">
        <v>17731</v>
      </c>
      <c r="D5193" s="1" t="s">
        <v>6330</v>
      </c>
      <c r="E5193" s="1" t="s">
        <v>17732</v>
      </c>
      <c r="F5193" s="1" t="s">
        <v>17733</v>
      </c>
      <c r="G5193" s="1">
        <v>-34.6053</v>
      </c>
      <c r="H5193" s="1">
        <v>135.88</v>
      </c>
      <c r="I5193" s="1">
        <v>36</v>
      </c>
      <c r="J5193" s="1">
        <v>9.5</v>
      </c>
      <c r="K5193" s="1" t="s">
        <v>6333</v>
      </c>
      <c r="L5193" s="1" t="s">
        <v>17730</v>
      </c>
    </row>
    <row r="5194" spans="1:12">
      <c r="A5194" s="1">
        <v>6319</v>
      </c>
      <c r="B5194" s="1" t="s">
        <v>17734</v>
      </c>
      <c r="C5194" s="1" t="s">
        <v>17735</v>
      </c>
      <c r="D5194" s="1" t="s">
        <v>6330</v>
      </c>
      <c r="E5194" s="1" t="s">
        <v>17736</v>
      </c>
      <c r="F5194" s="1" t="s">
        <v>17737</v>
      </c>
      <c r="G5194" s="1">
        <v>-14.896699999999999</v>
      </c>
      <c r="H5194" s="1">
        <v>141.60900000000001</v>
      </c>
      <c r="I5194" s="1">
        <v>10</v>
      </c>
      <c r="J5194" s="1">
        <v>10</v>
      </c>
      <c r="K5194" s="1" t="s">
        <v>6333</v>
      </c>
      <c r="L5194" s="1" t="s">
        <v>17734</v>
      </c>
    </row>
    <row r="5195" spans="1:12">
      <c r="A5195" s="1">
        <v>6320</v>
      </c>
      <c r="B5195" s="1" t="s">
        <v>17738</v>
      </c>
      <c r="C5195" s="1" t="s">
        <v>17739</v>
      </c>
      <c r="D5195" s="1" t="s">
        <v>6330</v>
      </c>
      <c r="E5195" s="1" t="s">
        <v>17740</v>
      </c>
      <c r="F5195" s="1" t="s">
        <v>17741</v>
      </c>
      <c r="G5195" s="1">
        <v>-31.4358</v>
      </c>
      <c r="H5195" s="1">
        <v>152.863</v>
      </c>
      <c r="I5195" s="1">
        <v>12</v>
      </c>
      <c r="J5195" s="1">
        <v>10</v>
      </c>
      <c r="K5195" s="1" t="s">
        <v>6333</v>
      </c>
      <c r="L5195" s="1" t="s">
        <v>17738</v>
      </c>
    </row>
    <row r="5196" spans="1:12">
      <c r="A5196" s="1">
        <v>6321</v>
      </c>
      <c r="B5196" s="1" t="s">
        <v>17742</v>
      </c>
      <c r="C5196" s="1" t="s">
        <v>11978</v>
      </c>
      <c r="D5196" s="1" t="s">
        <v>6330</v>
      </c>
      <c r="E5196" s="1" t="s">
        <v>17743</v>
      </c>
      <c r="F5196" s="1" t="s">
        <v>17744</v>
      </c>
      <c r="G5196" s="1">
        <v>-38.318100000000001</v>
      </c>
      <c r="H5196" s="1">
        <v>141.471</v>
      </c>
      <c r="I5196" s="1">
        <v>265</v>
      </c>
      <c r="J5196" s="1">
        <v>10</v>
      </c>
      <c r="K5196" s="1" t="s">
        <v>6333</v>
      </c>
      <c r="L5196" s="1" t="s">
        <v>17742</v>
      </c>
    </row>
    <row r="5197" spans="1:12">
      <c r="A5197" s="1">
        <v>6322</v>
      </c>
      <c r="B5197" s="1" t="s">
        <v>17745</v>
      </c>
      <c r="C5197" s="1" t="s">
        <v>17746</v>
      </c>
      <c r="D5197" s="1" t="s">
        <v>6330</v>
      </c>
      <c r="E5197" s="1" t="s">
        <v>17747</v>
      </c>
      <c r="F5197" s="1" t="s">
        <v>17748</v>
      </c>
      <c r="G5197" s="1">
        <v>-26.612200000000001</v>
      </c>
      <c r="H5197" s="1">
        <v>144.25299999999999</v>
      </c>
      <c r="I5197" s="1">
        <v>655</v>
      </c>
      <c r="J5197" s="1">
        <v>10</v>
      </c>
      <c r="K5197" s="1" t="s">
        <v>6333</v>
      </c>
      <c r="L5197" s="1" t="s">
        <v>17745</v>
      </c>
    </row>
    <row r="5198" spans="1:12">
      <c r="A5198" s="1">
        <v>6323</v>
      </c>
      <c r="B5198" s="1" t="s">
        <v>17749</v>
      </c>
      <c r="C5198" s="1" t="s">
        <v>17750</v>
      </c>
      <c r="D5198" s="1" t="s">
        <v>6330</v>
      </c>
      <c r="E5198" s="1" t="s">
        <v>17751</v>
      </c>
      <c r="F5198" s="1" t="s">
        <v>17752</v>
      </c>
      <c r="G5198" s="1">
        <v>-12.356400000000001</v>
      </c>
      <c r="H5198" s="1">
        <v>134.898</v>
      </c>
      <c r="I5198" s="1">
        <v>206</v>
      </c>
      <c r="J5198" s="1">
        <v>9.5</v>
      </c>
      <c r="K5198" s="1" t="s">
        <v>6333</v>
      </c>
      <c r="L5198" s="1" t="s">
        <v>17749</v>
      </c>
    </row>
    <row r="5199" spans="1:12">
      <c r="A5199" s="1">
        <v>6324</v>
      </c>
      <c r="B5199" s="1" t="s">
        <v>17753</v>
      </c>
      <c r="C5199" s="1" t="s">
        <v>17754</v>
      </c>
      <c r="D5199" s="1" t="s">
        <v>6330</v>
      </c>
      <c r="E5199" s="1" t="s">
        <v>17755</v>
      </c>
      <c r="F5199" s="1" t="s">
        <v>17756</v>
      </c>
      <c r="G5199" s="1">
        <v>-26.545000000000002</v>
      </c>
      <c r="H5199" s="1">
        <v>148.77500000000001</v>
      </c>
      <c r="I5199" s="1">
        <v>1032</v>
      </c>
      <c r="J5199" s="1">
        <v>10</v>
      </c>
      <c r="K5199" s="1" t="s">
        <v>6333</v>
      </c>
      <c r="L5199" s="1" t="s">
        <v>17753</v>
      </c>
    </row>
    <row r="5200" spans="1:12">
      <c r="A5200" s="1">
        <v>6325</v>
      </c>
      <c r="B5200" s="1" t="s">
        <v>17757</v>
      </c>
      <c r="C5200" s="1" t="s">
        <v>10881</v>
      </c>
      <c r="D5200" s="1" t="s">
        <v>6330</v>
      </c>
      <c r="E5200" s="1" t="s">
        <v>17758</v>
      </c>
      <c r="F5200" s="1" t="s">
        <v>17759</v>
      </c>
      <c r="G5200" s="1">
        <v>-28.049700000000001</v>
      </c>
      <c r="H5200" s="1">
        <v>148.595</v>
      </c>
      <c r="I5200" s="1">
        <v>656</v>
      </c>
      <c r="J5200" s="1">
        <v>10</v>
      </c>
      <c r="K5200" s="1" t="s">
        <v>6333</v>
      </c>
      <c r="L5200" s="1" t="s">
        <v>17757</v>
      </c>
    </row>
    <row r="5201" spans="1:12">
      <c r="A5201" s="1">
        <v>6326</v>
      </c>
      <c r="B5201" s="1" t="s">
        <v>17760</v>
      </c>
      <c r="C5201" s="1" t="s">
        <v>17761</v>
      </c>
      <c r="D5201" s="1" t="s">
        <v>6330</v>
      </c>
      <c r="E5201" s="1" t="s">
        <v>17762</v>
      </c>
      <c r="F5201" s="1" t="s">
        <v>17763</v>
      </c>
      <c r="G5201" s="1">
        <v>-25.893899999999999</v>
      </c>
      <c r="H5201" s="1">
        <v>113.577</v>
      </c>
      <c r="I5201" s="1">
        <v>111</v>
      </c>
      <c r="J5201" s="1">
        <v>8</v>
      </c>
      <c r="K5201" s="1" t="s">
        <v>6333</v>
      </c>
      <c r="L5201" s="1" t="s">
        <v>17760</v>
      </c>
    </row>
    <row r="5202" spans="1:12">
      <c r="A5202" s="1">
        <v>6327</v>
      </c>
      <c r="B5202" s="1" t="s">
        <v>17764</v>
      </c>
      <c r="C5202" s="1" t="s">
        <v>17765</v>
      </c>
      <c r="D5202" s="1" t="s">
        <v>6330</v>
      </c>
      <c r="E5202" s="1" t="s">
        <v>17766</v>
      </c>
      <c r="F5202" s="1" t="s">
        <v>17767</v>
      </c>
      <c r="G5202" s="1">
        <v>-9.3783300000000001</v>
      </c>
      <c r="H5202" s="1">
        <v>142.625</v>
      </c>
      <c r="I5202" s="1">
        <v>0</v>
      </c>
      <c r="J5202" s="1">
        <v>10</v>
      </c>
      <c r="K5202" s="1" t="s">
        <v>6333</v>
      </c>
      <c r="L5202" s="1" t="s">
        <v>17764</v>
      </c>
    </row>
    <row r="5203" spans="1:12">
      <c r="A5203" s="1">
        <v>6328</v>
      </c>
      <c r="B5203" s="1" t="s">
        <v>17768</v>
      </c>
      <c r="C5203" s="1" t="s">
        <v>17769</v>
      </c>
      <c r="D5203" s="1" t="s">
        <v>6330</v>
      </c>
      <c r="E5203" s="1" t="s">
        <v>17770</v>
      </c>
      <c r="F5203" s="1" t="s">
        <v>17771</v>
      </c>
      <c r="G5203" s="1">
        <v>-42.155000000000001</v>
      </c>
      <c r="H5203" s="1">
        <v>145.292</v>
      </c>
      <c r="I5203" s="1">
        <v>20</v>
      </c>
      <c r="J5203" s="1">
        <v>10</v>
      </c>
      <c r="K5203" s="1" t="s">
        <v>6333</v>
      </c>
      <c r="L5203" s="1" t="s">
        <v>17768</v>
      </c>
    </row>
    <row r="5204" spans="1:12">
      <c r="A5204" s="1">
        <v>6329</v>
      </c>
      <c r="B5204" s="1" t="s">
        <v>17772</v>
      </c>
      <c r="C5204" s="1" t="s">
        <v>17773</v>
      </c>
      <c r="D5204" s="1" t="s">
        <v>6330</v>
      </c>
      <c r="E5204" s="1" t="s">
        <v>17774</v>
      </c>
      <c r="F5204" s="1" t="s">
        <v>17775</v>
      </c>
      <c r="G5204" s="1">
        <v>-27.9864</v>
      </c>
      <c r="H5204" s="1">
        <v>143.81100000000001</v>
      </c>
      <c r="I5204" s="1">
        <v>433</v>
      </c>
      <c r="J5204" s="1">
        <v>10</v>
      </c>
      <c r="K5204" s="1" t="s">
        <v>6333</v>
      </c>
      <c r="L5204" s="1" t="s">
        <v>17772</v>
      </c>
    </row>
    <row r="5205" spans="1:12">
      <c r="A5205" s="1">
        <v>6330</v>
      </c>
      <c r="B5205" s="1" t="s">
        <v>17776</v>
      </c>
      <c r="C5205" s="1" t="s">
        <v>17777</v>
      </c>
      <c r="D5205" s="1" t="s">
        <v>6330</v>
      </c>
      <c r="E5205" s="1" t="s">
        <v>17778</v>
      </c>
      <c r="F5205" s="1" t="s">
        <v>17779</v>
      </c>
      <c r="G5205" s="1">
        <v>-19.634399999999999</v>
      </c>
      <c r="H5205" s="1">
        <v>134.18299999999999</v>
      </c>
      <c r="I5205" s="1">
        <v>1236</v>
      </c>
      <c r="J5205" s="1">
        <v>9.5</v>
      </c>
      <c r="K5205" s="1" t="s">
        <v>6333</v>
      </c>
      <c r="L5205" s="1" t="s">
        <v>17776</v>
      </c>
    </row>
    <row r="5206" spans="1:12">
      <c r="A5206" s="1">
        <v>6331</v>
      </c>
      <c r="B5206" s="1" t="s">
        <v>17780</v>
      </c>
      <c r="C5206" s="1" t="s">
        <v>17781</v>
      </c>
      <c r="D5206" s="1" t="s">
        <v>6330</v>
      </c>
      <c r="E5206" s="1" t="s">
        <v>17782</v>
      </c>
      <c r="F5206" s="1" t="s">
        <v>17783</v>
      </c>
      <c r="G5206" s="1">
        <v>-16.403300000000002</v>
      </c>
      <c r="H5206" s="1">
        <v>131.00200000000001</v>
      </c>
      <c r="I5206" s="1">
        <v>89</v>
      </c>
      <c r="J5206" s="1">
        <v>9.5</v>
      </c>
      <c r="K5206" s="1" t="s">
        <v>6333</v>
      </c>
      <c r="L5206" s="1" t="s">
        <v>17780</v>
      </c>
    </row>
    <row r="5207" spans="1:12">
      <c r="A5207" s="1">
        <v>6332</v>
      </c>
      <c r="B5207" s="1" t="s">
        <v>17784</v>
      </c>
      <c r="C5207" s="1" t="s">
        <v>17785</v>
      </c>
      <c r="D5207" s="1" t="s">
        <v>6330</v>
      </c>
      <c r="E5207" s="1" t="s">
        <v>17786</v>
      </c>
      <c r="F5207" s="1" t="s">
        <v>17787</v>
      </c>
      <c r="G5207" s="1">
        <v>-10.208299999999999</v>
      </c>
      <c r="H5207" s="1">
        <v>142.82499999999999</v>
      </c>
      <c r="I5207" s="1">
        <v>3</v>
      </c>
      <c r="J5207" s="1">
        <v>10</v>
      </c>
      <c r="K5207" s="1" t="s">
        <v>6333</v>
      </c>
      <c r="L5207" s="1" t="s">
        <v>17784</v>
      </c>
    </row>
    <row r="5208" spans="1:12">
      <c r="A5208" s="1">
        <v>6333</v>
      </c>
      <c r="B5208" s="1" t="s">
        <v>17788</v>
      </c>
      <c r="C5208" s="1" t="s">
        <v>17789</v>
      </c>
      <c r="D5208" s="1" t="s">
        <v>6330</v>
      </c>
      <c r="E5208" s="1" t="s">
        <v>17790</v>
      </c>
      <c r="F5208" s="1" t="s">
        <v>17791</v>
      </c>
      <c r="G5208" s="1">
        <v>-25.4131</v>
      </c>
      <c r="H5208" s="1">
        <v>142.667</v>
      </c>
      <c r="I5208" s="1">
        <v>452</v>
      </c>
      <c r="J5208" s="1">
        <v>10</v>
      </c>
      <c r="K5208" s="1" t="s">
        <v>6333</v>
      </c>
      <c r="L5208" s="1" t="s">
        <v>17788</v>
      </c>
    </row>
    <row r="5209" spans="1:12">
      <c r="A5209" s="1">
        <v>6334</v>
      </c>
      <c r="B5209" s="1" t="s">
        <v>17792</v>
      </c>
      <c r="C5209" s="1" t="s">
        <v>17793</v>
      </c>
      <c r="D5209" s="1" t="s">
        <v>6330</v>
      </c>
      <c r="E5209" s="1" t="s">
        <v>17794</v>
      </c>
      <c r="F5209" s="1" t="s">
        <v>17795</v>
      </c>
      <c r="G5209" s="1">
        <v>-33.058900000000001</v>
      </c>
      <c r="H5209" s="1">
        <v>137.51400000000001</v>
      </c>
      <c r="I5209" s="1">
        <v>41</v>
      </c>
      <c r="J5209" s="1">
        <v>9.5</v>
      </c>
      <c r="K5209" s="1" t="s">
        <v>6333</v>
      </c>
      <c r="L5209" s="1" t="s">
        <v>17792</v>
      </c>
    </row>
    <row r="5210" spans="1:12">
      <c r="A5210" s="1">
        <v>6335</v>
      </c>
      <c r="B5210" s="1" t="s">
        <v>17796</v>
      </c>
      <c r="C5210" s="1" t="s">
        <v>17797</v>
      </c>
      <c r="D5210" s="1" t="s">
        <v>6330</v>
      </c>
      <c r="E5210" s="1" t="s">
        <v>17798</v>
      </c>
      <c r="F5210" s="1" t="s">
        <v>17799</v>
      </c>
      <c r="G5210" s="1">
        <v>-26.629200000000001</v>
      </c>
      <c r="H5210" s="1">
        <v>120.221</v>
      </c>
      <c r="I5210" s="1">
        <v>1649</v>
      </c>
      <c r="J5210" s="1">
        <v>8</v>
      </c>
      <c r="K5210" s="1" t="s">
        <v>6333</v>
      </c>
      <c r="L5210" s="1" t="s">
        <v>17796</v>
      </c>
    </row>
    <row r="5211" spans="1:12">
      <c r="A5211" s="1">
        <v>6336</v>
      </c>
      <c r="B5211" s="1" t="s">
        <v>17800</v>
      </c>
      <c r="C5211" s="1" t="s">
        <v>17801</v>
      </c>
      <c r="D5211" s="1" t="s">
        <v>6330</v>
      </c>
      <c r="E5211" s="1" t="s">
        <v>17802</v>
      </c>
      <c r="F5211" s="1" t="s">
        <v>17803</v>
      </c>
      <c r="G5211" s="1">
        <v>-34.561100000000003</v>
      </c>
      <c r="H5211" s="1">
        <v>150.78899999999999</v>
      </c>
      <c r="I5211" s="1">
        <v>31</v>
      </c>
      <c r="J5211" s="1">
        <v>10</v>
      </c>
      <c r="K5211" s="1" t="s">
        <v>6333</v>
      </c>
      <c r="L5211" s="1" t="s">
        <v>17800</v>
      </c>
    </row>
    <row r="5212" spans="1:12">
      <c r="A5212" s="1">
        <v>6337</v>
      </c>
      <c r="B5212" s="1" t="s">
        <v>17804</v>
      </c>
      <c r="C5212" s="1" t="s">
        <v>17805</v>
      </c>
      <c r="D5212" s="1" t="s">
        <v>6330</v>
      </c>
      <c r="E5212" s="1" t="s">
        <v>17806</v>
      </c>
      <c r="F5212" s="1" t="s">
        <v>17807</v>
      </c>
      <c r="G5212" s="1">
        <v>-22.363600000000002</v>
      </c>
      <c r="H5212" s="1">
        <v>143.08600000000001</v>
      </c>
      <c r="I5212" s="1">
        <v>638</v>
      </c>
      <c r="J5212" s="1">
        <v>10</v>
      </c>
      <c r="K5212" s="1" t="s">
        <v>6333</v>
      </c>
      <c r="L5212" s="1" t="s">
        <v>17804</v>
      </c>
    </row>
    <row r="5213" spans="1:12">
      <c r="A5213" s="1">
        <v>6338</v>
      </c>
      <c r="B5213" s="1" t="s">
        <v>17808</v>
      </c>
      <c r="C5213" s="1" t="s">
        <v>17809</v>
      </c>
      <c r="D5213" s="1" t="s">
        <v>6330</v>
      </c>
      <c r="E5213" s="1" t="s">
        <v>17810</v>
      </c>
      <c r="F5213" s="1" t="s">
        <v>17811</v>
      </c>
      <c r="G5213" s="1">
        <v>-40.998899999999999</v>
      </c>
      <c r="H5213" s="1">
        <v>145.73099999999999</v>
      </c>
      <c r="I5213" s="1">
        <v>62</v>
      </c>
      <c r="J5213" s="1">
        <v>10</v>
      </c>
      <c r="K5213" s="1" t="s">
        <v>6333</v>
      </c>
      <c r="L5213" s="1" t="s">
        <v>17808</v>
      </c>
    </row>
    <row r="5214" spans="1:12">
      <c r="A5214" s="1">
        <v>6339</v>
      </c>
      <c r="B5214" s="1" t="s">
        <v>17812</v>
      </c>
      <c r="C5214" s="1" t="s">
        <v>17813</v>
      </c>
      <c r="D5214" s="1" t="s">
        <v>6330</v>
      </c>
      <c r="E5214" s="1" t="s">
        <v>17814</v>
      </c>
      <c r="F5214" s="1" t="s">
        <v>17815</v>
      </c>
      <c r="G5214" s="1">
        <v>-9.7570300000000003</v>
      </c>
      <c r="H5214" s="1">
        <v>143.411</v>
      </c>
      <c r="I5214" s="1">
        <v>0</v>
      </c>
      <c r="J5214" s="1">
        <v>10</v>
      </c>
      <c r="K5214" s="1" t="s">
        <v>6333</v>
      </c>
      <c r="L5214" s="1" t="s">
        <v>17812</v>
      </c>
    </row>
    <row r="5215" spans="1:12">
      <c r="A5215" s="1">
        <v>6340</v>
      </c>
      <c r="B5215" s="1" t="s">
        <v>17816</v>
      </c>
      <c r="C5215" s="1" t="s">
        <v>17817</v>
      </c>
      <c r="D5215" s="1" t="s">
        <v>6330</v>
      </c>
      <c r="E5215" s="1" t="s">
        <v>17818</v>
      </c>
      <c r="F5215" s="1" t="s">
        <v>17819</v>
      </c>
      <c r="G5215" s="1">
        <v>-9.9011099999999992</v>
      </c>
      <c r="H5215" s="1">
        <v>142.77600000000001</v>
      </c>
      <c r="I5215" s="1">
        <v>0</v>
      </c>
      <c r="J5215" s="1">
        <v>10</v>
      </c>
      <c r="K5215" s="1" t="s">
        <v>6333</v>
      </c>
      <c r="L5215" s="1" t="s">
        <v>17816</v>
      </c>
    </row>
    <row r="5216" spans="1:12">
      <c r="A5216" s="1">
        <v>6341</v>
      </c>
      <c r="B5216" s="1" t="s">
        <v>17820</v>
      </c>
      <c r="C5216" s="1" t="s">
        <v>10647</v>
      </c>
      <c r="D5216" s="1" t="s">
        <v>10648</v>
      </c>
      <c r="E5216" s="1" t="s">
        <v>17821</v>
      </c>
      <c r="F5216" s="1" t="s">
        <v>17822</v>
      </c>
      <c r="G5216" s="1">
        <v>39.782499999999999</v>
      </c>
      <c r="H5216" s="1">
        <v>116.387778</v>
      </c>
      <c r="I5216" s="1">
        <v>0</v>
      </c>
      <c r="J5216" s="1">
        <v>8</v>
      </c>
      <c r="K5216" s="1" t="s">
        <v>161</v>
      </c>
      <c r="L5216" s="1" t="s">
        <v>17820</v>
      </c>
    </row>
    <row r="5217" spans="1:12">
      <c r="A5217" s="1">
        <v>6342</v>
      </c>
      <c r="B5217" s="1" t="s">
        <v>17823</v>
      </c>
      <c r="C5217" s="1" t="s">
        <v>17824</v>
      </c>
      <c r="D5217" s="1" t="s">
        <v>10648</v>
      </c>
      <c r="E5217" s="1" t="s">
        <v>17825</v>
      </c>
      <c r="F5217" s="1" t="s">
        <v>17826</v>
      </c>
      <c r="G5217" s="1">
        <v>42.234999999999999</v>
      </c>
      <c r="H5217" s="1">
        <v>118.908</v>
      </c>
      <c r="I5217" s="1">
        <v>0</v>
      </c>
      <c r="J5217" s="1">
        <v>8</v>
      </c>
      <c r="K5217" s="1" t="s">
        <v>161</v>
      </c>
      <c r="L5217" s="1" t="s">
        <v>17823</v>
      </c>
    </row>
    <row r="5218" spans="1:12">
      <c r="A5218" s="1">
        <v>6343</v>
      </c>
      <c r="B5218" s="1" t="s">
        <v>17827</v>
      </c>
      <c r="C5218" s="1" t="s">
        <v>17828</v>
      </c>
      <c r="D5218" s="1" t="s">
        <v>10648</v>
      </c>
      <c r="E5218" s="1" t="s">
        <v>17829</v>
      </c>
      <c r="F5218" s="1" t="s">
        <v>17830</v>
      </c>
      <c r="G5218" s="1">
        <v>36.247500000000002</v>
      </c>
      <c r="H5218" s="1">
        <v>113.126</v>
      </c>
      <c r="I5218" s="1">
        <v>0</v>
      </c>
      <c r="J5218" s="1">
        <v>8</v>
      </c>
      <c r="K5218" s="1" t="s">
        <v>161</v>
      </c>
      <c r="L5218" s="1" t="s">
        <v>17827</v>
      </c>
    </row>
    <row r="5219" spans="1:12">
      <c r="A5219" s="1">
        <v>6344</v>
      </c>
      <c r="B5219" s="1" t="s">
        <v>17831</v>
      </c>
      <c r="C5219" s="1" t="s">
        <v>17832</v>
      </c>
      <c r="D5219" s="1" t="s">
        <v>10648</v>
      </c>
      <c r="E5219" s="1" t="s">
        <v>17833</v>
      </c>
      <c r="F5219" s="1" t="s">
        <v>17834</v>
      </c>
      <c r="G5219" s="1">
        <v>40.060299999999998</v>
      </c>
      <c r="H5219" s="1">
        <v>113.482</v>
      </c>
      <c r="I5219" s="1">
        <v>3442</v>
      </c>
      <c r="J5219" s="1">
        <v>8</v>
      </c>
      <c r="K5219" s="1" t="s">
        <v>161</v>
      </c>
      <c r="L5219" s="1" t="s">
        <v>17831</v>
      </c>
    </row>
    <row r="5220" spans="1:12">
      <c r="A5220" s="1">
        <v>6345</v>
      </c>
      <c r="B5220" s="1" t="s">
        <v>17835</v>
      </c>
      <c r="C5220" s="1" t="s">
        <v>17836</v>
      </c>
      <c r="D5220" s="1" t="s">
        <v>10648</v>
      </c>
      <c r="E5220" s="1" t="s">
        <v>17837</v>
      </c>
      <c r="F5220" s="1" t="s">
        <v>17838</v>
      </c>
      <c r="G5220" s="1">
        <v>40.851421999999999</v>
      </c>
      <c r="H5220" s="1">
        <v>111.82410299999999</v>
      </c>
      <c r="I5220" s="1">
        <v>3556</v>
      </c>
      <c r="J5220" s="1">
        <v>8</v>
      </c>
      <c r="K5220" s="1" t="s">
        <v>161</v>
      </c>
      <c r="L5220" s="1" t="s">
        <v>17835</v>
      </c>
    </row>
    <row r="5221" spans="1:12">
      <c r="A5221" s="1">
        <v>6346</v>
      </c>
      <c r="B5221" s="1" t="s">
        <v>17839</v>
      </c>
      <c r="C5221" s="1" t="s">
        <v>17840</v>
      </c>
      <c r="D5221" s="1" t="s">
        <v>10648</v>
      </c>
      <c r="E5221" s="1" t="s">
        <v>17841</v>
      </c>
      <c r="F5221" s="1" t="s">
        <v>17842</v>
      </c>
      <c r="G5221" s="1">
        <v>40.56</v>
      </c>
      <c r="H5221" s="1">
        <v>109.997</v>
      </c>
      <c r="I5221" s="1">
        <v>3321</v>
      </c>
      <c r="J5221" s="1">
        <v>8</v>
      </c>
      <c r="K5221" s="1" t="s">
        <v>161</v>
      </c>
      <c r="L5221" s="1" t="s">
        <v>17839</v>
      </c>
    </row>
    <row r="5222" spans="1:12">
      <c r="A5222" s="1">
        <v>6347</v>
      </c>
      <c r="B5222" s="1" t="s">
        <v>17843</v>
      </c>
      <c r="C5222" s="1" t="s">
        <v>17844</v>
      </c>
      <c r="D5222" s="1" t="s">
        <v>10648</v>
      </c>
      <c r="E5222" s="1" t="s">
        <v>17845</v>
      </c>
      <c r="F5222" s="1" t="s">
        <v>17846</v>
      </c>
      <c r="G5222" s="1">
        <v>38.280686000000003</v>
      </c>
      <c r="H5222" s="1">
        <v>114.6973</v>
      </c>
      <c r="I5222" s="1">
        <v>233</v>
      </c>
      <c r="J5222" s="1">
        <v>8</v>
      </c>
      <c r="K5222" s="1" t="s">
        <v>161</v>
      </c>
      <c r="L5222" s="1" t="s">
        <v>17843</v>
      </c>
    </row>
    <row r="5223" spans="1:12">
      <c r="A5223" s="1">
        <v>6348</v>
      </c>
      <c r="B5223" s="1" t="s">
        <v>17847</v>
      </c>
      <c r="C5223" s="1" t="s">
        <v>17848</v>
      </c>
      <c r="D5223" s="1" t="s">
        <v>10648</v>
      </c>
      <c r="E5223" s="1" t="s">
        <v>17849</v>
      </c>
      <c r="F5223" s="1" t="s">
        <v>17850</v>
      </c>
      <c r="G5223" s="1">
        <v>43.556699999999999</v>
      </c>
      <c r="H5223" s="1">
        <v>122.2</v>
      </c>
      <c r="I5223" s="1">
        <v>0</v>
      </c>
      <c r="J5223" s="1">
        <v>8</v>
      </c>
      <c r="K5223" s="1" t="s">
        <v>161</v>
      </c>
      <c r="L5223" s="1" t="s">
        <v>17847</v>
      </c>
    </row>
    <row r="5224" spans="1:12">
      <c r="A5224" s="1">
        <v>6349</v>
      </c>
      <c r="B5224" s="1" t="s">
        <v>17851</v>
      </c>
      <c r="C5224" s="1" t="s">
        <v>17852</v>
      </c>
      <c r="D5224" s="1" t="s">
        <v>10648</v>
      </c>
      <c r="E5224" s="1" t="s">
        <v>17853</v>
      </c>
      <c r="F5224" s="1" t="s">
        <v>17854</v>
      </c>
      <c r="G5224" s="1">
        <v>46.082999999999998</v>
      </c>
      <c r="H5224" s="1">
        <v>122.017</v>
      </c>
      <c r="I5224" s="1">
        <v>0</v>
      </c>
      <c r="J5224" s="1">
        <v>8</v>
      </c>
      <c r="K5224" s="1" t="s">
        <v>161</v>
      </c>
      <c r="L5224" s="1" t="s">
        <v>17851</v>
      </c>
    </row>
    <row r="5225" spans="1:12">
      <c r="A5225" s="1">
        <v>6350</v>
      </c>
      <c r="B5225" s="1" t="s">
        <v>17855</v>
      </c>
      <c r="C5225" s="1" t="s">
        <v>17856</v>
      </c>
      <c r="D5225" s="1" t="s">
        <v>10648</v>
      </c>
      <c r="E5225" s="1" t="s">
        <v>17857</v>
      </c>
      <c r="F5225" s="1" t="s">
        <v>17858</v>
      </c>
      <c r="G5225" s="1">
        <v>43.915599999999998</v>
      </c>
      <c r="H5225" s="1">
        <v>115.964</v>
      </c>
      <c r="I5225" s="1">
        <v>0</v>
      </c>
      <c r="J5225" s="1">
        <v>8</v>
      </c>
      <c r="K5225" s="1" t="s">
        <v>161</v>
      </c>
      <c r="L5225" s="1" t="s">
        <v>17855</v>
      </c>
    </row>
    <row r="5226" spans="1:12">
      <c r="A5226" s="1">
        <v>6351</v>
      </c>
      <c r="B5226" s="1" t="s">
        <v>17859</v>
      </c>
      <c r="C5226" s="1" t="s">
        <v>17860</v>
      </c>
      <c r="D5226" s="1" t="s">
        <v>10648</v>
      </c>
      <c r="E5226" s="1" t="s">
        <v>17861</v>
      </c>
      <c r="F5226" s="1" t="s">
        <v>17862</v>
      </c>
      <c r="G5226" s="1">
        <v>21.539400000000001</v>
      </c>
      <c r="H5226" s="1">
        <v>109.294</v>
      </c>
      <c r="I5226" s="1">
        <v>0</v>
      </c>
      <c r="J5226" s="1">
        <v>8</v>
      </c>
      <c r="K5226" s="1" t="s">
        <v>161</v>
      </c>
      <c r="L5226" s="1" t="s">
        <v>17859</v>
      </c>
    </row>
    <row r="5227" spans="1:12">
      <c r="A5227" s="1">
        <v>6352</v>
      </c>
      <c r="B5227" s="1" t="s">
        <v>17863</v>
      </c>
      <c r="C5227" s="1" t="s">
        <v>17864</v>
      </c>
      <c r="D5227" s="1" t="s">
        <v>10648</v>
      </c>
      <c r="E5227" s="1" t="s">
        <v>17865</v>
      </c>
      <c r="F5227" s="1" t="s">
        <v>17866</v>
      </c>
      <c r="G5227" s="1">
        <v>28.918900000000001</v>
      </c>
      <c r="H5227" s="1">
        <v>111.64</v>
      </c>
      <c r="I5227" s="1">
        <v>0</v>
      </c>
      <c r="J5227" s="1">
        <v>8</v>
      </c>
      <c r="K5227" s="1" t="s">
        <v>161</v>
      </c>
      <c r="L5227" s="1" t="s">
        <v>17863</v>
      </c>
    </row>
    <row r="5228" spans="1:12">
      <c r="A5228" s="1">
        <v>6353</v>
      </c>
      <c r="B5228" s="1" t="s">
        <v>17867</v>
      </c>
      <c r="C5228" s="1" t="s">
        <v>17868</v>
      </c>
      <c r="D5228" s="1" t="s">
        <v>10648</v>
      </c>
      <c r="E5228" s="1" t="s">
        <v>17869</v>
      </c>
      <c r="F5228" s="1" t="s">
        <v>17870</v>
      </c>
      <c r="G5228" s="1">
        <v>29.102799999999998</v>
      </c>
      <c r="H5228" s="1">
        <v>110.443</v>
      </c>
      <c r="I5228" s="1">
        <v>692</v>
      </c>
      <c r="J5228" s="1">
        <v>8</v>
      </c>
      <c r="K5228" s="1" t="s">
        <v>161</v>
      </c>
      <c r="L5228" s="1" t="s">
        <v>17867</v>
      </c>
    </row>
    <row r="5229" spans="1:12">
      <c r="A5229" s="1">
        <v>6354</v>
      </c>
      <c r="B5229" s="1" t="s">
        <v>17871</v>
      </c>
      <c r="C5229" s="1" t="s">
        <v>17872</v>
      </c>
      <c r="D5229" s="1" t="s">
        <v>10648</v>
      </c>
      <c r="E5229" s="1" t="s">
        <v>17873</v>
      </c>
      <c r="F5229" s="1" t="s">
        <v>17874</v>
      </c>
      <c r="G5229" s="1">
        <v>24.35</v>
      </c>
      <c r="H5229" s="1">
        <v>116.133</v>
      </c>
      <c r="I5229" s="1">
        <v>0</v>
      </c>
      <c r="J5229" s="1">
        <v>8</v>
      </c>
      <c r="K5229" s="1" t="s">
        <v>161</v>
      </c>
      <c r="L5229" s="1" t="s">
        <v>17871</v>
      </c>
    </row>
    <row r="5230" spans="1:12">
      <c r="A5230" s="1">
        <v>6355</v>
      </c>
      <c r="B5230" s="1" t="s">
        <v>17875</v>
      </c>
      <c r="C5230" s="1" t="s">
        <v>17876</v>
      </c>
      <c r="D5230" s="1" t="s">
        <v>10648</v>
      </c>
      <c r="E5230" s="1" t="s">
        <v>17877</v>
      </c>
      <c r="F5230" s="1" t="s">
        <v>17878</v>
      </c>
      <c r="G5230" s="1">
        <v>22.006399999999999</v>
      </c>
      <c r="H5230" s="1">
        <v>113.376</v>
      </c>
      <c r="I5230" s="1">
        <v>0</v>
      </c>
      <c r="J5230" s="1">
        <v>8</v>
      </c>
      <c r="K5230" s="1" t="s">
        <v>161</v>
      </c>
      <c r="L5230" s="1" t="s">
        <v>17875</v>
      </c>
    </row>
    <row r="5231" spans="1:12">
      <c r="A5231" s="1">
        <v>6356</v>
      </c>
      <c r="B5231" s="1" t="s">
        <v>17879</v>
      </c>
      <c r="C5231" s="1" t="s">
        <v>17880</v>
      </c>
      <c r="D5231" s="1" t="s">
        <v>10648</v>
      </c>
      <c r="E5231" s="1" t="s">
        <v>17881</v>
      </c>
      <c r="F5231" s="1" t="s">
        <v>17882</v>
      </c>
      <c r="G5231" s="1">
        <v>24.2075</v>
      </c>
      <c r="H5231" s="1">
        <v>109.39100000000001</v>
      </c>
      <c r="I5231" s="1">
        <v>295</v>
      </c>
      <c r="J5231" s="1">
        <v>8</v>
      </c>
      <c r="K5231" s="1" t="s">
        <v>161</v>
      </c>
      <c r="L5231" s="1" t="s">
        <v>17879</v>
      </c>
    </row>
    <row r="5232" spans="1:12">
      <c r="A5232" s="1">
        <v>6357</v>
      </c>
      <c r="B5232" s="1" t="s">
        <v>17883</v>
      </c>
      <c r="C5232" s="1" t="s">
        <v>17884</v>
      </c>
      <c r="D5232" s="1" t="s">
        <v>10648</v>
      </c>
      <c r="E5232" s="1" t="s">
        <v>17885</v>
      </c>
      <c r="F5232" s="1" t="s">
        <v>17886</v>
      </c>
      <c r="G5232" s="1">
        <v>21.214400000000001</v>
      </c>
      <c r="H5232" s="1">
        <v>110.358</v>
      </c>
      <c r="I5232" s="1">
        <v>0</v>
      </c>
      <c r="J5232" s="1">
        <v>8</v>
      </c>
      <c r="K5232" s="1" t="s">
        <v>161</v>
      </c>
      <c r="L5232" s="1" t="s">
        <v>17883</v>
      </c>
    </row>
    <row r="5233" spans="1:12">
      <c r="A5233" s="1">
        <v>6358</v>
      </c>
      <c r="B5233" s="1" t="s">
        <v>17887</v>
      </c>
      <c r="C5233" s="1" t="s">
        <v>17888</v>
      </c>
      <c r="D5233" s="1" t="s">
        <v>10648</v>
      </c>
      <c r="E5233" s="1" t="s">
        <v>17889</v>
      </c>
      <c r="F5233" s="1" t="s">
        <v>17890</v>
      </c>
      <c r="G5233" s="1">
        <v>30.3203</v>
      </c>
      <c r="H5233" s="1">
        <v>109.485</v>
      </c>
      <c r="I5233" s="1">
        <v>0</v>
      </c>
      <c r="J5233" s="1">
        <v>8</v>
      </c>
      <c r="K5233" s="1" t="s">
        <v>161</v>
      </c>
      <c r="L5233" s="1" t="s">
        <v>17887</v>
      </c>
    </row>
    <row r="5234" spans="1:12">
      <c r="A5234" s="1">
        <v>6359</v>
      </c>
      <c r="B5234" s="1" t="s">
        <v>17891</v>
      </c>
      <c r="C5234" s="1" t="s">
        <v>17892</v>
      </c>
      <c r="D5234" s="1" t="s">
        <v>10648</v>
      </c>
      <c r="E5234" s="1" t="s">
        <v>17893</v>
      </c>
      <c r="F5234" s="1" t="s">
        <v>17894</v>
      </c>
      <c r="G5234" s="1">
        <v>32.980800000000002</v>
      </c>
      <c r="H5234" s="1">
        <v>112.61499999999999</v>
      </c>
      <c r="I5234" s="1">
        <v>0</v>
      </c>
      <c r="J5234" s="1">
        <v>8</v>
      </c>
      <c r="K5234" s="1" t="s">
        <v>161</v>
      </c>
      <c r="L5234" s="1" t="s">
        <v>17891</v>
      </c>
    </row>
    <row r="5235" spans="1:12">
      <c r="A5235" s="1">
        <v>6360</v>
      </c>
      <c r="B5235" s="1" t="s">
        <v>17895</v>
      </c>
      <c r="C5235" s="1" t="s">
        <v>17896</v>
      </c>
      <c r="D5235" s="1" t="s">
        <v>10648</v>
      </c>
      <c r="E5235" s="1" t="s">
        <v>17897</v>
      </c>
      <c r="F5235" s="1" t="s">
        <v>17898</v>
      </c>
      <c r="G5235" s="1">
        <v>32.150599999999997</v>
      </c>
      <c r="H5235" s="1">
        <v>112.291</v>
      </c>
      <c r="I5235" s="1">
        <v>0</v>
      </c>
      <c r="J5235" s="1">
        <v>8</v>
      </c>
      <c r="K5235" s="1" t="s">
        <v>161</v>
      </c>
      <c r="L5235" s="1" t="s">
        <v>17895</v>
      </c>
    </row>
    <row r="5236" spans="1:12">
      <c r="A5236" s="1">
        <v>6361</v>
      </c>
      <c r="B5236" s="1" t="s">
        <v>17899</v>
      </c>
      <c r="C5236" s="1" t="s">
        <v>17900</v>
      </c>
      <c r="D5236" s="1" t="s">
        <v>10648</v>
      </c>
      <c r="E5236" s="1" t="s">
        <v>17901</v>
      </c>
      <c r="F5236" s="1" t="s">
        <v>17902</v>
      </c>
      <c r="G5236" s="1">
        <v>30.670999999999999</v>
      </c>
      <c r="H5236" s="1">
        <v>111.441</v>
      </c>
      <c r="I5236" s="1">
        <v>0</v>
      </c>
      <c r="J5236" s="1">
        <v>8</v>
      </c>
      <c r="K5236" s="1" t="s">
        <v>161</v>
      </c>
      <c r="L5236" s="1" t="s">
        <v>17899</v>
      </c>
    </row>
    <row r="5237" spans="1:12">
      <c r="A5237" s="1">
        <v>6362</v>
      </c>
      <c r="B5237" s="1" t="s">
        <v>17903</v>
      </c>
      <c r="C5237" s="1" t="s">
        <v>17904</v>
      </c>
      <c r="D5237" s="1" t="s">
        <v>10648</v>
      </c>
      <c r="E5237" s="1" t="s">
        <v>17905</v>
      </c>
      <c r="F5237" s="1" t="s">
        <v>17906</v>
      </c>
      <c r="G5237" s="1">
        <v>32.708100000000002</v>
      </c>
      <c r="H5237" s="1">
        <v>108.931</v>
      </c>
      <c r="I5237" s="1">
        <v>0</v>
      </c>
      <c r="J5237" s="1">
        <v>8</v>
      </c>
      <c r="K5237" s="1" t="s">
        <v>161</v>
      </c>
      <c r="L5237" s="1" t="s">
        <v>17903</v>
      </c>
    </row>
    <row r="5238" spans="1:12">
      <c r="A5238" s="1">
        <v>6363</v>
      </c>
      <c r="B5238" s="1" t="s">
        <v>17907</v>
      </c>
      <c r="C5238" s="1" t="s">
        <v>17908</v>
      </c>
      <c r="D5238" s="1" t="s">
        <v>10648</v>
      </c>
      <c r="E5238" s="1" t="s">
        <v>17909</v>
      </c>
      <c r="F5238" s="1" t="s">
        <v>17910</v>
      </c>
      <c r="G5238" s="1">
        <v>34.633000000000003</v>
      </c>
      <c r="H5238" s="1">
        <v>98.867000000000004</v>
      </c>
      <c r="I5238" s="1">
        <v>0</v>
      </c>
      <c r="J5238" s="1">
        <v>8</v>
      </c>
      <c r="K5238" s="1" t="s">
        <v>161</v>
      </c>
      <c r="L5238" s="1" t="s">
        <v>17907</v>
      </c>
    </row>
    <row r="5239" spans="1:12">
      <c r="A5239" s="1">
        <v>6364</v>
      </c>
      <c r="B5239" s="1" t="s">
        <v>17911</v>
      </c>
      <c r="C5239" s="1" t="s">
        <v>17912</v>
      </c>
      <c r="D5239" s="1" t="s">
        <v>10648</v>
      </c>
      <c r="E5239" s="1" t="s">
        <v>17913</v>
      </c>
      <c r="F5239" s="1" t="s">
        <v>17914</v>
      </c>
      <c r="G5239" s="1">
        <v>33.063600000000001</v>
      </c>
      <c r="H5239" s="1">
        <v>107.008</v>
      </c>
      <c r="I5239" s="1">
        <v>0</v>
      </c>
      <c r="J5239" s="1">
        <v>8</v>
      </c>
      <c r="K5239" s="1" t="s">
        <v>161</v>
      </c>
      <c r="L5239" s="1" t="s">
        <v>17911</v>
      </c>
    </row>
    <row r="5240" spans="1:12">
      <c r="A5240" s="1">
        <v>6365</v>
      </c>
      <c r="B5240" s="1" t="s">
        <v>17915</v>
      </c>
      <c r="C5240" s="1" t="s">
        <v>17916</v>
      </c>
      <c r="D5240" s="1" t="s">
        <v>10648</v>
      </c>
      <c r="E5240" s="1" t="s">
        <v>17917</v>
      </c>
      <c r="F5240" s="1" t="s">
        <v>17918</v>
      </c>
      <c r="G5240" s="1">
        <v>35.799700000000001</v>
      </c>
      <c r="H5240" s="1">
        <v>107.60299999999999</v>
      </c>
      <c r="I5240" s="1">
        <v>0</v>
      </c>
      <c r="J5240" s="1">
        <v>8</v>
      </c>
      <c r="K5240" s="1" t="s">
        <v>161</v>
      </c>
      <c r="L5240" s="1" t="s">
        <v>17915</v>
      </c>
    </row>
    <row r="5241" spans="1:12">
      <c r="A5241" s="1">
        <v>6366</v>
      </c>
      <c r="B5241" s="1" t="s">
        <v>17919</v>
      </c>
      <c r="C5241" s="1" t="s">
        <v>17920</v>
      </c>
      <c r="D5241" s="1" t="s">
        <v>10648</v>
      </c>
      <c r="E5241" s="1" t="s">
        <v>17921</v>
      </c>
      <c r="F5241" s="1" t="s">
        <v>17922</v>
      </c>
      <c r="G5241" s="1">
        <v>36.527500000000003</v>
      </c>
      <c r="H5241" s="1">
        <v>102.04300000000001</v>
      </c>
      <c r="I5241" s="1">
        <v>0</v>
      </c>
      <c r="J5241" s="1">
        <v>8</v>
      </c>
      <c r="K5241" s="1" t="s">
        <v>161</v>
      </c>
      <c r="L5241" s="1" t="s">
        <v>17919</v>
      </c>
    </row>
    <row r="5242" spans="1:12">
      <c r="A5242" s="1">
        <v>6367</v>
      </c>
      <c r="B5242" s="1" t="s">
        <v>17923</v>
      </c>
      <c r="C5242" s="1" t="s">
        <v>17924</v>
      </c>
      <c r="D5242" s="1" t="s">
        <v>10648</v>
      </c>
      <c r="E5242" s="1" t="s">
        <v>17925</v>
      </c>
      <c r="F5242" s="1" t="s">
        <v>17926</v>
      </c>
      <c r="G5242" s="1">
        <v>36.636899999999997</v>
      </c>
      <c r="H5242" s="1">
        <v>109.554</v>
      </c>
      <c r="I5242" s="1">
        <v>0</v>
      </c>
      <c r="J5242" s="1">
        <v>8</v>
      </c>
      <c r="K5242" s="1" t="s">
        <v>161</v>
      </c>
      <c r="L5242" s="1" t="s">
        <v>17923</v>
      </c>
    </row>
    <row r="5243" spans="1:12">
      <c r="A5243" s="1">
        <v>6368</v>
      </c>
      <c r="B5243" s="1" t="s">
        <v>17927</v>
      </c>
      <c r="C5243" s="1" t="s">
        <v>17928</v>
      </c>
      <c r="D5243" s="1" t="s">
        <v>10648</v>
      </c>
      <c r="E5243" s="1" t="s">
        <v>17929</v>
      </c>
      <c r="F5243" s="1" t="s">
        <v>17930</v>
      </c>
      <c r="G5243" s="1">
        <v>38.269199999999998</v>
      </c>
      <c r="H5243" s="1">
        <v>109.73099999999999</v>
      </c>
      <c r="I5243" s="1">
        <v>0</v>
      </c>
      <c r="J5243" s="1">
        <v>8</v>
      </c>
      <c r="K5243" s="1" t="s">
        <v>161</v>
      </c>
      <c r="L5243" s="1" t="s">
        <v>17927</v>
      </c>
    </row>
    <row r="5244" spans="1:12">
      <c r="A5244" s="1">
        <v>6369</v>
      </c>
      <c r="B5244" s="1" t="s">
        <v>17931</v>
      </c>
      <c r="C5244" s="1" t="s">
        <v>17932</v>
      </c>
      <c r="D5244" s="1" t="s">
        <v>10708</v>
      </c>
      <c r="E5244" s="1" t="s">
        <v>17933</v>
      </c>
      <c r="F5244" s="1" t="s">
        <v>17934</v>
      </c>
      <c r="G5244" s="1">
        <v>46.250300000000003</v>
      </c>
      <c r="H5244" s="1">
        <v>102.80200000000001</v>
      </c>
      <c r="I5244" s="1">
        <v>5932</v>
      </c>
      <c r="J5244" s="1">
        <v>8</v>
      </c>
      <c r="K5244" s="1" t="s">
        <v>161</v>
      </c>
      <c r="L5244" s="1" t="s">
        <v>17931</v>
      </c>
    </row>
    <row r="5245" spans="1:12">
      <c r="A5245" s="1">
        <v>6370</v>
      </c>
      <c r="B5245" s="1" t="s">
        <v>17935</v>
      </c>
      <c r="C5245" s="1" t="s">
        <v>17936</v>
      </c>
      <c r="D5245" s="1" t="s">
        <v>10708</v>
      </c>
      <c r="E5245" s="1" t="s">
        <v>17937</v>
      </c>
      <c r="F5245" s="1" t="s">
        <v>17938</v>
      </c>
      <c r="G5245" s="1">
        <v>46.376399999999997</v>
      </c>
      <c r="H5245" s="1">
        <v>96.221100000000007</v>
      </c>
      <c r="I5245" s="1">
        <v>7260</v>
      </c>
      <c r="J5245" s="1">
        <v>8</v>
      </c>
      <c r="K5245" s="1" t="s">
        <v>161</v>
      </c>
      <c r="L5245" s="1" t="s">
        <v>17935</v>
      </c>
    </row>
    <row r="5246" spans="1:12">
      <c r="A5246" s="1">
        <v>6371</v>
      </c>
      <c r="B5246" s="1" t="s">
        <v>17939</v>
      </c>
      <c r="C5246" s="1" t="s">
        <v>17940</v>
      </c>
      <c r="D5246" s="1" t="s">
        <v>10708</v>
      </c>
      <c r="E5246" s="1" t="s">
        <v>17941</v>
      </c>
      <c r="F5246" s="1" t="s">
        <v>17942</v>
      </c>
      <c r="G5246" s="1">
        <v>46.1633</v>
      </c>
      <c r="H5246" s="1">
        <v>100.70399999999999</v>
      </c>
      <c r="I5246" s="1">
        <v>6085</v>
      </c>
      <c r="J5246" s="1">
        <v>8</v>
      </c>
      <c r="K5246" s="1" t="s">
        <v>161</v>
      </c>
      <c r="L5246" s="1" t="s">
        <v>17939</v>
      </c>
    </row>
    <row r="5247" spans="1:12">
      <c r="A5247" s="1">
        <v>6372</v>
      </c>
      <c r="B5247" s="1" t="s">
        <v>17943</v>
      </c>
      <c r="C5247" s="1" t="s">
        <v>17944</v>
      </c>
      <c r="D5247" s="1" t="s">
        <v>10708</v>
      </c>
      <c r="E5247" s="1" t="s">
        <v>17945</v>
      </c>
      <c r="F5247" s="1" t="s">
        <v>17946</v>
      </c>
      <c r="G5247" s="1">
        <v>43.591700000000003</v>
      </c>
      <c r="H5247" s="1">
        <v>104.43</v>
      </c>
      <c r="I5247" s="1">
        <v>4787</v>
      </c>
      <c r="J5247" s="1">
        <v>8</v>
      </c>
      <c r="K5247" s="1" t="s">
        <v>161</v>
      </c>
      <c r="L5247" s="1" t="s">
        <v>17943</v>
      </c>
    </row>
    <row r="5248" spans="1:12">
      <c r="A5248" s="1">
        <v>6373</v>
      </c>
      <c r="B5248" s="1" t="s">
        <v>17947</v>
      </c>
      <c r="C5248" s="1" t="s">
        <v>17948</v>
      </c>
      <c r="D5248" s="1" t="s">
        <v>10708</v>
      </c>
      <c r="E5248" s="1" t="s">
        <v>17949</v>
      </c>
      <c r="F5248" s="1" t="s">
        <v>17950</v>
      </c>
      <c r="G5248" s="1">
        <v>47.954099999999997</v>
      </c>
      <c r="H5248" s="1">
        <v>91.628200000000007</v>
      </c>
      <c r="I5248" s="1">
        <v>4898</v>
      </c>
      <c r="J5248" s="1">
        <v>8</v>
      </c>
      <c r="K5248" s="1" t="s">
        <v>161</v>
      </c>
      <c r="L5248" s="1" t="s">
        <v>17947</v>
      </c>
    </row>
    <row r="5249" spans="1:12">
      <c r="A5249" s="1">
        <v>6374</v>
      </c>
      <c r="B5249" s="1" t="s">
        <v>17951</v>
      </c>
      <c r="C5249" s="1" t="s">
        <v>17952</v>
      </c>
      <c r="D5249" s="1" t="s">
        <v>10708</v>
      </c>
      <c r="E5249" s="1" t="s">
        <v>17953</v>
      </c>
      <c r="F5249" s="1" t="s">
        <v>17954</v>
      </c>
      <c r="G5249" s="1">
        <v>49.6633</v>
      </c>
      <c r="H5249" s="1">
        <v>100.099</v>
      </c>
      <c r="I5249" s="1">
        <v>4272</v>
      </c>
      <c r="J5249" s="1">
        <v>8</v>
      </c>
      <c r="K5249" s="1" t="s">
        <v>161</v>
      </c>
      <c r="L5249" s="1" t="s">
        <v>17951</v>
      </c>
    </row>
    <row r="5250" spans="1:12">
      <c r="A5250" s="1">
        <v>6375</v>
      </c>
      <c r="B5250" s="1" t="s">
        <v>17955</v>
      </c>
      <c r="C5250" s="1" t="s">
        <v>17956</v>
      </c>
      <c r="D5250" s="1" t="s">
        <v>10648</v>
      </c>
      <c r="E5250" s="1" t="s">
        <v>17957</v>
      </c>
      <c r="F5250" s="1" t="s">
        <v>17958</v>
      </c>
      <c r="G5250" s="1">
        <v>27.793600000000001</v>
      </c>
      <c r="H5250" s="1">
        <v>99.677199999999999</v>
      </c>
      <c r="I5250" s="1">
        <v>0</v>
      </c>
      <c r="J5250" s="1">
        <v>8</v>
      </c>
      <c r="K5250" s="1" t="s">
        <v>161</v>
      </c>
      <c r="L5250" s="1" t="s">
        <v>17955</v>
      </c>
    </row>
    <row r="5251" spans="1:12">
      <c r="A5251" s="1">
        <v>6376</v>
      </c>
      <c r="B5251" s="1" t="s">
        <v>17959</v>
      </c>
      <c r="C5251" s="1" t="s">
        <v>17960</v>
      </c>
      <c r="D5251" s="1" t="s">
        <v>10648</v>
      </c>
      <c r="E5251" s="1" t="s">
        <v>17961</v>
      </c>
      <c r="F5251" s="1" t="s">
        <v>17962</v>
      </c>
      <c r="G5251" s="1">
        <v>24.4011</v>
      </c>
      <c r="H5251" s="1">
        <v>98.531700000000001</v>
      </c>
      <c r="I5251" s="1">
        <v>2890</v>
      </c>
      <c r="J5251" s="1">
        <v>8</v>
      </c>
      <c r="K5251" s="1" t="s">
        <v>161</v>
      </c>
      <c r="L5251" s="1" t="s">
        <v>17959</v>
      </c>
    </row>
    <row r="5252" spans="1:12">
      <c r="A5252" s="1">
        <v>6377</v>
      </c>
      <c r="B5252" s="1" t="s">
        <v>17963</v>
      </c>
      <c r="C5252" s="1" t="s">
        <v>17964</v>
      </c>
      <c r="D5252" s="1" t="s">
        <v>10648</v>
      </c>
      <c r="E5252" s="1" t="s">
        <v>17965</v>
      </c>
      <c r="F5252" s="1" t="s">
        <v>17966</v>
      </c>
      <c r="G5252" s="1">
        <v>22.793299999999999</v>
      </c>
      <c r="H5252" s="1">
        <v>100.959</v>
      </c>
      <c r="I5252" s="1">
        <v>0</v>
      </c>
      <c r="J5252" s="1">
        <v>8</v>
      </c>
      <c r="K5252" s="1" t="s">
        <v>161</v>
      </c>
      <c r="L5252" s="1" t="s">
        <v>17963</v>
      </c>
    </row>
    <row r="5253" spans="1:12">
      <c r="A5253" s="1">
        <v>6378</v>
      </c>
      <c r="B5253" s="1" t="s">
        <v>17967</v>
      </c>
      <c r="C5253" s="1" t="s">
        <v>17968</v>
      </c>
      <c r="D5253" s="1" t="s">
        <v>10648</v>
      </c>
      <c r="E5253" s="1" t="s">
        <v>17969</v>
      </c>
      <c r="F5253" s="1" t="s">
        <v>17970</v>
      </c>
      <c r="G5253" s="1">
        <v>27.325600000000001</v>
      </c>
      <c r="H5253" s="1">
        <v>103.755</v>
      </c>
      <c r="I5253" s="1">
        <v>0</v>
      </c>
      <c r="J5253" s="1">
        <v>8</v>
      </c>
      <c r="K5253" s="1" t="s">
        <v>161</v>
      </c>
      <c r="L5253" s="1" t="s">
        <v>17967</v>
      </c>
    </row>
    <row r="5254" spans="1:12">
      <c r="A5254" s="1">
        <v>6379</v>
      </c>
      <c r="B5254" s="1" t="s">
        <v>17971</v>
      </c>
      <c r="C5254" s="1" t="s">
        <v>17972</v>
      </c>
      <c r="D5254" s="1" t="s">
        <v>10648</v>
      </c>
      <c r="E5254" s="1" t="s">
        <v>17973</v>
      </c>
      <c r="F5254" s="1" t="s">
        <v>17974</v>
      </c>
      <c r="G5254" s="1">
        <v>25.825800000000001</v>
      </c>
      <c r="H5254" s="1">
        <v>114.91200000000001</v>
      </c>
      <c r="I5254" s="1">
        <v>0</v>
      </c>
      <c r="J5254" s="1">
        <v>8</v>
      </c>
      <c r="K5254" s="1" t="s">
        <v>161</v>
      </c>
      <c r="L5254" s="1" t="s">
        <v>17971</v>
      </c>
    </row>
    <row r="5255" spans="1:12">
      <c r="A5255" s="1">
        <v>6380</v>
      </c>
      <c r="B5255" s="1" t="s">
        <v>17975</v>
      </c>
      <c r="C5255" s="1" t="s">
        <v>17976</v>
      </c>
      <c r="D5255" s="1" t="s">
        <v>10648</v>
      </c>
      <c r="E5255" s="1" t="s">
        <v>17977</v>
      </c>
      <c r="F5255" s="1" t="s">
        <v>17978</v>
      </c>
      <c r="G5255" s="1">
        <v>29.3386</v>
      </c>
      <c r="H5255" s="1">
        <v>117.176</v>
      </c>
      <c r="I5255" s="1">
        <v>112</v>
      </c>
      <c r="J5255" s="1">
        <v>8</v>
      </c>
      <c r="K5255" s="1" t="s">
        <v>161</v>
      </c>
      <c r="L5255" s="1" t="s">
        <v>17975</v>
      </c>
    </row>
    <row r="5256" spans="1:12">
      <c r="A5256" s="1">
        <v>6381</v>
      </c>
      <c r="B5256" s="1" t="s">
        <v>17979</v>
      </c>
      <c r="C5256" s="1" t="s">
        <v>17980</v>
      </c>
      <c r="D5256" s="1" t="s">
        <v>10648</v>
      </c>
      <c r="E5256" s="1" t="s">
        <v>17981</v>
      </c>
      <c r="F5256" s="1" t="s">
        <v>17982</v>
      </c>
      <c r="G5256" s="1">
        <v>29.733000000000001</v>
      </c>
      <c r="H5256" s="1">
        <v>115.983</v>
      </c>
      <c r="I5256" s="1">
        <v>0</v>
      </c>
      <c r="J5256" s="1">
        <v>8</v>
      </c>
      <c r="K5256" s="1" t="s">
        <v>161</v>
      </c>
      <c r="L5256" s="1" t="s">
        <v>17979</v>
      </c>
    </row>
    <row r="5257" spans="1:12">
      <c r="A5257" s="1">
        <v>6382</v>
      </c>
      <c r="B5257" s="1" t="s">
        <v>17983</v>
      </c>
      <c r="C5257" s="1" t="s">
        <v>17984</v>
      </c>
      <c r="D5257" s="1" t="s">
        <v>10648</v>
      </c>
      <c r="E5257" s="1" t="s">
        <v>17985</v>
      </c>
      <c r="F5257" s="1" t="s">
        <v>17986</v>
      </c>
      <c r="G5257" s="1">
        <v>28.965800000000002</v>
      </c>
      <c r="H5257" s="1">
        <v>118.899</v>
      </c>
      <c r="I5257" s="1">
        <v>0</v>
      </c>
      <c r="J5257" s="1">
        <v>8</v>
      </c>
      <c r="K5257" s="1" t="s">
        <v>161</v>
      </c>
      <c r="L5257" s="1" t="s">
        <v>17983</v>
      </c>
    </row>
    <row r="5258" spans="1:12">
      <c r="A5258" s="1">
        <v>6383</v>
      </c>
      <c r="B5258" s="1" t="s">
        <v>17987</v>
      </c>
      <c r="C5258" s="1" t="s">
        <v>17988</v>
      </c>
      <c r="D5258" s="1" t="s">
        <v>10648</v>
      </c>
      <c r="E5258" s="1" t="s">
        <v>17989</v>
      </c>
      <c r="F5258" s="1" t="s">
        <v>17990</v>
      </c>
      <c r="G5258" s="1">
        <v>34.549999999999997</v>
      </c>
      <c r="H5258" s="1">
        <v>119.25</v>
      </c>
      <c r="I5258" s="1">
        <v>0</v>
      </c>
      <c r="J5258" s="1">
        <v>8</v>
      </c>
      <c r="K5258" s="1" t="s">
        <v>161</v>
      </c>
      <c r="L5258" s="1" t="s">
        <v>17987</v>
      </c>
    </row>
    <row r="5259" spans="1:12">
      <c r="A5259" s="1">
        <v>6384</v>
      </c>
      <c r="B5259" s="1" t="s">
        <v>17991</v>
      </c>
      <c r="C5259" s="1" t="s">
        <v>17992</v>
      </c>
      <c r="D5259" s="1" t="s">
        <v>10648</v>
      </c>
      <c r="E5259" s="1" t="s">
        <v>17993</v>
      </c>
      <c r="F5259" s="1" t="s">
        <v>17994</v>
      </c>
      <c r="G5259" s="1">
        <v>28.562200000000001</v>
      </c>
      <c r="H5259" s="1">
        <v>121.429</v>
      </c>
      <c r="I5259" s="1">
        <v>0</v>
      </c>
      <c r="J5259" s="1">
        <v>8</v>
      </c>
      <c r="K5259" s="1" t="s">
        <v>161</v>
      </c>
      <c r="L5259" s="1" t="s">
        <v>17991</v>
      </c>
    </row>
    <row r="5260" spans="1:12">
      <c r="A5260" s="1">
        <v>6385</v>
      </c>
      <c r="B5260" s="1" t="s">
        <v>17995</v>
      </c>
      <c r="C5260" s="1" t="s">
        <v>17996</v>
      </c>
      <c r="D5260" s="1" t="s">
        <v>10648</v>
      </c>
      <c r="E5260" s="1" t="s">
        <v>17997</v>
      </c>
      <c r="F5260" s="1" t="s">
        <v>17998</v>
      </c>
      <c r="G5260" s="1">
        <v>35.046100000000003</v>
      </c>
      <c r="H5260" s="1">
        <v>118.41200000000001</v>
      </c>
      <c r="I5260" s="1">
        <v>0</v>
      </c>
      <c r="J5260" s="1">
        <v>8</v>
      </c>
      <c r="K5260" s="1" t="s">
        <v>161</v>
      </c>
      <c r="L5260" s="1" t="s">
        <v>17995</v>
      </c>
    </row>
    <row r="5261" spans="1:12">
      <c r="A5261" s="1">
        <v>6386</v>
      </c>
      <c r="B5261" s="1" t="s">
        <v>17999</v>
      </c>
      <c r="C5261" s="1" t="s">
        <v>18000</v>
      </c>
      <c r="D5261" s="1" t="s">
        <v>10648</v>
      </c>
      <c r="E5261" s="1" t="s">
        <v>18001</v>
      </c>
      <c r="F5261" s="1" t="s">
        <v>18002</v>
      </c>
      <c r="G5261" s="1">
        <v>24.796399999999998</v>
      </c>
      <c r="H5261" s="1">
        <v>118.59</v>
      </c>
      <c r="I5261" s="1">
        <v>0</v>
      </c>
      <c r="J5261" s="1">
        <v>8</v>
      </c>
      <c r="K5261" s="1" t="s">
        <v>161</v>
      </c>
      <c r="L5261" s="1" t="s">
        <v>17999</v>
      </c>
    </row>
    <row r="5262" spans="1:12">
      <c r="A5262" s="1">
        <v>6387</v>
      </c>
      <c r="B5262" s="1" t="s">
        <v>18003</v>
      </c>
      <c r="C5262" s="1" t="s">
        <v>18004</v>
      </c>
      <c r="D5262" s="1" t="s">
        <v>10648</v>
      </c>
      <c r="E5262" s="1" t="s">
        <v>18005</v>
      </c>
      <c r="F5262" s="1" t="s">
        <v>18006</v>
      </c>
      <c r="G5262" s="1">
        <v>29.7333</v>
      </c>
      <c r="H5262" s="1">
        <v>118.256</v>
      </c>
      <c r="I5262" s="1">
        <v>0</v>
      </c>
      <c r="J5262" s="1">
        <v>8</v>
      </c>
      <c r="K5262" s="1" t="s">
        <v>161</v>
      </c>
      <c r="L5262" s="1" t="s">
        <v>18003</v>
      </c>
    </row>
    <row r="5263" spans="1:12">
      <c r="A5263" s="1">
        <v>6388</v>
      </c>
      <c r="B5263" s="1" t="s">
        <v>18007</v>
      </c>
      <c r="C5263" s="1" t="s">
        <v>18008</v>
      </c>
      <c r="D5263" s="1" t="s">
        <v>10648</v>
      </c>
      <c r="E5263" s="1" t="s">
        <v>18009</v>
      </c>
      <c r="F5263" s="1" t="s">
        <v>18010</v>
      </c>
      <c r="G5263" s="1">
        <v>36.646700000000003</v>
      </c>
      <c r="H5263" s="1">
        <v>119.119</v>
      </c>
      <c r="I5263" s="1">
        <v>0</v>
      </c>
      <c r="J5263" s="1">
        <v>8</v>
      </c>
      <c r="K5263" s="1" t="s">
        <v>161</v>
      </c>
      <c r="L5263" s="1" t="s">
        <v>18007</v>
      </c>
    </row>
    <row r="5264" spans="1:12">
      <c r="A5264" s="1">
        <v>6389</v>
      </c>
      <c r="B5264" s="1" t="s">
        <v>18011</v>
      </c>
      <c r="C5264" s="1" t="s">
        <v>18012</v>
      </c>
      <c r="D5264" s="1" t="s">
        <v>10648</v>
      </c>
      <c r="E5264" s="1" t="s">
        <v>18013</v>
      </c>
      <c r="F5264" s="1" t="s">
        <v>18014</v>
      </c>
      <c r="G5264" s="1">
        <v>37.187100000000001</v>
      </c>
      <c r="H5264" s="1">
        <v>122.229</v>
      </c>
      <c r="I5264" s="1">
        <v>145</v>
      </c>
      <c r="J5264" s="1">
        <v>8</v>
      </c>
      <c r="K5264" s="1" t="s">
        <v>161</v>
      </c>
      <c r="L5264" s="1" t="s">
        <v>18011</v>
      </c>
    </row>
    <row r="5265" spans="1:12">
      <c r="A5265" s="1">
        <v>6390</v>
      </c>
      <c r="B5265" s="1" t="s">
        <v>18015</v>
      </c>
      <c r="C5265" s="1" t="s">
        <v>18016</v>
      </c>
      <c r="D5265" s="1" t="s">
        <v>10648</v>
      </c>
      <c r="E5265" s="1" t="s">
        <v>18017</v>
      </c>
      <c r="F5265" s="1" t="s">
        <v>18018</v>
      </c>
      <c r="G5265" s="1">
        <v>31.494399999999999</v>
      </c>
      <c r="H5265" s="1">
        <v>120.429</v>
      </c>
      <c r="I5265" s="1">
        <v>0</v>
      </c>
      <c r="J5265" s="1">
        <v>8</v>
      </c>
      <c r="K5265" s="1" t="s">
        <v>161</v>
      </c>
      <c r="L5265" s="1" t="s">
        <v>18015</v>
      </c>
    </row>
    <row r="5266" spans="1:12">
      <c r="A5266" s="1">
        <v>6391</v>
      </c>
      <c r="B5266" s="1" t="s">
        <v>18019</v>
      </c>
      <c r="C5266" s="1" t="s">
        <v>18020</v>
      </c>
      <c r="D5266" s="1" t="s">
        <v>10648</v>
      </c>
      <c r="E5266" s="1" t="s">
        <v>18021</v>
      </c>
      <c r="F5266" s="1" t="s">
        <v>18022</v>
      </c>
      <c r="G5266" s="1">
        <v>27.701899999999998</v>
      </c>
      <c r="H5266" s="1">
        <v>118.001</v>
      </c>
      <c r="I5266" s="1">
        <v>614</v>
      </c>
      <c r="J5266" s="1">
        <v>8</v>
      </c>
      <c r="K5266" s="1" t="s">
        <v>161</v>
      </c>
      <c r="L5266" s="1" t="s">
        <v>18019</v>
      </c>
    </row>
    <row r="5267" spans="1:12">
      <c r="A5267" s="1">
        <v>6392</v>
      </c>
      <c r="B5267" s="1" t="s">
        <v>18023</v>
      </c>
      <c r="C5267" s="1" t="s">
        <v>18024</v>
      </c>
      <c r="D5267" s="1" t="s">
        <v>10648</v>
      </c>
      <c r="E5267" s="1" t="s">
        <v>18025</v>
      </c>
      <c r="F5267" s="1" t="s">
        <v>18026</v>
      </c>
      <c r="G5267" s="1">
        <v>27.912199999999999</v>
      </c>
      <c r="H5267" s="1">
        <v>120.852</v>
      </c>
      <c r="I5267" s="1">
        <v>0</v>
      </c>
      <c r="J5267" s="1">
        <v>8</v>
      </c>
      <c r="K5267" s="1" t="s">
        <v>161</v>
      </c>
      <c r="L5267" s="1" t="s">
        <v>18023</v>
      </c>
    </row>
    <row r="5268" spans="1:12">
      <c r="A5268" s="1">
        <v>6393</v>
      </c>
      <c r="B5268" s="1" t="s">
        <v>18027</v>
      </c>
      <c r="C5268" s="1" t="s">
        <v>18028</v>
      </c>
      <c r="D5268" s="1" t="s">
        <v>10648</v>
      </c>
      <c r="E5268" s="1" t="s">
        <v>18029</v>
      </c>
      <c r="F5268" s="1" t="s">
        <v>18030</v>
      </c>
      <c r="G5268" s="1">
        <v>33.385599999999997</v>
      </c>
      <c r="H5268" s="1">
        <v>120.125</v>
      </c>
      <c r="I5268" s="1">
        <v>0</v>
      </c>
      <c r="J5268" s="1">
        <v>8</v>
      </c>
      <c r="K5268" s="1" t="s">
        <v>161</v>
      </c>
      <c r="L5268" s="1" t="s">
        <v>18027</v>
      </c>
    </row>
    <row r="5269" spans="1:12">
      <c r="A5269" s="1">
        <v>6394</v>
      </c>
      <c r="B5269" s="1" t="s">
        <v>18031</v>
      </c>
      <c r="C5269" s="1" t="s">
        <v>18032</v>
      </c>
      <c r="D5269" s="1" t="s">
        <v>10648</v>
      </c>
      <c r="E5269" s="1" t="s">
        <v>18033</v>
      </c>
      <c r="F5269" s="1" t="s">
        <v>18034</v>
      </c>
      <c r="G5269" s="1">
        <v>29.3447</v>
      </c>
      <c r="H5269" s="1">
        <v>120.032</v>
      </c>
      <c r="I5269" s="1">
        <v>0</v>
      </c>
      <c r="J5269" s="1">
        <v>8</v>
      </c>
      <c r="K5269" s="1" t="s">
        <v>161</v>
      </c>
      <c r="L5269" s="1" t="s">
        <v>18031</v>
      </c>
    </row>
    <row r="5270" spans="1:12">
      <c r="A5270" s="1">
        <v>6395</v>
      </c>
      <c r="B5270" s="1" t="s">
        <v>18035</v>
      </c>
      <c r="C5270" s="1" t="s">
        <v>18036</v>
      </c>
      <c r="D5270" s="1" t="s">
        <v>10648</v>
      </c>
      <c r="E5270" s="1" t="s">
        <v>18037</v>
      </c>
      <c r="F5270" s="1" t="s">
        <v>18038</v>
      </c>
      <c r="G5270" s="1">
        <v>29.934200000000001</v>
      </c>
      <c r="H5270" s="1">
        <v>122.36199999999999</v>
      </c>
      <c r="I5270" s="1">
        <v>0</v>
      </c>
      <c r="J5270" s="1">
        <v>8</v>
      </c>
      <c r="K5270" s="1" t="s">
        <v>161</v>
      </c>
      <c r="L5270" s="1" t="s">
        <v>18035</v>
      </c>
    </row>
    <row r="5271" spans="1:12">
      <c r="A5271" s="1">
        <v>6396</v>
      </c>
      <c r="B5271" s="1" t="s">
        <v>18039</v>
      </c>
      <c r="C5271" s="1" t="s">
        <v>18040</v>
      </c>
      <c r="D5271" s="1" t="s">
        <v>10648</v>
      </c>
      <c r="E5271" s="1" t="s">
        <v>18041</v>
      </c>
      <c r="F5271" s="1" t="s">
        <v>18042</v>
      </c>
      <c r="G5271" s="1">
        <v>30.553599999999999</v>
      </c>
      <c r="H5271" s="1">
        <v>97.1083</v>
      </c>
      <c r="I5271" s="1">
        <v>14219</v>
      </c>
      <c r="J5271" s="1">
        <v>8</v>
      </c>
      <c r="K5271" s="1" t="s">
        <v>161</v>
      </c>
      <c r="L5271" s="1" t="s">
        <v>18039</v>
      </c>
    </row>
    <row r="5272" spans="1:12">
      <c r="A5272" s="1">
        <v>6397</v>
      </c>
      <c r="B5272" s="1" t="s">
        <v>18043</v>
      </c>
      <c r="C5272" s="1" t="s">
        <v>18044</v>
      </c>
      <c r="D5272" s="1" t="s">
        <v>10648</v>
      </c>
      <c r="E5272" s="1" t="s">
        <v>18045</v>
      </c>
      <c r="F5272" s="1" t="s">
        <v>18046</v>
      </c>
      <c r="G5272" s="1">
        <v>31.3</v>
      </c>
      <c r="H5272" s="1">
        <v>107.5</v>
      </c>
      <c r="I5272" s="1">
        <v>0</v>
      </c>
      <c r="J5272" s="1">
        <v>8</v>
      </c>
      <c r="K5272" s="1" t="s">
        <v>161</v>
      </c>
      <c r="L5272" s="1" t="s">
        <v>18043</v>
      </c>
    </row>
    <row r="5273" spans="1:12">
      <c r="A5273" s="1">
        <v>6398</v>
      </c>
      <c r="B5273" s="1" t="s">
        <v>18047</v>
      </c>
      <c r="C5273" s="1" t="s">
        <v>18048</v>
      </c>
      <c r="D5273" s="1" t="s">
        <v>10648</v>
      </c>
      <c r="E5273" s="1" t="s">
        <v>18049</v>
      </c>
      <c r="F5273" s="1" t="s">
        <v>18050</v>
      </c>
      <c r="G5273" s="1">
        <v>32.391100000000002</v>
      </c>
      <c r="H5273" s="1">
        <v>105.702</v>
      </c>
      <c r="I5273" s="1">
        <v>0</v>
      </c>
      <c r="J5273" s="1">
        <v>8</v>
      </c>
      <c r="K5273" s="1" t="s">
        <v>161</v>
      </c>
      <c r="L5273" s="1" t="s">
        <v>18047</v>
      </c>
    </row>
    <row r="5274" spans="1:12">
      <c r="A5274" s="1">
        <v>6399</v>
      </c>
      <c r="B5274" s="1" t="s">
        <v>18051</v>
      </c>
      <c r="C5274" s="1" t="s">
        <v>18052</v>
      </c>
      <c r="D5274" s="1" t="s">
        <v>10648</v>
      </c>
      <c r="E5274" s="1" t="s">
        <v>18053</v>
      </c>
      <c r="F5274" s="1" t="s">
        <v>18054</v>
      </c>
      <c r="G5274" s="1">
        <v>28.8522</v>
      </c>
      <c r="H5274" s="1">
        <v>105.393</v>
      </c>
      <c r="I5274" s="1">
        <v>0</v>
      </c>
      <c r="J5274" s="1">
        <v>8</v>
      </c>
      <c r="K5274" s="1" t="s">
        <v>161</v>
      </c>
      <c r="L5274" s="1" t="s">
        <v>18051</v>
      </c>
    </row>
    <row r="5275" spans="1:12">
      <c r="A5275" s="1">
        <v>6400</v>
      </c>
      <c r="B5275" s="1" t="s">
        <v>18055</v>
      </c>
      <c r="C5275" s="1" t="s">
        <v>18056</v>
      </c>
      <c r="D5275" s="1" t="s">
        <v>10648</v>
      </c>
      <c r="E5275" s="1" t="s">
        <v>18057</v>
      </c>
      <c r="F5275" s="1" t="s">
        <v>18058</v>
      </c>
      <c r="G5275" s="1">
        <v>31.428100000000001</v>
      </c>
      <c r="H5275" s="1">
        <v>104.741</v>
      </c>
      <c r="I5275" s="1">
        <v>0</v>
      </c>
      <c r="J5275" s="1">
        <v>8</v>
      </c>
      <c r="K5275" s="1" t="s">
        <v>161</v>
      </c>
      <c r="L5275" s="1" t="s">
        <v>18055</v>
      </c>
    </row>
    <row r="5276" spans="1:12">
      <c r="A5276" s="1">
        <v>6401</v>
      </c>
      <c r="B5276" s="1" t="s">
        <v>18059</v>
      </c>
      <c r="C5276" s="1" t="s">
        <v>18060</v>
      </c>
      <c r="D5276" s="1" t="s">
        <v>10648</v>
      </c>
      <c r="E5276" s="1" t="s">
        <v>18061</v>
      </c>
      <c r="F5276" s="1" t="s">
        <v>18062</v>
      </c>
      <c r="G5276" s="1">
        <v>30.754000000000001</v>
      </c>
      <c r="H5276" s="1">
        <v>106.062</v>
      </c>
      <c r="I5276" s="1">
        <v>0</v>
      </c>
      <c r="J5276" s="1">
        <v>8</v>
      </c>
      <c r="K5276" s="1" t="s">
        <v>161</v>
      </c>
      <c r="L5276" s="1" t="s">
        <v>18059</v>
      </c>
    </row>
    <row r="5277" spans="1:12">
      <c r="A5277" s="1">
        <v>6402</v>
      </c>
      <c r="B5277" s="1" t="s">
        <v>18063</v>
      </c>
      <c r="C5277" s="1" t="s">
        <v>18064</v>
      </c>
      <c r="D5277" s="1" t="s">
        <v>10648</v>
      </c>
      <c r="E5277" s="1" t="s">
        <v>18065</v>
      </c>
      <c r="F5277" s="1" t="s">
        <v>18066</v>
      </c>
      <c r="G5277" s="1">
        <v>29.3033</v>
      </c>
      <c r="H5277" s="1">
        <v>94.335300000000004</v>
      </c>
      <c r="I5277" s="1">
        <v>9675</v>
      </c>
      <c r="J5277" s="1">
        <v>5.5</v>
      </c>
      <c r="K5277" s="1" t="s">
        <v>161</v>
      </c>
      <c r="L5277" s="1" t="s">
        <v>18063</v>
      </c>
    </row>
    <row r="5278" spans="1:12">
      <c r="A5278" s="1">
        <v>6403</v>
      </c>
      <c r="B5278" s="1" t="s">
        <v>18067</v>
      </c>
      <c r="C5278" s="1" t="s">
        <v>18068</v>
      </c>
      <c r="D5278" s="1" t="s">
        <v>10648</v>
      </c>
      <c r="E5278" s="1" t="s">
        <v>18069</v>
      </c>
      <c r="F5278" s="1" t="s">
        <v>18070</v>
      </c>
      <c r="G5278" s="1">
        <v>30.836099999999998</v>
      </c>
      <c r="H5278" s="1">
        <v>108.40600000000001</v>
      </c>
      <c r="I5278" s="1">
        <v>0</v>
      </c>
      <c r="J5278" s="1">
        <v>8</v>
      </c>
      <c r="K5278" s="1" t="s">
        <v>161</v>
      </c>
      <c r="L5278" s="1" t="s">
        <v>18067</v>
      </c>
    </row>
    <row r="5279" spans="1:12">
      <c r="A5279" s="1">
        <v>6404</v>
      </c>
      <c r="B5279" s="1" t="s">
        <v>18071</v>
      </c>
      <c r="C5279" s="1" t="s">
        <v>18072</v>
      </c>
      <c r="D5279" s="1" t="s">
        <v>10648</v>
      </c>
      <c r="E5279" s="1" t="s">
        <v>18073</v>
      </c>
      <c r="F5279" s="1" t="s">
        <v>18074</v>
      </c>
      <c r="G5279" s="1">
        <v>41.262500000000003</v>
      </c>
      <c r="H5279" s="1">
        <v>80.291700000000006</v>
      </c>
      <c r="I5279" s="1">
        <v>0</v>
      </c>
      <c r="J5279" s="1">
        <v>8</v>
      </c>
      <c r="K5279" s="1" t="s">
        <v>161</v>
      </c>
      <c r="L5279" s="1" t="s">
        <v>18071</v>
      </c>
    </row>
    <row r="5280" spans="1:12">
      <c r="A5280" s="1">
        <v>6405</v>
      </c>
      <c r="B5280" s="1" t="s">
        <v>18075</v>
      </c>
      <c r="C5280" s="1" t="s">
        <v>18076</v>
      </c>
      <c r="D5280" s="1" t="s">
        <v>10648</v>
      </c>
      <c r="E5280" s="1" t="s">
        <v>18077</v>
      </c>
      <c r="F5280" s="1" t="s">
        <v>18078</v>
      </c>
      <c r="G5280" s="1">
        <v>38.1494</v>
      </c>
      <c r="H5280" s="1">
        <v>85.532799999999995</v>
      </c>
      <c r="I5280" s="1">
        <v>4108</v>
      </c>
      <c r="J5280" s="1">
        <v>8</v>
      </c>
      <c r="K5280" s="1" t="s">
        <v>161</v>
      </c>
      <c r="L5280" s="1" t="s">
        <v>18075</v>
      </c>
    </row>
    <row r="5281" spans="1:12">
      <c r="A5281" s="1">
        <v>6406</v>
      </c>
      <c r="B5281" s="1" t="s">
        <v>18079</v>
      </c>
      <c r="C5281" s="1" t="s">
        <v>18080</v>
      </c>
      <c r="D5281" s="1" t="s">
        <v>10648</v>
      </c>
      <c r="E5281" s="1" t="s">
        <v>18081</v>
      </c>
      <c r="F5281" s="1" t="s">
        <v>18082</v>
      </c>
      <c r="G5281" s="1">
        <v>41.7181</v>
      </c>
      <c r="H5281" s="1">
        <v>82.986900000000006</v>
      </c>
      <c r="I5281" s="1">
        <v>3524</v>
      </c>
      <c r="J5281" s="1">
        <v>8</v>
      </c>
      <c r="K5281" s="1" t="s">
        <v>161</v>
      </c>
      <c r="L5281" s="1" t="s">
        <v>18079</v>
      </c>
    </row>
    <row r="5282" spans="1:12">
      <c r="A5282" s="1">
        <v>6407</v>
      </c>
      <c r="B5282" s="1" t="s">
        <v>18083</v>
      </c>
      <c r="C5282" s="1" t="s">
        <v>18084</v>
      </c>
      <c r="D5282" s="1" t="s">
        <v>10648</v>
      </c>
      <c r="E5282" s="1" t="s">
        <v>18085</v>
      </c>
      <c r="F5282" s="1" t="s">
        <v>18086</v>
      </c>
      <c r="G5282" s="1">
        <v>41.697800000000001</v>
      </c>
      <c r="H5282" s="1">
        <v>86.128900000000002</v>
      </c>
      <c r="I5282" s="1">
        <v>0</v>
      </c>
      <c r="J5282" s="1">
        <v>8</v>
      </c>
      <c r="K5282" s="1" t="s">
        <v>161</v>
      </c>
      <c r="L5282" s="1" t="s">
        <v>18083</v>
      </c>
    </row>
    <row r="5283" spans="1:12">
      <c r="A5283" s="1">
        <v>6408</v>
      </c>
      <c r="B5283" s="1" t="s">
        <v>18087</v>
      </c>
      <c r="C5283" s="1" t="s">
        <v>18088</v>
      </c>
      <c r="D5283" s="1" t="s">
        <v>10648</v>
      </c>
      <c r="E5283" s="1" t="s">
        <v>18089</v>
      </c>
      <c r="F5283" s="1" t="s">
        <v>18090</v>
      </c>
      <c r="G5283" s="1">
        <v>45.616999999999997</v>
      </c>
      <c r="H5283" s="1">
        <v>84.882999999999996</v>
      </c>
      <c r="I5283" s="1">
        <v>0</v>
      </c>
      <c r="J5283" s="1">
        <v>8</v>
      </c>
      <c r="K5283" s="1" t="s">
        <v>161</v>
      </c>
      <c r="L5283" s="1" t="s">
        <v>18087</v>
      </c>
    </row>
    <row r="5284" spans="1:12">
      <c r="A5284" s="1">
        <v>6409</v>
      </c>
      <c r="B5284" s="1" t="s">
        <v>18091</v>
      </c>
      <c r="C5284" s="1" t="s">
        <v>18092</v>
      </c>
      <c r="D5284" s="1" t="s">
        <v>10648</v>
      </c>
      <c r="E5284" s="1" t="s">
        <v>18093</v>
      </c>
      <c r="F5284" s="1" t="s">
        <v>18094</v>
      </c>
      <c r="G5284" s="1">
        <v>43.955800000000004</v>
      </c>
      <c r="H5284" s="1">
        <v>81.330299999999994</v>
      </c>
      <c r="I5284" s="1">
        <v>0</v>
      </c>
      <c r="J5284" s="1">
        <v>8</v>
      </c>
      <c r="K5284" s="1" t="s">
        <v>161</v>
      </c>
      <c r="L5284" s="1" t="s">
        <v>18091</v>
      </c>
    </row>
    <row r="5285" spans="1:12">
      <c r="A5285" s="1">
        <v>6410</v>
      </c>
      <c r="B5285" s="1" t="s">
        <v>18095</v>
      </c>
      <c r="C5285" s="1" t="s">
        <v>18096</v>
      </c>
      <c r="D5285" s="1" t="s">
        <v>10648</v>
      </c>
      <c r="E5285" s="1" t="s">
        <v>18097</v>
      </c>
      <c r="F5285" s="1" t="s">
        <v>18098</v>
      </c>
      <c r="G5285" s="1">
        <v>50.25</v>
      </c>
      <c r="H5285" s="1">
        <v>127.3</v>
      </c>
      <c r="I5285" s="1">
        <v>8530</v>
      </c>
      <c r="J5285" s="1">
        <v>8</v>
      </c>
      <c r="K5285" s="1" t="s">
        <v>161</v>
      </c>
      <c r="L5285" s="1" t="s">
        <v>18095</v>
      </c>
    </row>
    <row r="5286" spans="1:12">
      <c r="A5286" s="1">
        <v>6411</v>
      </c>
      <c r="B5286" s="1" t="s">
        <v>18099</v>
      </c>
      <c r="C5286" s="1" t="s">
        <v>18100</v>
      </c>
      <c r="D5286" s="1" t="s">
        <v>10648</v>
      </c>
      <c r="E5286" s="1" t="s">
        <v>18101</v>
      </c>
      <c r="F5286" s="1" t="s">
        <v>18102</v>
      </c>
      <c r="G5286" s="1">
        <v>46.843394000000004</v>
      </c>
      <c r="H5286" s="1">
        <v>130.46538899999999</v>
      </c>
      <c r="I5286" s="1">
        <v>262</v>
      </c>
      <c r="J5286" s="1">
        <v>8</v>
      </c>
      <c r="K5286" s="1" t="s">
        <v>161</v>
      </c>
      <c r="L5286" s="1" t="s">
        <v>18099</v>
      </c>
    </row>
    <row r="5287" spans="1:12">
      <c r="A5287" s="1">
        <v>6412</v>
      </c>
      <c r="B5287" s="1" t="s">
        <v>18103</v>
      </c>
      <c r="C5287" s="1" t="s">
        <v>18104</v>
      </c>
      <c r="D5287" s="1" t="s">
        <v>10648</v>
      </c>
      <c r="E5287" s="1" t="s">
        <v>18105</v>
      </c>
      <c r="F5287" s="1" t="s">
        <v>18106</v>
      </c>
      <c r="G5287" s="1">
        <v>41.101399999999998</v>
      </c>
      <c r="H5287" s="1">
        <v>121.062</v>
      </c>
      <c r="I5287" s="1">
        <v>0</v>
      </c>
      <c r="J5287" s="1">
        <v>8</v>
      </c>
      <c r="K5287" s="1" t="s">
        <v>161</v>
      </c>
      <c r="L5287" s="1" t="s">
        <v>18103</v>
      </c>
    </row>
    <row r="5288" spans="1:12">
      <c r="A5288" s="1">
        <v>6413</v>
      </c>
      <c r="B5288" s="1" t="s">
        <v>18107</v>
      </c>
      <c r="C5288" s="1" t="s">
        <v>18108</v>
      </c>
      <c r="D5288" s="1" t="s">
        <v>10648</v>
      </c>
      <c r="E5288" s="1" t="s">
        <v>18109</v>
      </c>
      <c r="F5288" s="1" t="s">
        <v>18110</v>
      </c>
      <c r="G5288" s="1">
        <v>47.239628000000003</v>
      </c>
      <c r="H5288" s="1">
        <v>123.918131</v>
      </c>
      <c r="I5288" s="1">
        <v>477</v>
      </c>
      <c r="J5288" s="1">
        <v>8</v>
      </c>
      <c r="K5288" s="1" t="s">
        <v>161</v>
      </c>
      <c r="L5288" s="1" t="s">
        <v>18107</v>
      </c>
    </row>
    <row r="5289" spans="1:12">
      <c r="A5289" s="1">
        <v>6414</v>
      </c>
      <c r="B5289" s="1" t="s">
        <v>18111</v>
      </c>
      <c r="C5289" s="1" t="s">
        <v>18112</v>
      </c>
      <c r="D5289" s="1" t="s">
        <v>10648</v>
      </c>
      <c r="E5289" s="1" t="s">
        <v>18113</v>
      </c>
      <c r="F5289" s="1" t="s">
        <v>18114</v>
      </c>
      <c r="G5289" s="1">
        <v>42.882800000000003</v>
      </c>
      <c r="H5289" s="1">
        <v>129.451258</v>
      </c>
      <c r="I5289" s="1">
        <v>624</v>
      </c>
      <c r="J5289" s="1">
        <v>8</v>
      </c>
      <c r="K5289" s="1" t="s">
        <v>161</v>
      </c>
      <c r="L5289" s="1" t="s">
        <v>18111</v>
      </c>
    </row>
    <row r="5290" spans="1:12">
      <c r="A5290" s="1">
        <v>6417</v>
      </c>
      <c r="B5290" s="1" t="s">
        <v>18115</v>
      </c>
      <c r="C5290" s="1" t="s">
        <v>18116</v>
      </c>
      <c r="D5290" s="1" t="s">
        <v>5185</v>
      </c>
      <c r="F5290" s="1" t="s">
        <v>1212</v>
      </c>
      <c r="G5290" s="1">
        <v>35.888863000000001</v>
      </c>
      <c r="H5290" s="1">
        <v>14.508417</v>
      </c>
      <c r="I5290" s="1">
        <v>0</v>
      </c>
      <c r="J5290" s="1">
        <v>1</v>
      </c>
      <c r="K5290" s="1" t="s">
        <v>184</v>
      </c>
      <c r="L5290" s="1" t="s">
        <v>18115</v>
      </c>
    </row>
    <row r="5291" spans="1:12">
      <c r="A5291" s="1">
        <v>6418</v>
      </c>
      <c r="B5291" s="1" t="s">
        <v>18117</v>
      </c>
      <c r="C5291" s="1" t="s">
        <v>18118</v>
      </c>
      <c r="D5291" s="1" t="s">
        <v>5185</v>
      </c>
      <c r="F5291" s="1" t="s">
        <v>1212</v>
      </c>
      <c r="G5291" s="1">
        <v>36.026389000000002</v>
      </c>
      <c r="H5291" s="1">
        <v>14.298333</v>
      </c>
      <c r="I5291" s="1">
        <v>0</v>
      </c>
      <c r="J5291" s="1">
        <v>1</v>
      </c>
      <c r="K5291" s="1" t="s">
        <v>184</v>
      </c>
      <c r="L5291" s="1" t="s">
        <v>18117</v>
      </c>
    </row>
    <row r="5292" spans="1:12">
      <c r="A5292" s="1">
        <v>6419</v>
      </c>
      <c r="B5292" s="1" t="s">
        <v>18119</v>
      </c>
      <c r="C5292" s="1" t="s">
        <v>18119</v>
      </c>
      <c r="D5292" s="1" t="s">
        <v>6330</v>
      </c>
      <c r="E5292" s="1" t="s">
        <v>18120</v>
      </c>
      <c r="F5292" s="1" t="s">
        <v>18121</v>
      </c>
      <c r="G5292" s="1">
        <v>-27.286389</v>
      </c>
      <c r="H5292" s="1">
        <v>120.554722</v>
      </c>
      <c r="I5292" s="1">
        <v>1792</v>
      </c>
      <c r="J5292" s="1">
        <v>8</v>
      </c>
      <c r="K5292" s="1" t="s">
        <v>6333</v>
      </c>
      <c r="L5292" s="1" t="s">
        <v>18119</v>
      </c>
    </row>
    <row r="5293" spans="1:12">
      <c r="A5293" s="1">
        <v>6420</v>
      </c>
      <c r="B5293" s="1" t="s">
        <v>18122</v>
      </c>
      <c r="C5293" s="1" t="s">
        <v>18123</v>
      </c>
      <c r="D5293" s="1" t="s">
        <v>8934</v>
      </c>
      <c r="E5293" s="1" t="s">
        <v>18124</v>
      </c>
      <c r="F5293" s="1" t="s">
        <v>18125</v>
      </c>
      <c r="G5293" s="1">
        <v>11.95</v>
      </c>
      <c r="H5293" s="1">
        <v>-66.67</v>
      </c>
      <c r="I5293" s="1">
        <v>17</v>
      </c>
      <c r="J5293" s="1">
        <v>-4</v>
      </c>
      <c r="K5293" s="1" t="s">
        <v>5710</v>
      </c>
      <c r="L5293" s="1" t="s">
        <v>18122</v>
      </c>
    </row>
    <row r="5294" spans="1:12">
      <c r="A5294" s="1">
        <v>6421</v>
      </c>
      <c r="B5294" s="1" t="s">
        <v>18126</v>
      </c>
      <c r="C5294" s="1" t="s">
        <v>18127</v>
      </c>
      <c r="D5294" s="1" t="s">
        <v>2016</v>
      </c>
      <c r="E5294" s="1" t="s">
        <v>18128</v>
      </c>
      <c r="F5294" s="1" t="s">
        <v>18129</v>
      </c>
      <c r="G5294" s="1">
        <v>53.106699999999996</v>
      </c>
      <c r="H5294" s="1">
        <v>-9.6536100000000005</v>
      </c>
      <c r="I5294" s="1">
        <v>24</v>
      </c>
      <c r="J5294" s="1">
        <v>0</v>
      </c>
      <c r="K5294" s="1" t="s">
        <v>161</v>
      </c>
      <c r="L5294" s="1" t="s">
        <v>18126</v>
      </c>
    </row>
    <row r="5295" spans="1:12">
      <c r="A5295" s="1">
        <v>6422</v>
      </c>
      <c r="B5295" s="1" t="s">
        <v>18130</v>
      </c>
      <c r="C5295" s="1" t="s">
        <v>18131</v>
      </c>
      <c r="D5295" s="1" t="s">
        <v>2016</v>
      </c>
      <c r="E5295" s="1" t="s">
        <v>18132</v>
      </c>
      <c r="F5295" s="1" t="s">
        <v>18133</v>
      </c>
      <c r="G5295" s="1">
        <v>53.2303</v>
      </c>
      <c r="H5295" s="1">
        <v>-9.4677799999999994</v>
      </c>
      <c r="I5295" s="1">
        <v>0</v>
      </c>
      <c r="J5295" s="1">
        <v>0</v>
      </c>
      <c r="K5295" s="1" t="s">
        <v>161</v>
      </c>
      <c r="L5295" s="1" t="s">
        <v>18130</v>
      </c>
    </row>
    <row r="5296" spans="1:12">
      <c r="A5296" s="1">
        <v>6423</v>
      </c>
      <c r="B5296" s="1" t="s">
        <v>18134</v>
      </c>
      <c r="C5296" s="1" t="s">
        <v>18135</v>
      </c>
      <c r="D5296" s="1" t="s">
        <v>1196</v>
      </c>
      <c r="E5296" s="1" t="s">
        <v>18136</v>
      </c>
      <c r="F5296" s="1" t="s">
        <v>18137</v>
      </c>
      <c r="G5296" s="1">
        <v>54.383333</v>
      </c>
      <c r="H5296" s="1">
        <v>13.325278000000001</v>
      </c>
      <c r="I5296" s="1">
        <v>69</v>
      </c>
      <c r="J5296" s="1">
        <v>1</v>
      </c>
      <c r="K5296" s="1" t="s">
        <v>161</v>
      </c>
      <c r="L5296" s="1" t="s">
        <v>18134</v>
      </c>
    </row>
    <row r="5297" spans="1:12">
      <c r="A5297" s="1">
        <v>6424</v>
      </c>
      <c r="B5297" s="1" t="s">
        <v>18138</v>
      </c>
      <c r="C5297" s="1" t="s">
        <v>18138</v>
      </c>
      <c r="D5297" s="1" t="s">
        <v>9291</v>
      </c>
      <c r="E5297" s="1" t="s">
        <v>18139</v>
      </c>
      <c r="F5297" s="1" t="s">
        <v>18140</v>
      </c>
      <c r="G5297" s="1">
        <v>63.924100000000003</v>
      </c>
      <c r="H5297" s="1">
        <v>65.048699999999997</v>
      </c>
      <c r="I5297" s="1">
        <v>98</v>
      </c>
      <c r="J5297" s="1">
        <v>6</v>
      </c>
      <c r="K5297" s="1" t="s">
        <v>201</v>
      </c>
      <c r="L5297" s="1" t="s">
        <v>18138</v>
      </c>
    </row>
    <row r="5298" spans="1:12">
      <c r="A5298" s="1">
        <v>6425</v>
      </c>
      <c r="B5298" s="1" t="s">
        <v>18141</v>
      </c>
      <c r="C5298" s="1" t="s">
        <v>2274</v>
      </c>
      <c r="D5298" s="1" t="s">
        <v>2247</v>
      </c>
      <c r="F5298" s="1" t="s">
        <v>18142</v>
      </c>
      <c r="G5298" s="1">
        <v>53.471138000000003</v>
      </c>
      <c r="H5298" s="1">
        <v>14.63775</v>
      </c>
      <c r="I5298" s="1">
        <v>3</v>
      </c>
      <c r="J5298" s="1">
        <v>1</v>
      </c>
      <c r="K5298" s="1" t="s">
        <v>184</v>
      </c>
      <c r="L5298" s="1" t="s">
        <v>18141</v>
      </c>
    </row>
    <row r="5299" spans="1:12">
      <c r="A5299" s="1">
        <v>6426</v>
      </c>
      <c r="B5299" s="1" t="s">
        <v>18143</v>
      </c>
      <c r="C5299" s="1" t="s">
        <v>18144</v>
      </c>
      <c r="D5299" s="1" t="s">
        <v>1210</v>
      </c>
      <c r="E5299" s="1" t="s">
        <v>18145</v>
      </c>
      <c r="F5299" s="1" t="s">
        <v>18146</v>
      </c>
      <c r="G5299" s="1">
        <v>42.267299999999999</v>
      </c>
      <c r="H5299" s="1">
        <v>-71.875699999999995</v>
      </c>
      <c r="I5299" s="1">
        <v>1009</v>
      </c>
      <c r="J5299" s="1">
        <v>-5</v>
      </c>
      <c r="K5299" s="1" t="s">
        <v>236</v>
      </c>
      <c r="L5299" s="1" t="s">
        <v>18143</v>
      </c>
    </row>
    <row r="5300" spans="1:12">
      <c r="A5300" s="1">
        <v>6427</v>
      </c>
      <c r="B5300" s="1" t="s">
        <v>18147</v>
      </c>
      <c r="C5300" s="1" t="s">
        <v>18148</v>
      </c>
      <c r="D5300" s="1" t="s">
        <v>10648</v>
      </c>
      <c r="E5300" s="1" t="s">
        <v>18149</v>
      </c>
      <c r="F5300" s="1" t="s">
        <v>18150</v>
      </c>
      <c r="G5300" s="1">
        <v>30.5822</v>
      </c>
      <c r="H5300" s="1">
        <v>117.0502</v>
      </c>
      <c r="I5300" s="1">
        <v>0</v>
      </c>
      <c r="J5300" s="1">
        <v>8</v>
      </c>
      <c r="K5300" s="1" t="s">
        <v>201</v>
      </c>
      <c r="L5300" s="1" t="s">
        <v>18147</v>
      </c>
    </row>
    <row r="5301" spans="1:12">
      <c r="A5301" s="1">
        <v>6428</v>
      </c>
      <c r="B5301" s="1" t="s">
        <v>18151</v>
      </c>
      <c r="C5301" s="1" t="s">
        <v>18152</v>
      </c>
      <c r="D5301" s="1" t="s">
        <v>10648</v>
      </c>
      <c r="E5301" s="1" t="s">
        <v>18153</v>
      </c>
      <c r="F5301" s="1" t="s">
        <v>1212</v>
      </c>
      <c r="G5301" s="1">
        <v>26.899699999999999</v>
      </c>
      <c r="H5301" s="1">
        <v>114.7375</v>
      </c>
      <c r="I5301" s="1">
        <v>0</v>
      </c>
      <c r="J5301" s="1">
        <v>8</v>
      </c>
      <c r="K5301" s="1" t="s">
        <v>201</v>
      </c>
      <c r="L5301" s="1" t="s">
        <v>18151</v>
      </c>
    </row>
    <row r="5302" spans="1:12">
      <c r="A5302" s="1">
        <v>6429</v>
      </c>
      <c r="B5302" s="1" t="s">
        <v>18154</v>
      </c>
      <c r="C5302" s="1" t="s">
        <v>18155</v>
      </c>
      <c r="D5302" s="1" t="s">
        <v>10648</v>
      </c>
      <c r="E5302" s="1" t="s">
        <v>18156</v>
      </c>
      <c r="F5302" s="1" t="s">
        <v>18157</v>
      </c>
      <c r="G5302" s="1">
        <v>39.9681</v>
      </c>
      <c r="H5302" s="1">
        <v>119.73099999999999</v>
      </c>
      <c r="I5302" s="1">
        <v>0</v>
      </c>
      <c r="J5302" s="1">
        <v>8</v>
      </c>
      <c r="K5302" s="1" t="s">
        <v>201</v>
      </c>
      <c r="L5302" s="1" t="s">
        <v>18154</v>
      </c>
    </row>
    <row r="5303" spans="1:12">
      <c r="A5303" s="1">
        <v>6430</v>
      </c>
      <c r="B5303" s="1" t="s">
        <v>18158</v>
      </c>
      <c r="C5303" s="1" t="s">
        <v>18159</v>
      </c>
      <c r="D5303" s="1" t="s">
        <v>10648</v>
      </c>
      <c r="E5303" s="1" t="s">
        <v>18160</v>
      </c>
      <c r="F5303" s="1" t="s">
        <v>18161</v>
      </c>
      <c r="G5303" s="1">
        <v>35.018000000000001</v>
      </c>
      <c r="H5303" s="1">
        <v>110.99299999999999</v>
      </c>
      <c r="I5303" s="1">
        <v>0</v>
      </c>
      <c r="J5303" s="1">
        <v>8</v>
      </c>
      <c r="K5303" s="1" t="s">
        <v>201</v>
      </c>
      <c r="L5303" s="1" t="s">
        <v>18158</v>
      </c>
    </row>
    <row r="5304" spans="1:12">
      <c r="A5304" s="1">
        <v>6431</v>
      </c>
      <c r="B5304" s="1" t="s">
        <v>18162</v>
      </c>
      <c r="C5304" s="1" t="s">
        <v>10699</v>
      </c>
      <c r="D5304" s="1" t="s">
        <v>10648</v>
      </c>
      <c r="E5304" s="1" t="s">
        <v>18163</v>
      </c>
      <c r="F5304" s="1" t="s">
        <v>18164</v>
      </c>
      <c r="G5304" s="1">
        <v>36.116999999999997</v>
      </c>
      <c r="H5304" s="1">
        <v>103.617</v>
      </c>
      <c r="I5304" s="1">
        <v>0</v>
      </c>
      <c r="J5304" s="1">
        <v>8</v>
      </c>
      <c r="K5304" s="1" t="s">
        <v>201</v>
      </c>
      <c r="L5304" s="1" t="s">
        <v>18162</v>
      </c>
    </row>
    <row r="5305" spans="1:12">
      <c r="A5305" s="1">
        <v>6432</v>
      </c>
      <c r="B5305" s="1" t="s">
        <v>18165</v>
      </c>
      <c r="C5305" s="1" t="s">
        <v>18166</v>
      </c>
      <c r="D5305" s="1" t="s">
        <v>10648</v>
      </c>
      <c r="E5305" s="1" t="s">
        <v>18167</v>
      </c>
      <c r="F5305" s="1" t="s">
        <v>18168</v>
      </c>
      <c r="G5305" s="1">
        <v>39.856900000000003</v>
      </c>
      <c r="H5305" s="1">
        <v>98.341399999999993</v>
      </c>
      <c r="I5305" s="1">
        <v>0</v>
      </c>
      <c r="J5305" s="1">
        <v>8</v>
      </c>
      <c r="K5305" s="1" t="s">
        <v>201</v>
      </c>
      <c r="L5305" s="1" t="s">
        <v>18165</v>
      </c>
    </row>
    <row r="5306" spans="1:12">
      <c r="A5306" s="1">
        <v>6433</v>
      </c>
      <c r="B5306" s="1" t="s">
        <v>18169</v>
      </c>
      <c r="C5306" s="1" t="s">
        <v>18169</v>
      </c>
      <c r="D5306" s="1" t="s">
        <v>10648</v>
      </c>
      <c r="E5306" s="1" t="s">
        <v>18170</v>
      </c>
      <c r="F5306" s="1" t="s">
        <v>18171</v>
      </c>
      <c r="G5306" s="1">
        <v>40.025500000000001</v>
      </c>
      <c r="H5306" s="1">
        <v>124.28660000000001</v>
      </c>
      <c r="I5306" s="1">
        <v>0</v>
      </c>
      <c r="J5306" s="1">
        <v>8</v>
      </c>
      <c r="K5306" s="1" t="s">
        <v>201</v>
      </c>
      <c r="L5306" s="1" t="s">
        <v>18169</v>
      </c>
    </row>
    <row r="5307" spans="1:12">
      <c r="A5307" s="1">
        <v>6434</v>
      </c>
      <c r="B5307" s="1" t="s">
        <v>18172</v>
      </c>
      <c r="C5307" s="1" t="s">
        <v>18173</v>
      </c>
      <c r="D5307" s="1" t="s">
        <v>10648</v>
      </c>
      <c r="E5307" s="1" t="s">
        <v>18174</v>
      </c>
      <c r="F5307" s="1" t="s">
        <v>18175</v>
      </c>
      <c r="G5307" s="1">
        <v>39.85</v>
      </c>
      <c r="H5307" s="1">
        <v>110.033</v>
      </c>
      <c r="I5307" s="1">
        <v>0</v>
      </c>
      <c r="J5307" s="1">
        <v>8</v>
      </c>
      <c r="K5307" s="1" t="s">
        <v>201</v>
      </c>
      <c r="L5307" s="1" t="s">
        <v>18172</v>
      </c>
    </row>
    <row r="5308" spans="1:12">
      <c r="A5308" s="1">
        <v>6435</v>
      </c>
      <c r="B5308" s="1" t="s">
        <v>18176</v>
      </c>
      <c r="C5308" s="1" t="s">
        <v>18176</v>
      </c>
      <c r="D5308" s="1" t="s">
        <v>10648</v>
      </c>
      <c r="E5308" s="1" t="s">
        <v>18177</v>
      </c>
      <c r="F5308" s="1" t="s">
        <v>18178</v>
      </c>
      <c r="G5308" s="1">
        <v>26.54</v>
      </c>
      <c r="H5308" s="1">
        <v>101.79900000000001</v>
      </c>
      <c r="I5308" s="1">
        <v>9186</v>
      </c>
      <c r="J5308" s="1">
        <v>8</v>
      </c>
      <c r="K5308" s="1" t="s">
        <v>201</v>
      </c>
      <c r="L5308" s="1" t="s">
        <v>18176</v>
      </c>
    </row>
    <row r="5309" spans="1:12">
      <c r="A5309" s="1">
        <v>6436</v>
      </c>
      <c r="B5309" s="1" t="s">
        <v>18179</v>
      </c>
      <c r="C5309" s="1" t="s">
        <v>18179</v>
      </c>
      <c r="D5309" s="1" t="s">
        <v>18180</v>
      </c>
      <c r="F5309" s="1" t="s">
        <v>1212</v>
      </c>
      <c r="G5309" s="1">
        <v>-54.16534</v>
      </c>
      <c r="H5309" s="1">
        <v>-36.302880000000002</v>
      </c>
      <c r="I5309" s="1">
        <v>0</v>
      </c>
      <c r="J5309" s="1">
        <v>-2</v>
      </c>
      <c r="K5309" s="1" t="s">
        <v>201</v>
      </c>
      <c r="L5309" s="1" t="s">
        <v>18179</v>
      </c>
    </row>
    <row r="5310" spans="1:12">
      <c r="A5310" s="1">
        <v>6437</v>
      </c>
      <c r="B5310" s="1" t="s">
        <v>18181</v>
      </c>
      <c r="C5310" s="1" t="s">
        <v>18181</v>
      </c>
      <c r="D5310" s="1" t="s">
        <v>6542</v>
      </c>
      <c r="F5310" s="1" t="s">
        <v>1212</v>
      </c>
      <c r="G5310" s="1">
        <v>-68</v>
      </c>
      <c r="H5310" s="1">
        <v>-58</v>
      </c>
      <c r="I5310" s="1">
        <v>0</v>
      </c>
      <c r="J5310" s="1">
        <v>-4</v>
      </c>
      <c r="K5310" s="1" t="s">
        <v>201</v>
      </c>
      <c r="L5310" s="1" t="s">
        <v>18181</v>
      </c>
    </row>
    <row r="5311" spans="1:12">
      <c r="A5311" s="1">
        <v>6438</v>
      </c>
      <c r="B5311" s="1" t="s">
        <v>18181</v>
      </c>
      <c r="C5311" s="1" t="s">
        <v>18181</v>
      </c>
      <c r="D5311" s="1" t="s">
        <v>6542</v>
      </c>
      <c r="F5311" s="1" t="s">
        <v>1212</v>
      </c>
      <c r="G5311" s="1">
        <v>-63.37</v>
      </c>
      <c r="H5311" s="1">
        <v>-62.83</v>
      </c>
      <c r="I5311" s="1">
        <v>0</v>
      </c>
      <c r="J5311" s="1">
        <v>-4</v>
      </c>
      <c r="K5311" s="1" t="s">
        <v>201</v>
      </c>
      <c r="L5311" s="1" t="s">
        <v>18181</v>
      </c>
    </row>
    <row r="5312" spans="1:12">
      <c r="A5312" s="1">
        <v>6439</v>
      </c>
      <c r="B5312" s="1" t="s">
        <v>18182</v>
      </c>
      <c r="C5312" s="1" t="s">
        <v>18183</v>
      </c>
      <c r="D5312" s="1" t="s">
        <v>1210</v>
      </c>
      <c r="F5312" s="1" t="s">
        <v>1212</v>
      </c>
      <c r="G5312" s="1">
        <v>40.913922999999997</v>
      </c>
      <c r="H5312" s="1">
        <v>-73.782008000000005</v>
      </c>
      <c r="I5312" s="1">
        <v>66</v>
      </c>
      <c r="J5312" s="1">
        <v>-5</v>
      </c>
      <c r="K5312" s="1" t="s">
        <v>236</v>
      </c>
      <c r="L5312" s="1" t="s">
        <v>18182</v>
      </c>
    </row>
    <row r="5313" spans="1:12">
      <c r="A5313" s="1">
        <v>8838</v>
      </c>
      <c r="B5313" s="1" t="s">
        <v>18184</v>
      </c>
      <c r="C5313" s="1" t="s">
        <v>18185</v>
      </c>
      <c r="D5313" s="1" t="s">
        <v>1210</v>
      </c>
      <c r="F5313" s="1" t="s">
        <v>18186</v>
      </c>
      <c r="G5313" s="1">
        <v>45.144888899999998</v>
      </c>
      <c r="H5313" s="1">
        <v>-93.210194400000006</v>
      </c>
      <c r="I5313" s="1">
        <v>912</v>
      </c>
      <c r="J5313" s="1">
        <v>-5</v>
      </c>
      <c r="K5313" s="1" t="s">
        <v>161</v>
      </c>
      <c r="L5313" s="1" t="s">
        <v>18184</v>
      </c>
    </row>
    <row r="5314" spans="1:12">
      <c r="A5314" s="1">
        <v>6441</v>
      </c>
      <c r="B5314" s="1" t="s">
        <v>18187</v>
      </c>
      <c r="C5314" s="1" t="s">
        <v>12971</v>
      </c>
      <c r="D5314" s="1" t="s">
        <v>1210</v>
      </c>
      <c r="E5314" s="1" t="s">
        <v>18188</v>
      </c>
      <c r="F5314" s="1" t="s">
        <v>1212</v>
      </c>
      <c r="G5314" s="1">
        <v>41.298668999999997</v>
      </c>
      <c r="H5314" s="1">
        <v>-72.925991999999994</v>
      </c>
      <c r="I5314" s="1">
        <v>7</v>
      </c>
      <c r="J5314" s="1">
        <v>-5</v>
      </c>
      <c r="K5314" s="1" t="s">
        <v>236</v>
      </c>
      <c r="L5314" s="1" t="s">
        <v>18187</v>
      </c>
    </row>
    <row r="5315" spans="1:12">
      <c r="A5315" s="1">
        <v>6442</v>
      </c>
      <c r="B5315" s="1" t="s">
        <v>18189</v>
      </c>
      <c r="C5315" s="1" t="s">
        <v>12080</v>
      </c>
      <c r="D5315" s="1" t="s">
        <v>1210</v>
      </c>
      <c r="F5315" s="1" t="s">
        <v>1212</v>
      </c>
      <c r="G5315" s="1">
        <v>41.8791966</v>
      </c>
      <c r="H5315" s="1">
        <v>-87.638850700000006</v>
      </c>
      <c r="I5315" s="1">
        <v>581</v>
      </c>
      <c r="J5315" s="1">
        <v>-6</v>
      </c>
      <c r="K5315" s="1" t="s">
        <v>236</v>
      </c>
      <c r="L5315" s="1" t="s">
        <v>18189</v>
      </c>
    </row>
    <row r="5316" spans="1:12">
      <c r="A5316" s="1">
        <v>6443</v>
      </c>
      <c r="B5316" s="1" t="s">
        <v>18190</v>
      </c>
      <c r="C5316" s="1" t="s">
        <v>9732</v>
      </c>
      <c r="D5316" s="1" t="s">
        <v>9536</v>
      </c>
      <c r="E5316" s="1" t="s">
        <v>18191</v>
      </c>
      <c r="F5316" s="1" t="s">
        <v>1212</v>
      </c>
      <c r="G5316" s="1">
        <v>27.483899999999998</v>
      </c>
      <c r="H5316" s="1">
        <v>95.016900000000007</v>
      </c>
      <c r="I5316" s="1">
        <v>362</v>
      </c>
      <c r="J5316" s="1">
        <v>5.5</v>
      </c>
      <c r="K5316" s="1" t="s">
        <v>201</v>
      </c>
      <c r="L5316" s="1" t="s">
        <v>18190</v>
      </c>
    </row>
    <row r="5317" spans="1:12">
      <c r="A5317" s="1">
        <v>6444</v>
      </c>
      <c r="B5317" s="1" t="s">
        <v>18192</v>
      </c>
      <c r="C5317" s="1" t="s">
        <v>7134</v>
      </c>
      <c r="D5317" s="1" t="s">
        <v>7135</v>
      </c>
      <c r="E5317" s="1" t="s">
        <v>18193</v>
      </c>
      <c r="F5317" s="1" t="s">
        <v>1212</v>
      </c>
      <c r="G5317" s="1">
        <v>24.833300000000001</v>
      </c>
      <c r="H5317" s="1">
        <v>50.916600000000003</v>
      </c>
      <c r="I5317" s="1">
        <v>0</v>
      </c>
      <c r="J5317" s="1">
        <v>3</v>
      </c>
      <c r="K5317" s="1" t="s">
        <v>201</v>
      </c>
      <c r="L5317" s="1" t="s">
        <v>18192</v>
      </c>
    </row>
    <row r="5318" spans="1:12">
      <c r="A5318" s="1">
        <v>6445</v>
      </c>
      <c r="B5318" s="1" t="s">
        <v>18194</v>
      </c>
      <c r="C5318" s="1" t="s">
        <v>18195</v>
      </c>
      <c r="D5318" s="1" t="s">
        <v>1210</v>
      </c>
      <c r="E5318" s="1" t="s">
        <v>18196</v>
      </c>
      <c r="F5318" s="1" t="s">
        <v>18197</v>
      </c>
      <c r="G5318" s="1">
        <v>47.490243999999997</v>
      </c>
      <c r="H5318" s="1">
        <v>-122.764814</v>
      </c>
      <c r="I5318" s="1">
        <v>444</v>
      </c>
      <c r="J5318" s="1">
        <v>-8</v>
      </c>
      <c r="K5318" s="1" t="s">
        <v>236</v>
      </c>
      <c r="L5318" s="1" t="s">
        <v>18194</v>
      </c>
    </row>
    <row r="5319" spans="1:12">
      <c r="A5319" s="1">
        <v>6446</v>
      </c>
      <c r="B5319" s="1" t="s">
        <v>18198</v>
      </c>
      <c r="C5319" s="1" t="s">
        <v>18199</v>
      </c>
      <c r="D5319" s="1" t="s">
        <v>1210</v>
      </c>
      <c r="E5319" s="1" t="s">
        <v>18200</v>
      </c>
      <c r="F5319" s="1" t="s">
        <v>18201</v>
      </c>
      <c r="G5319" s="1">
        <v>43.165526999999997</v>
      </c>
      <c r="H5319" s="1">
        <v>-95.202804999999998</v>
      </c>
      <c r="I5319" s="1">
        <v>1339</v>
      </c>
      <c r="J5319" s="1">
        <v>-6</v>
      </c>
      <c r="K5319" s="1" t="s">
        <v>236</v>
      </c>
      <c r="L5319" s="1" t="s">
        <v>18198</v>
      </c>
    </row>
    <row r="5320" spans="1:12">
      <c r="A5320" s="1">
        <v>6447</v>
      </c>
      <c r="B5320" s="1" t="s">
        <v>18202</v>
      </c>
      <c r="C5320" s="1" t="s">
        <v>18203</v>
      </c>
      <c r="D5320" s="1" t="s">
        <v>1210</v>
      </c>
      <c r="E5320" s="1" t="s">
        <v>18204</v>
      </c>
      <c r="F5320" s="1" t="s">
        <v>18205</v>
      </c>
      <c r="G5320" s="1">
        <v>38.591200000000001</v>
      </c>
      <c r="H5320" s="1">
        <v>-92.156099999999995</v>
      </c>
      <c r="I5320" s="1">
        <v>549</v>
      </c>
      <c r="J5320" s="1">
        <v>-6</v>
      </c>
      <c r="K5320" s="1" t="s">
        <v>236</v>
      </c>
      <c r="L5320" s="1" t="s">
        <v>18202</v>
      </c>
    </row>
    <row r="5321" spans="1:12">
      <c r="A5321" s="1">
        <v>6448</v>
      </c>
      <c r="B5321" s="1" t="s">
        <v>18206</v>
      </c>
      <c r="C5321" s="1" t="s">
        <v>18207</v>
      </c>
      <c r="D5321" s="1" t="s">
        <v>1210</v>
      </c>
      <c r="E5321" s="1" t="s">
        <v>18208</v>
      </c>
      <c r="F5321" s="1" t="s">
        <v>1212</v>
      </c>
      <c r="G5321" s="1">
        <v>35.592500000000001</v>
      </c>
      <c r="H5321" s="1">
        <v>-113.4859</v>
      </c>
      <c r="I5321" s="1">
        <v>4825</v>
      </c>
      <c r="J5321" s="1">
        <v>-8</v>
      </c>
      <c r="K5321" s="1" t="s">
        <v>161</v>
      </c>
      <c r="L5321" s="1" t="s">
        <v>18206</v>
      </c>
    </row>
    <row r="5322" spans="1:12">
      <c r="A5322" s="1">
        <v>6449</v>
      </c>
      <c r="B5322" s="1" t="s">
        <v>18209</v>
      </c>
      <c r="C5322" s="1" t="s">
        <v>18210</v>
      </c>
      <c r="D5322" s="1" t="s">
        <v>1210</v>
      </c>
      <c r="E5322" s="1" t="s">
        <v>18211</v>
      </c>
      <c r="F5322" s="1" t="s">
        <v>18212</v>
      </c>
      <c r="G5322" s="1">
        <v>35.565100000000001</v>
      </c>
      <c r="H5322" s="1">
        <v>-114.514</v>
      </c>
      <c r="I5322" s="1">
        <v>2201</v>
      </c>
      <c r="J5322" s="1">
        <v>-8</v>
      </c>
      <c r="K5322" s="1" t="s">
        <v>161</v>
      </c>
      <c r="L5322" s="1" t="s">
        <v>18209</v>
      </c>
    </row>
    <row r="5323" spans="1:12">
      <c r="A5323" s="1">
        <v>6450</v>
      </c>
      <c r="B5323" s="1" t="s">
        <v>18213</v>
      </c>
      <c r="C5323" s="1" t="s">
        <v>18213</v>
      </c>
      <c r="D5323" s="1" t="s">
        <v>1196</v>
      </c>
      <c r="F5323" s="1" t="s">
        <v>18214</v>
      </c>
      <c r="G5323" s="1">
        <v>48.011735999999999</v>
      </c>
      <c r="H5323" s="1">
        <v>10.100903000000001</v>
      </c>
      <c r="I5323" s="1">
        <v>1902</v>
      </c>
      <c r="J5323" s="1">
        <v>1</v>
      </c>
      <c r="K5323" s="1" t="s">
        <v>184</v>
      </c>
      <c r="L5323" s="1" t="s">
        <v>18213</v>
      </c>
    </row>
    <row r="5324" spans="1:12">
      <c r="A5324" s="1">
        <v>6451</v>
      </c>
      <c r="B5324" s="1" t="s">
        <v>18215</v>
      </c>
      <c r="C5324" s="1" t="s">
        <v>18216</v>
      </c>
      <c r="D5324" s="1" t="s">
        <v>1210</v>
      </c>
      <c r="F5324" s="1" t="s">
        <v>1212</v>
      </c>
      <c r="G5324" s="1">
        <v>42.074196999999998</v>
      </c>
      <c r="H5324" s="1">
        <v>-87.805346</v>
      </c>
      <c r="I5324" s="1">
        <v>630</v>
      </c>
      <c r="J5324" s="1">
        <v>-6</v>
      </c>
      <c r="K5324" s="1" t="s">
        <v>236</v>
      </c>
      <c r="L5324" s="1" t="s">
        <v>18215</v>
      </c>
    </row>
    <row r="5325" spans="1:12">
      <c r="A5325" s="1">
        <v>6452</v>
      </c>
      <c r="B5325" s="1" t="s">
        <v>18217</v>
      </c>
      <c r="C5325" s="1" t="s">
        <v>12452</v>
      </c>
      <c r="D5325" s="1" t="s">
        <v>1210</v>
      </c>
      <c r="F5325" s="1" t="s">
        <v>1212</v>
      </c>
      <c r="G5325" s="1">
        <v>39.307408000000002</v>
      </c>
      <c r="H5325" s="1">
        <v>-76.615551999999994</v>
      </c>
      <c r="I5325" s="1">
        <v>62</v>
      </c>
      <c r="J5325" s="1">
        <v>-5</v>
      </c>
      <c r="K5325" s="1" t="s">
        <v>236</v>
      </c>
      <c r="L5325" s="1" t="s">
        <v>18217</v>
      </c>
    </row>
    <row r="5326" spans="1:12">
      <c r="A5326" s="1">
        <v>6453</v>
      </c>
      <c r="B5326" s="1" t="s">
        <v>18218</v>
      </c>
      <c r="C5326" s="1" t="s">
        <v>18219</v>
      </c>
      <c r="D5326" s="1" t="s">
        <v>181</v>
      </c>
      <c r="F5326" s="1" t="s">
        <v>1212</v>
      </c>
      <c r="G5326" s="1">
        <v>72.579187000000005</v>
      </c>
      <c r="H5326" s="1">
        <v>-38.4572</v>
      </c>
      <c r="I5326" s="1">
        <v>11000</v>
      </c>
      <c r="J5326" s="1">
        <v>-3</v>
      </c>
      <c r="K5326" s="1" t="s">
        <v>161</v>
      </c>
      <c r="L5326" s="1" t="s">
        <v>18218</v>
      </c>
    </row>
    <row r="5327" spans="1:12">
      <c r="A5327" s="1">
        <v>6454</v>
      </c>
      <c r="B5327" s="1" t="s">
        <v>18220</v>
      </c>
      <c r="C5327" s="1" t="s">
        <v>18221</v>
      </c>
      <c r="D5327" s="1" t="s">
        <v>1644</v>
      </c>
      <c r="E5327" s="1" t="s">
        <v>18222</v>
      </c>
      <c r="F5327" s="1" t="s">
        <v>18223</v>
      </c>
      <c r="G5327" s="1">
        <v>60.747199999999999</v>
      </c>
      <c r="H5327" s="1">
        <v>-0.85385</v>
      </c>
      <c r="I5327" s="1">
        <v>0</v>
      </c>
      <c r="J5327" s="1">
        <v>0</v>
      </c>
      <c r="K5327" s="1" t="s">
        <v>184</v>
      </c>
      <c r="L5327" s="1" t="s">
        <v>18220</v>
      </c>
    </row>
    <row r="5328" spans="1:12">
      <c r="A5328" s="1">
        <v>6455</v>
      </c>
      <c r="B5328" s="1" t="s">
        <v>18224</v>
      </c>
      <c r="C5328" s="1" t="s">
        <v>18224</v>
      </c>
      <c r="D5328" s="1" t="s">
        <v>10040</v>
      </c>
      <c r="F5328" s="1" t="s">
        <v>18225</v>
      </c>
      <c r="G5328" s="1">
        <v>-6.9566080000000001</v>
      </c>
      <c r="H5328" s="1">
        <v>115.93123900000001</v>
      </c>
      <c r="I5328" s="1">
        <v>20</v>
      </c>
      <c r="J5328" s="1">
        <v>9</v>
      </c>
      <c r="K5328" s="1" t="s">
        <v>201</v>
      </c>
      <c r="L5328" s="1" t="s">
        <v>18224</v>
      </c>
    </row>
    <row r="5329" spans="1:12">
      <c r="A5329" s="1">
        <v>6456</v>
      </c>
      <c r="B5329" s="1" t="s">
        <v>18226</v>
      </c>
      <c r="C5329" s="1" t="s">
        <v>18227</v>
      </c>
      <c r="D5329" s="1" t="s">
        <v>1210</v>
      </c>
      <c r="E5329" s="1" t="s">
        <v>18228</v>
      </c>
      <c r="F5329" s="1" t="s">
        <v>18229</v>
      </c>
      <c r="G5329" s="1">
        <v>42.071944999999999</v>
      </c>
      <c r="H5329" s="1">
        <v>-70.22139</v>
      </c>
      <c r="I5329" s="1">
        <v>9</v>
      </c>
      <c r="J5329" s="1">
        <v>-5</v>
      </c>
      <c r="K5329" s="1" t="s">
        <v>236</v>
      </c>
      <c r="L5329" s="1" t="s">
        <v>18226</v>
      </c>
    </row>
    <row r="5330" spans="1:12">
      <c r="A5330" s="1">
        <v>6457</v>
      </c>
      <c r="B5330" s="1" t="s">
        <v>18230</v>
      </c>
      <c r="C5330" s="1" t="s">
        <v>11452</v>
      </c>
      <c r="D5330" s="1" t="s">
        <v>1210</v>
      </c>
      <c r="E5330" s="1" t="s">
        <v>18231</v>
      </c>
      <c r="F5330" s="1" t="s">
        <v>18232</v>
      </c>
      <c r="G5330" s="1">
        <v>47.628999999999998</v>
      </c>
      <c r="H5330" s="1">
        <v>-122.339</v>
      </c>
      <c r="I5330" s="1">
        <v>14</v>
      </c>
      <c r="J5330" s="1">
        <v>-7</v>
      </c>
      <c r="K5330" s="1" t="s">
        <v>236</v>
      </c>
      <c r="L5330" s="1" t="s">
        <v>18230</v>
      </c>
    </row>
    <row r="5331" spans="1:12">
      <c r="A5331" s="1">
        <v>6458</v>
      </c>
      <c r="B5331" s="1" t="s">
        <v>18233</v>
      </c>
      <c r="C5331" s="1" t="s">
        <v>18234</v>
      </c>
      <c r="D5331" s="1" t="s">
        <v>10358</v>
      </c>
      <c r="F5331" s="1" t="s">
        <v>18235</v>
      </c>
      <c r="G5331" s="1">
        <v>4.6333000000000002</v>
      </c>
      <c r="H5331" s="1">
        <v>114.38330000000001</v>
      </c>
      <c r="I5331" s="1">
        <v>5</v>
      </c>
      <c r="J5331" s="1">
        <v>8</v>
      </c>
      <c r="K5331" s="1" t="s">
        <v>201</v>
      </c>
      <c r="L5331" s="1" t="s">
        <v>18233</v>
      </c>
    </row>
    <row r="5332" spans="1:12">
      <c r="A5332" s="1">
        <v>6459</v>
      </c>
      <c r="B5332" s="1" t="s">
        <v>18236</v>
      </c>
      <c r="C5332" s="1" t="s">
        <v>18237</v>
      </c>
      <c r="D5332" s="1" t="s">
        <v>9291</v>
      </c>
      <c r="E5332" s="1" t="s">
        <v>18238</v>
      </c>
      <c r="F5332" s="1" t="s">
        <v>18239</v>
      </c>
      <c r="G5332" s="1">
        <v>43.323815000000003</v>
      </c>
      <c r="H5332" s="1">
        <v>45.017761</v>
      </c>
      <c r="I5332" s="1">
        <v>1060</v>
      </c>
      <c r="J5332" s="1">
        <v>4</v>
      </c>
      <c r="K5332" s="1" t="s">
        <v>201</v>
      </c>
      <c r="L5332" s="1" t="s">
        <v>18236</v>
      </c>
    </row>
    <row r="5333" spans="1:12">
      <c r="A5333" s="1">
        <v>6460</v>
      </c>
      <c r="B5333" s="1" t="s">
        <v>18240</v>
      </c>
      <c r="C5333" s="1" t="s">
        <v>18241</v>
      </c>
      <c r="D5333" s="1" t="s">
        <v>4057</v>
      </c>
      <c r="E5333" s="1" t="s">
        <v>18242</v>
      </c>
      <c r="F5333" s="1" t="s">
        <v>18243</v>
      </c>
      <c r="G5333" s="1">
        <v>17.9023</v>
      </c>
      <c r="H5333" s="1">
        <v>-62.8324</v>
      </c>
      <c r="I5333" s="1">
        <v>50</v>
      </c>
      <c r="J5333" s="1">
        <v>-4</v>
      </c>
      <c r="K5333" s="1" t="s">
        <v>184</v>
      </c>
      <c r="L5333" s="1" t="s">
        <v>18240</v>
      </c>
    </row>
    <row r="5334" spans="1:12">
      <c r="A5334" s="1">
        <v>6461</v>
      </c>
      <c r="B5334" s="1" t="s">
        <v>18244</v>
      </c>
      <c r="C5334" s="1" t="s">
        <v>18244</v>
      </c>
      <c r="D5334" s="1" t="s">
        <v>7943</v>
      </c>
      <c r="F5334" s="1" t="s">
        <v>1212</v>
      </c>
      <c r="G5334" s="1">
        <v>-13.231400000000001</v>
      </c>
      <c r="H5334" s="1">
        <v>-38.543199999999999</v>
      </c>
      <c r="I5334" s="1">
        <v>10</v>
      </c>
      <c r="J5334" s="1">
        <v>3</v>
      </c>
      <c r="K5334" s="1" t="s">
        <v>5710</v>
      </c>
      <c r="L5334" s="1" t="s">
        <v>18244</v>
      </c>
    </row>
    <row r="5335" spans="1:12">
      <c r="A5335" s="1">
        <v>6462</v>
      </c>
      <c r="B5335" s="1" t="s">
        <v>18244</v>
      </c>
      <c r="C5335" s="1" t="s">
        <v>18244</v>
      </c>
      <c r="D5335" s="1" t="s">
        <v>7943</v>
      </c>
      <c r="F5335" s="1" t="s">
        <v>1212</v>
      </c>
      <c r="G5335" s="1">
        <v>-13.386571</v>
      </c>
      <c r="H5335" s="1">
        <v>-38.909122000000004</v>
      </c>
      <c r="I5335" s="1">
        <v>10</v>
      </c>
      <c r="J5335" s="1">
        <v>3</v>
      </c>
      <c r="K5335" s="1" t="s">
        <v>5710</v>
      </c>
      <c r="L5335" s="1" t="s">
        <v>18244</v>
      </c>
    </row>
    <row r="5336" spans="1:12">
      <c r="A5336" s="1">
        <v>6463</v>
      </c>
      <c r="B5336" s="1" t="s">
        <v>18245</v>
      </c>
      <c r="C5336" s="1" t="s">
        <v>6291</v>
      </c>
      <c r="D5336" s="1" t="s">
        <v>6291</v>
      </c>
      <c r="E5336" s="1" t="s">
        <v>18246</v>
      </c>
      <c r="F5336" s="1" t="s">
        <v>1212</v>
      </c>
      <c r="G5336" s="1">
        <v>17.534400000000002</v>
      </c>
      <c r="H5336" s="1">
        <v>-88.298000000000002</v>
      </c>
      <c r="I5336" s="1">
        <v>15</v>
      </c>
      <c r="J5336" s="1">
        <v>-6</v>
      </c>
      <c r="K5336" s="1" t="s">
        <v>201</v>
      </c>
      <c r="L5336" s="1" t="s">
        <v>18245</v>
      </c>
    </row>
    <row r="5337" spans="1:12">
      <c r="A5337" s="1">
        <v>6464</v>
      </c>
      <c r="B5337" s="1" t="s">
        <v>18247</v>
      </c>
      <c r="C5337" s="1" t="s">
        <v>18248</v>
      </c>
      <c r="D5337" s="1" t="s">
        <v>9291</v>
      </c>
      <c r="F5337" s="1" t="s">
        <v>18249</v>
      </c>
      <c r="G5337" s="1">
        <v>57.47</v>
      </c>
      <c r="H5337" s="1">
        <v>41.01</v>
      </c>
      <c r="I5337" s="1">
        <v>453</v>
      </c>
      <c r="J5337" s="1">
        <v>4</v>
      </c>
      <c r="K5337" s="1" t="s">
        <v>201</v>
      </c>
      <c r="L5337" s="1" t="s">
        <v>18247</v>
      </c>
    </row>
    <row r="5338" spans="1:12">
      <c r="A5338" s="1">
        <v>6465</v>
      </c>
      <c r="B5338" s="1" t="s">
        <v>18250</v>
      </c>
      <c r="C5338" s="1" t="s">
        <v>18251</v>
      </c>
      <c r="D5338" s="1" t="s">
        <v>12861</v>
      </c>
      <c r="E5338" s="1" t="s">
        <v>18252</v>
      </c>
      <c r="F5338" s="1" t="s">
        <v>18253</v>
      </c>
      <c r="G5338" s="1">
        <v>42.87</v>
      </c>
      <c r="H5338" s="1">
        <v>41.12</v>
      </c>
      <c r="I5338" s="1">
        <v>0</v>
      </c>
      <c r="J5338" s="1">
        <v>3</v>
      </c>
      <c r="K5338" s="1" t="s">
        <v>201</v>
      </c>
      <c r="L5338" s="1" t="s">
        <v>18250</v>
      </c>
    </row>
    <row r="5339" spans="1:12">
      <c r="A5339" s="1">
        <v>6466</v>
      </c>
      <c r="B5339" s="1" t="s">
        <v>18254</v>
      </c>
      <c r="C5339" s="1" t="s">
        <v>18254</v>
      </c>
      <c r="D5339" s="1" t="s">
        <v>9291</v>
      </c>
      <c r="E5339" s="1" t="s">
        <v>18255</v>
      </c>
      <c r="F5339" s="1" t="s">
        <v>18256</v>
      </c>
      <c r="G5339" s="1">
        <v>52.81</v>
      </c>
      <c r="H5339" s="1">
        <v>41.48</v>
      </c>
      <c r="I5339" s="1">
        <v>126</v>
      </c>
      <c r="J5339" s="1">
        <v>4</v>
      </c>
      <c r="K5339" s="1" t="s">
        <v>201</v>
      </c>
      <c r="L5339" s="1" t="s">
        <v>18254</v>
      </c>
    </row>
    <row r="5340" spans="1:12">
      <c r="A5340" s="1">
        <v>6467</v>
      </c>
      <c r="B5340" s="1" t="s">
        <v>18257</v>
      </c>
      <c r="C5340" s="1" t="s">
        <v>18258</v>
      </c>
      <c r="D5340" s="1" t="s">
        <v>1644</v>
      </c>
      <c r="E5340" s="1" t="s">
        <v>18259</v>
      </c>
      <c r="F5340" s="1" t="s">
        <v>18260</v>
      </c>
      <c r="G5340" s="1">
        <v>56.463999999999999</v>
      </c>
      <c r="H5340" s="1">
        <v>-5.4</v>
      </c>
      <c r="I5340" s="1">
        <v>23</v>
      </c>
      <c r="J5340" s="1">
        <v>0</v>
      </c>
      <c r="K5340" s="1" t="s">
        <v>184</v>
      </c>
      <c r="L5340" s="1" t="s">
        <v>18257</v>
      </c>
    </row>
    <row r="5341" spans="1:12">
      <c r="A5341" s="1">
        <v>6468</v>
      </c>
      <c r="B5341" s="1" t="s">
        <v>18261</v>
      </c>
      <c r="C5341" s="1" t="s">
        <v>18261</v>
      </c>
      <c r="D5341" s="1" t="s">
        <v>3624</v>
      </c>
      <c r="F5341" s="1" t="s">
        <v>1212</v>
      </c>
      <c r="G5341" s="1">
        <v>73.019109867089099</v>
      </c>
      <c r="H5341" s="1">
        <v>3.6096547549431599</v>
      </c>
      <c r="I5341" s="1">
        <v>0</v>
      </c>
      <c r="J5341" s="1">
        <v>5</v>
      </c>
      <c r="K5341" s="1" t="s">
        <v>161</v>
      </c>
      <c r="L5341" s="1" t="s">
        <v>18261</v>
      </c>
    </row>
    <row r="5342" spans="1:12">
      <c r="A5342" s="1">
        <v>6469</v>
      </c>
      <c r="B5342" s="1" t="s">
        <v>18261</v>
      </c>
      <c r="C5342" s="1" t="s">
        <v>18261</v>
      </c>
      <c r="D5342" s="1" t="s">
        <v>3624</v>
      </c>
      <c r="F5342" s="1" t="s">
        <v>1212</v>
      </c>
      <c r="G5342" s="1">
        <v>3.6096547549431599</v>
      </c>
      <c r="H5342" s="1">
        <v>73.019109867089099</v>
      </c>
      <c r="I5342" s="1">
        <v>0</v>
      </c>
      <c r="J5342" s="1">
        <v>5</v>
      </c>
      <c r="K5342" s="1" t="s">
        <v>161</v>
      </c>
      <c r="L5342" s="1" t="s">
        <v>18261</v>
      </c>
    </row>
    <row r="5343" spans="1:12">
      <c r="A5343" s="1">
        <v>6470</v>
      </c>
      <c r="B5343" s="1" t="s">
        <v>18261</v>
      </c>
      <c r="C5343" s="1" t="s">
        <v>18261</v>
      </c>
      <c r="D5343" s="1" t="s">
        <v>3624</v>
      </c>
      <c r="F5343" s="1" t="s">
        <v>1212</v>
      </c>
      <c r="G5343" s="1">
        <v>3.484</v>
      </c>
      <c r="H5343" s="1">
        <v>73.802000000000007</v>
      </c>
      <c r="I5343" s="1">
        <v>0</v>
      </c>
      <c r="J5343" s="1">
        <v>5</v>
      </c>
      <c r="K5343" s="1" t="s">
        <v>161</v>
      </c>
      <c r="L5343" s="1" t="s">
        <v>18261</v>
      </c>
    </row>
    <row r="5344" spans="1:12">
      <c r="A5344" s="1">
        <v>6471</v>
      </c>
      <c r="B5344" s="1" t="s">
        <v>18261</v>
      </c>
      <c r="C5344" s="1" t="s">
        <v>18261</v>
      </c>
      <c r="D5344" s="1" t="s">
        <v>3624</v>
      </c>
      <c r="F5344" s="1" t="s">
        <v>1212</v>
      </c>
      <c r="G5344" s="1">
        <v>73.801000000000002</v>
      </c>
      <c r="H5344" s="1">
        <v>3.8010000000000002</v>
      </c>
      <c r="I5344" s="1">
        <v>0</v>
      </c>
      <c r="J5344" s="1">
        <v>5</v>
      </c>
      <c r="K5344" s="1" t="s">
        <v>161</v>
      </c>
      <c r="L5344" s="1" t="s">
        <v>18261</v>
      </c>
    </row>
    <row r="5345" spans="1:12">
      <c r="A5345" s="1">
        <v>6472</v>
      </c>
      <c r="B5345" s="1" t="s">
        <v>18262</v>
      </c>
      <c r="C5345" s="1" t="s">
        <v>18262</v>
      </c>
      <c r="D5345" s="1" t="s">
        <v>3624</v>
      </c>
      <c r="F5345" s="1" t="s">
        <v>1212</v>
      </c>
      <c r="G5345" s="1">
        <v>73.900000000000006</v>
      </c>
      <c r="H5345" s="1">
        <v>3.222</v>
      </c>
      <c r="I5345" s="1">
        <v>0</v>
      </c>
      <c r="J5345" s="1">
        <v>5</v>
      </c>
      <c r="K5345" s="1" t="s">
        <v>161</v>
      </c>
      <c r="L5345" s="1" t="s">
        <v>18262</v>
      </c>
    </row>
    <row r="5346" spans="1:12">
      <c r="A5346" s="1">
        <v>6473</v>
      </c>
      <c r="B5346" s="1" t="s">
        <v>18261</v>
      </c>
      <c r="C5346" s="1" t="s">
        <v>18261</v>
      </c>
      <c r="D5346" s="1" t="s">
        <v>3624</v>
      </c>
      <c r="F5346" s="1" t="s">
        <v>1212</v>
      </c>
      <c r="G5346" s="1">
        <v>0</v>
      </c>
      <c r="H5346" s="1">
        <v>0</v>
      </c>
      <c r="I5346" s="1">
        <v>0</v>
      </c>
      <c r="J5346" s="1">
        <v>5</v>
      </c>
      <c r="K5346" s="1" t="s">
        <v>161</v>
      </c>
      <c r="L5346" s="1" t="s">
        <v>18261</v>
      </c>
    </row>
    <row r="5347" spans="1:12">
      <c r="A5347" s="1">
        <v>6474</v>
      </c>
      <c r="B5347" s="1" t="s">
        <v>18261</v>
      </c>
      <c r="C5347" s="1" t="s">
        <v>18261</v>
      </c>
      <c r="D5347" s="1" t="s">
        <v>3624</v>
      </c>
      <c r="F5347" s="1" t="s">
        <v>1212</v>
      </c>
      <c r="G5347" s="1">
        <v>3.8</v>
      </c>
      <c r="H5347" s="1">
        <v>73.8</v>
      </c>
      <c r="I5347" s="1">
        <v>0</v>
      </c>
      <c r="J5347" s="1">
        <v>5</v>
      </c>
      <c r="K5347" s="1" t="s">
        <v>161</v>
      </c>
      <c r="L5347" s="1" t="s">
        <v>18261</v>
      </c>
    </row>
    <row r="5348" spans="1:12">
      <c r="A5348" s="1">
        <v>6475</v>
      </c>
      <c r="B5348" s="1" t="s">
        <v>18263</v>
      </c>
      <c r="C5348" s="1" t="s">
        <v>18263</v>
      </c>
      <c r="D5348" s="1" t="s">
        <v>9291</v>
      </c>
      <c r="F5348" s="1" t="s">
        <v>1212</v>
      </c>
      <c r="G5348" s="1">
        <v>58.232100000000003</v>
      </c>
      <c r="H5348" s="1">
        <v>45.331400000000002</v>
      </c>
      <c r="I5348" s="1">
        <v>453</v>
      </c>
      <c r="J5348" s="1">
        <v>4</v>
      </c>
      <c r="K5348" s="1" t="s">
        <v>201</v>
      </c>
      <c r="L5348" s="1" t="s">
        <v>18263</v>
      </c>
    </row>
    <row r="5349" spans="1:12">
      <c r="A5349" s="1">
        <v>6476</v>
      </c>
      <c r="B5349" s="1" t="s">
        <v>18264</v>
      </c>
      <c r="C5349" s="1" t="s">
        <v>18265</v>
      </c>
      <c r="D5349" s="1" t="s">
        <v>7273</v>
      </c>
      <c r="E5349" s="1" t="s">
        <v>18266</v>
      </c>
      <c r="F5349" s="1" t="s">
        <v>18267</v>
      </c>
      <c r="G5349" s="1">
        <v>34.796111000000003</v>
      </c>
      <c r="H5349" s="1">
        <v>138.18944400000001</v>
      </c>
      <c r="I5349" s="1">
        <v>433</v>
      </c>
      <c r="J5349" s="1">
        <v>9</v>
      </c>
      <c r="K5349" s="1" t="s">
        <v>201</v>
      </c>
      <c r="L5349" s="1" t="s">
        <v>18264</v>
      </c>
    </row>
    <row r="5350" spans="1:12">
      <c r="A5350" s="1">
        <v>6477</v>
      </c>
      <c r="B5350" s="1" t="s">
        <v>18268</v>
      </c>
      <c r="C5350" s="1" t="s">
        <v>18269</v>
      </c>
      <c r="D5350" s="1" t="s">
        <v>7943</v>
      </c>
      <c r="E5350" s="1" t="s">
        <v>18270</v>
      </c>
      <c r="F5350" s="1" t="s">
        <v>18271</v>
      </c>
      <c r="G5350" s="1">
        <v>-27.661899999999999</v>
      </c>
      <c r="H5350" s="1">
        <v>-52.268300000000004</v>
      </c>
      <c r="I5350" s="1">
        <v>2498</v>
      </c>
      <c r="J5350" s="1">
        <v>-3</v>
      </c>
      <c r="K5350" s="1" t="s">
        <v>5710</v>
      </c>
      <c r="L5350" s="1" t="s">
        <v>18268</v>
      </c>
    </row>
    <row r="5351" spans="1:12">
      <c r="A5351" s="1">
        <v>6478</v>
      </c>
      <c r="B5351" s="1" t="s">
        <v>18272</v>
      </c>
      <c r="C5351" s="1" t="s">
        <v>18273</v>
      </c>
      <c r="D5351" s="1" t="s">
        <v>5363</v>
      </c>
      <c r="F5351" s="1" t="s">
        <v>18274</v>
      </c>
      <c r="G5351" s="1">
        <v>46.413055999999997</v>
      </c>
      <c r="H5351" s="1">
        <v>6.2586110000000001</v>
      </c>
      <c r="I5351" s="1">
        <v>1350</v>
      </c>
      <c r="J5351" s="1">
        <v>1</v>
      </c>
      <c r="K5351" s="1" t="s">
        <v>184</v>
      </c>
      <c r="L5351" s="1" t="s">
        <v>18272</v>
      </c>
    </row>
    <row r="5352" spans="1:12">
      <c r="A5352" s="1">
        <v>6479</v>
      </c>
      <c r="B5352" s="1" t="s">
        <v>18275</v>
      </c>
      <c r="C5352" s="1" t="s">
        <v>18276</v>
      </c>
      <c r="D5352" s="1" t="s">
        <v>4057</v>
      </c>
      <c r="E5352" s="1" t="s">
        <v>18277</v>
      </c>
      <c r="F5352" s="1" t="s">
        <v>18278</v>
      </c>
      <c r="G5352" s="1">
        <v>45.396700000000003</v>
      </c>
      <c r="H5352" s="1">
        <v>6.6347199999999997</v>
      </c>
      <c r="I5352" s="1">
        <v>6588</v>
      </c>
      <c r="J5352" s="1">
        <v>1</v>
      </c>
      <c r="K5352" s="1" t="s">
        <v>184</v>
      </c>
      <c r="L5352" s="1" t="s">
        <v>18275</v>
      </c>
    </row>
    <row r="5353" spans="1:12">
      <c r="A5353" s="1">
        <v>6481</v>
      </c>
      <c r="B5353" s="1" t="s">
        <v>18279</v>
      </c>
      <c r="C5353" s="1" t="s">
        <v>18280</v>
      </c>
      <c r="D5353" s="1" t="s">
        <v>1210</v>
      </c>
      <c r="E5353" s="1" t="s">
        <v>18281</v>
      </c>
      <c r="F5353" s="1" t="s">
        <v>18282</v>
      </c>
      <c r="G5353" s="1">
        <v>33.521925000000003</v>
      </c>
      <c r="H5353" s="1">
        <v>-117.584722</v>
      </c>
      <c r="I5353" s="1">
        <v>96</v>
      </c>
      <c r="J5353" s="1">
        <v>-7</v>
      </c>
      <c r="K5353" s="1" t="s">
        <v>236</v>
      </c>
      <c r="L5353" s="1" t="s">
        <v>18279</v>
      </c>
    </row>
    <row r="5354" spans="1:12">
      <c r="A5354" s="1">
        <v>6482</v>
      </c>
      <c r="B5354" s="1" t="s">
        <v>18283</v>
      </c>
      <c r="C5354" s="1" t="s">
        <v>18284</v>
      </c>
      <c r="D5354" s="1" t="s">
        <v>1210</v>
      </c>
      <c r="F5354" s="1" t="s">
        <v>18285</v>
      </c>
      <c r="G5354" s="1">
        <v>35.387774999999998</v>
      </c>
      <c r="H5354" s="1">
        <v>-80.709136000000001</v>
      </c>
      <c r="I5354" s="1">
        <v>705</v>
      </c>
      <c r="J5354" s="1">
        <v>-5</v>
      </c>
      <c r="K5354" s="1" t="s">
        <v>236</v>
      </c>
      <c r="L5354" s="1" t="s">
        <v>18283</v>
      </c>
    </row>
    <row r="5355" spans="1:12">
      <c r="A5355" s="1">
        <v>6483</v>
      </c>
      <c r="B5355" s="1" t="s">
        <v>18286</v>
      </c>
      <c r="C5355" s="1" t="s">
        <v>18287</v>
      </c>
      <c r="D5355" s="1" t="s">
        <v>1644</v>
      </c>
      <c r="F5355" s="1" t="s">
        <v>18288</v>
      </c>
      <c r="G5355" s="1">
        <v>50.677776000000001</v>
      </c>
      <c r="H5355" s="1">
        <v>-1.3178030000000001</v>
      </c>
      <c r="I5355" s="1">
        <v>18</v>
      </c>
      <c r="J5355" s="1">
        <v>0</v>
      </c>
      <c r="K5355" s="1" t="s">
        <v>184</v>
      </c>
      <c r="L5355" s="1" t="s">
        <v>18286</v>
      </c>
    </row>
    <row r="5356" spans="1:12">
      <c r="A5356" s="1">
        <v>6484</v>
      </c>
      <c r="B5356" s="1" t="s">
        <v>18289</v>
      </c>
      <c r="C5356" s="1" t="s">
        <v>18290</v>
      </c>
      <c r="D5356" s="1" t="s">
        <v>1644</v>
      </c>
      <c r="E5356" s="1" t="s">
        <v>18291</v>
      </c>
      <c r="F5356" s="1" t="s">
        <v>1212</v>
      </c>
      <c r="G5356" s="1">
        <v>56.816665999999998</v>
      </c>
      <c r="H5356" s="1">
        <v>-5.1166669999999996</v>
      </c>
      <c r="I5356" s="1">
        <v>0</v>
      </c>
      <c r="J5356" s="1">
        <v>0</v>
      </c>
      <c r="K5356" s="1" t="s">
        <v>184</v>
      </c>
      <c r="L5356" s="1" t="s">
        <v>18289</v>
      </c>
    </row>
    <row r="5357" spans="1:12">
      <c r="A5357" s="1">
        <v>6485</v>
      </c>
      <c r="B5357" s="1" t="s">
        <v>18292</v>
      </c>
      <c r="C5357" s="1" t="s">
        <v>18293</v>
      </c>
      <c r="D5357" s="1" t="s">
        <v>9488</v>
      </c>
      <c r="E5357" s="1" t="s">
        <v>18294</v>
      </c>
      <c r="F5357" s="1" t="s">
        <v>18295</v>
      </c>
      <c r="G5357" s="1">
        <v>40.117199999999997</v>
      </c>
      <c r="H5357" s="1">
        <v>65.1708</v>
      </c>
      <c r="I5357" s="1">
        <v>0</v>
      </c>
      <c r="J5357" s="1">
        <v>5</v>
      </c>
      <c r="K5357" s="1" t="s">
        <v>184</v>
      </c>
      <c r="L5357" s="1" t="s">
        <v>18292</v>
      </c>
    </row>
    <row r="5358" spans="1:12">
      <c r="A5358" s="1">
        <v>6486</v>
      </c>
      <c r="B5358" s="1" t="s">
        <v>18296</v>
      </c>
      <c r="C5358" s="1" t="s">
        <v>4481</v>
      </c>
      <c r="D5358" s="1" t="s">
        <v>4057</v>
      </c>
      <c r="E5358" s="1" t="s">
        <v>18297</v>
      </c>
      <c r="F5358" s="1" t="s">
        <v>1212</v>
      </c>
      <c r="G5358" s="1">
        <v>48.866669999999999</v>
      </c>
      <c r="H5358" s="1">
        <v>2.3333330000000001</v>
      </c>
      <c r="I5358" s="1">
        <v>0</v>
      </c>
      <c r="J5358" s="1">
        <v>1</v>
      </c>
      <c r="K5358" s="1" t="s">
        <v>184</v>
      </c>
      <c r="L5358" s="1" t="s">
        <v>18296</v>
      </c>
    </row>
    <row r="5359" spans="1:12">
      <c r="A5359" s="1">
        <v>6487</v>
      </c>
      <c r="B5359" s="1" t="s">
        <v>18298</v>
      </c>
      <c r="C5359" s="1" t="s">
        <v>18298</v>
      </c>
      <c r="D5359" s="1" t="s">
        <v>4057</v>
      </c>
      <c r="F5359" s="1" t="s">
        <v>18299</v>
      </c>
      <c r="G5359" s="1">
        <v>44.811109999999999</v>
      </c>
      <c r="H5359" s="1">
        <v>-1.186023</v>
      </c>
      <c r="I5359" s="1">
        <v>0</v>
      </c>
      <c r="J5359" s="1">
        <v>1</v>
      </c>
      <c r="K5359" s="1" t="s">
        <v>184</v>
      </c>
      <c r="L5359" s="1" t="s">
        <v>18298</v>
      </c>
    </row>
    <row r="5360" spans="1:12">
      <c r="A5360" s="1">
        <v>6488</v>
      </c>
      <c r="B5360" s="1" t="s">
        <v>18300</v>
      </c>
      <c r="C5360" s="1" t="s">
        <v>18301</v>
      </c>
      <c r="D5360" s="1" t="s">
        <v>3402</v>
      </c>
      <c r="E5360" s="1" t="s">
        <v>18302</v>
      </c>
      <c r="F5360" s="1" t="s">
        <v>1212</v>
      </c>
      <c r="G5360" s="1">
        <v>36.75</v>
      </c>
      <c r="H5360" s="1">
        <v>-5.1666670000000003</v>
      </c>
      <c r="I5360" s="1">
        <v>2500</v>
      </c>
      <c r="J5360" s="1">
        <v>1</v>
      </c>
      <c r="K5360" s="1" t="s">
        <v>184</v>
      </c>
      <c r="L5360" s="1" t="s">
        <v>18300</v>
      </c>
    </row>
    <row r="5361" spans="1:12">
      <c r="A5361" s="1">
        <v>6489</v>
      </c>
      <c r="B5361" s="1" t="s">
        <v>18303</v>
      </c>
      <c r="C5361" s="1" t="s">
        <v>18304</v>
      </c>
      <c r="D5361" s="1" t="s">
        <v>1196</v>
      </c>
      <c r="F5361" s="1" t="s">
        <v>18305</v>
      </c>
      <c r="G5361" s="1">
        <v>52.661700000000003</v>
      </c>
      <c r="H5361" s="1">
        <v>12.745799999999999</v>
      </c>
      <c r="I5361" s="1">
        <v>131</v>
      </c>
      <c r="J5361" s="1">
        <v>1</v>
      </c>
      <c r="K5361" s="1" t="s">
        <v>184</v>
      </c>
      <c r="L5361" s="1" t="s">
        <v>18303</v>
      </c>
    </row>
    <row r="5362" spans="1:12">
      <c r="A5362" s="1">
        <v>8131</v>
      </c>
      <c r="B5362" s="1" t="s">
        <v>18306</v>
      </c>
      <c r="C5362" s="1" t="s">
        <v>18307</v>
      </c>
      <c r="D5362" s="1" t="s">
        <v>2821</v>
      </c>
      <c r="F5362" s="1" t="s">
        <v>1212</v>
      </c>
      <c r="G5362" s="1">
        <v>-18.953800000000001</v>
      </c>
      <c r="H5362" s="1">
        <v>22.366800000000001</v>
      </c>
      <c r="I5362" s="1">
        <v>0</v>
      </c>
      <c r="J5362" s="1">
        <v>2</v>
      </c>
      <c r="K5362" s="1" t="s">
        <v>161</v>
      </c>
      <c r="L5362" s="1" t="s">
        <v>18306</v>
      </c>
    </row>
    <row r="5363" spans="1:12">
      <c r="A5363" s="1">
        <v>6491</v>
      </c>
      <c r="B5363" s="1" t="s">
        <v>18308</v>
      </c>
      <c r="C5363" s="1" t="s">
        <v>18308</v>
      </c>
      <c r="D5363" s="1" t="s">
        <v>10358</v>
      </c>
      <c r="F5363" s="1" t="s">
        <v>1212</v>
      </c>
      <c r="G5363" s="1">
        <v>5.21</v>
      </c>
      <c r="H5363" s="1">
        <v>114.7419</v>
      </c>
      <c r="I5363" s="1">
        <v>12</v>
      </c>
      <c r="J5363" s="1">
        <v>8</v>
      </c>
      <c r="K5363" s="1" t="s">
        <v>201</v>
      </c>
      <c r="L5363" s="1" t="s">
        <v>18308</v>
      </c>
    </row>
    <row r="5364" spans="1:12">
      <c r="A5364" s="1">
        <v>6492</v>
      </c>
      <c r="B5364" s="1" t="s">
        <v>18309</v>
      </c>
      <c r="C5364" s="1" t="s">
        <v>18310</v>
      </c>
      <c r="D5364" s="1" t="s">
        <v>839</v>
      </c>
      <c r="E5364" s="1" t="s">
        <v>18311</v>
      </c>
      <c r="F5364" s="1" t="s">
        <v>18312</v>
      </c>
      <c r="G5364" s="1">
        <v>36.178100000000001</v>
      </c>
      <c r="H5364" s="1">
        <v>5.3244899999999999</v>
      </c>
      <c r="I5364" s="1">
        <v>3360</v>
      </c>
      <c r="J5364" s="1">
        <v>0</v>
      </c>
      <c r="K5364" s="1" t="s">
        <v>161</v>
      </c>
      <c r="L5364" s="1" t="s">
        <v>18309</v>
      </c>
    </row>
    <row r="5365" spans="1:12">
      <c r="A5365" s="1">
        <v>6493</v>
      </c>
      <c r="B5365" s="1" t="s">
        <v>18313</v>
      </c>
      <c r="C5365" s="1" t="s">
        <v>4129</v>
      </c>
      <c r="D5365" s="1" t="s">
        <v>4057</v>
      </c>
      <c r="E5365" s="1" t="s">
        <v>18314</v>
      </c>
      <c r="F5365" s="1" t="s">
        <v>18315</v>
      </c>
      <c r="G5365" s="1">
        <v>46.179200000000002</v>
      </c>
      <c r="H5365" s="1">
        <v>-1.1952799999999999</v>
      </c>
      <c r="I5365" s="1">
        <v>74</v>
      </c>
      <c r="J5365" s="1">
        <v>1</v>
      </c>
      <c r="K5365" s="1" t="s">
        <v>184</v>
      </c>
      <c r="L5365" s="1" t="s">
        <v>18313</v>
      </c>
    </row>
    <row r="5366" spans="1:12">
      <c r="A5366" s="1">
        <v>6494</v>
      </c>
      <c r="B5366" s="1" t="s">
        <v>18316</v>
      </c>
      <c r="C5366" s="1" t="s">
        <v>18317</v>
      </c>
      <c r="D5366" s="1" t="s">
        <v>1210</v>
      </c>
      <c r="E5366" s="1" t="s">
        <v>18318</v>
      </c>
      <c r="F5366" s="1" t="s">
        <v>18319</v>
      </c>
      <c r="G5366" s="1">
        <v>43.504443999999999</v>
      </c>
      <c r="H5366" s="1">
        <v>-114.296194</v>
      </c>
      <c r="I5366" s="1">
        <v>5320</v>
      </c>
      <c r="J5366" s="1">
        <v>-7</v>
      </c>
      <c r="K5366" s="1" t="s">
        <v>236</v>
      </c>
      <c r="L5366" s="1" t="s">
        <v>18316</v>
      </c>
    </row>
    <row r="5367" spans="1:12">
      <c r="A5367" s="1">
        <v>6497</v>
      </c>
      <c r="B5367" s="1" t="s">
        <v>18320</v>
      </c>
      <c r="C5367" s="1" t="s">
        <v>18320</v>
      </c>
      <c r="D5367" s="1" t="s">
        <v>5363</v>
      </c>
      <c r="F5367" s="1" t="s">
        <v>18321</v>
      </c>
      <c r="G5367" s="1">
        <v>46.866669999999999</v>
      </c>
      <c r="H5367" s="1">
        <v>6.7</v>
      </c>
      <c r="I5367" s="1">
        <v>1427</v>
      </c>
      <c r="J5367" s="1">
        <v>1</v>
      </c>
      <c r="K5367" s="1" t="s">
        <v>184</v>
      </c>
      <c r="L5367" s="1" t="s">
        <v>18320</v>
      </c>
    </row>
    <row r="5368" spans="1:12">
      <c r="A5368" s="1">
        <v>6498</v>
      </c>
      <c r="B5368" s="1" t="s">
        <v>18322</v>
      </c>
      <c r="C5368" s="1" t="s">
        <v>15265</v>
      </c>
      <c r="D5368" s="1" t="s">
        <v>1644</v>
      </c>
      <c r="E5368" s="1" t="s">
        <v>18323</v>
      </c>
      <c r="F5368" s="1" t="s">
        <v>1212</v>
      </c>
      <c r="G5368" s="1">
        <v>50.8</v>
      </c>
      <c r="H5368" s="1">
        <v>-1.0833330000000001</v>
      </c>
      <c r="I5368" s="1">
        <v>0</v>
      </c>
      <c r="J5368" s="1">
        <v>0</v>
      </c>
      <c r="K5368" s="1" t="s">
        <v>184</v>
      </c>
      <c r="L5368" s="1" t="s">
        <v>18322</v>
      </c>
    </row>
    <row r="5369" spans="1:12">
      <c r="A5369" s="1">
        <v>6499</v>
      </c>
      <c r="B5369" s="1" t="s">
        <v>18324</v>
      </c>
      <c r="C5369" s="1" t="s">
        <v>18325</v>
      </c>
      <c r="D5369" s="1" t="s">
        <v>2247</v>
      </c>
      <c r="F5369" s="1" t="s">
        <v>18326</v>
      </c>
      <c r="G5369" s="1">
        <v>49.849969999999999</v>
      </c>
      <c r="H5369" s="1">
        <v>19.020192999999999</v>
      </c>
      <c r="I5369" s="1">
        <v>860</v>
      </c>
      <c r="J5369" s="1">
        <v>1</v>
      </c>
      <c r="K5369" s="1" t="s">
        <v>184</v>
      </c>
      <c r="L5369" s="1" t="s">
        <v>18324</v>
      </c>
    </row>
    <row r="5370" spans="1:12">
      <c r="A5370" s="1">
        <v>6500</v>
      </c>
      <c r="B5370" s="1" t="s">
        <v>18327</v>
      </c>
      <c r="C5370" s="1" t="s">
        <v>18328</v>
      </c>
      <c r="D5370" s="1" t="s">
        <v>1210</v>
      </c>
      <c r="E5370" s="1" t="s">
        <v>18329</v>
      </c>
      <c r="F5370" s="1" t="s">
        <v>18330</v>
      </c>
      <c r="G5370" s="1">
        <v>43.224699999999999</v>
      </c>
      <c r="H5370" s="1">
        <v>-93.406700000000001</v>
      </c>
      <c r="I5370" s="1">
        <v>1243</v>
      </c>
      <c r="J5370" s="1">
        <v>-5</v>
      </c>
      <c r="K5370" s="1" t="s">
        <v>236</v>
      </c>
      <c r="L5370" s="1" t="s">
        <v>18327</v>
      </c>
    </row>
    <row r="5371" spans="1:12">
      <c r="A5371" s="1">
        <v>6501</v>
      </c>
      <c r="B5371" s="1" t="s">
        <v>18331</v>
      </c>
      <c r="C5371" s="1" t="s">
        <v>18331</v>
      </c>
      <c r="D5371" s="1" t="s">
        <v>8733</v>
      </c>
      <c r="F5371" s="1" t="s">
        <v>1212</v>
      </c>
      <c r="G5371" s="1">
        <v>-20.330705999999999</v>
      </c>
      <c r="H5371" s="1">
        <v>-67.046880999999999</v>
      </c>
      <c r="I5371" s="1">
        <v>12000</v>
      </c>
      <c r="J5371" s="1">
        <v>-4</v>
      </c>
      <c r="K5371" s="1" t="s">
        <v>5710</v>
      </c>
      <c r="L5371" s="1" t="s">
        <v>18331</v>
      </c>
    </row>
    <row r="5372" spans="1:12">
      <c r="A5372" s="1">
        <v>6502</v>
      </c>
      <c r="B5372" s="1" t="s">
        <v>18332</v>
      </c>
      <c r="C5372" s="1" t="s">
        <v>18332</v>
      </c>
      <c r="D5372" s="1" t="s">
        <v>8733</v>
      </c>
      <c r="F5372" s="1" t="s">
        <v>1212</v>
      </c>
      <c r="G5372" s="1">
        <v>-20.240932000000001</v>
      </c>
      <c r="H5372" s="1">
        <v>-67.625380000000007</v>
      </c>
      <c r="I5372" s="1">
        <v>12020</v>
      </c>
      <c r="J5372" s="1">
        <v>-4</v>
      </c>
      <c r="K5372" s="1" t="s">
        <v>5710</v>
      </c>
      <c r="L5372" s="1" t="s">
        <v>18332</v>
      </c>
    </row>
    <row r="5373" spans="1:12">
      <c r="A5373" s="1">
        <v>6503</v>
      </c>
      <c r="B5373" s="1" t="s">
        <v>18333</v>
      </c>
      <c r="C5373" s="1" t="s">
        <v>18333</v>
      </c>
      <c r="D5373" s="1" t="s">
        <v>8733</v>
      </c>
      <c r="F5373" s="1" t="s">
        <v>1212</v>
      </c>
      <c r="G5373" s="1">
        <v>-18.133113999999999</v>
      </c>
      <c r="H5373" s="1">
        <v>-65.768781000000004</v>
      </c>
      <c r="I5373" s="1">
        <v>9007</v>
      </c>
      <c r="J5373" s="1">
        <v>-4</v>
      </c>
      <c r="K5373" s="1" t="s">
        <v>5710</v>
      </c>
      <c r="L5373" s="1" t="s">
        <v>18333</v>
      </c>
    </row>
    <row r="5374" spans="1:12">
      <c r="A5374" s="1">
        <v>6512</v>
      </c>
      <c r="B5374" s="1" t="s">
        <v>18334</v>
      </c>
      <c r="C5374" s="1" t="s">
        <v>2740</v>
      </c>
      <c r="D5374" s="1" t="s">
        <v>6460</v>
      </c>
      <c r="F5374" s="1" t="s">
        <v>1212</v>
      </c>
      <c r="G5374" s="1">
        <v>-44.889800000000001</v>
      </c>
      <c r="H5374" s="1">
        <v>168.67619999999999</v>
      </c>
      <c r="I5374" s="1">
        <v>1</v>
      </c>
      <c r="J5374" s="1">
        <v>12</v>
      </c>
      <c r="K5374" s="1" t="s">
        <v>6463</v>
      </c>
      <c r="L5374" s="1" t="s">
        <v>18334</v>
      </c>
    </row>
    <row r="5375" spans="1:12">
      <c r="A5375" s="1">
        <v>6513</v>
      </c>
      <c r="B5375" s="1" t="s">
        <v>18335</v>
      </c>
      <c r="C5375" s="1" t="s">
        <v>2740</v>
      </c>
      <c r="D5375" s="1" t="s">
        <v>6460</v>
      </c>
      <c r="F5375" s="1" t="s">
        <v>1212</v>
      </c>
      <c r="G5375" s="1">
        <v>-44.948599999999999</v>
      </c>
      <c r="H5375" s="1">
        <v>168.70679999999999</v>
      </c>
      <c r="I5375" s="1">
        <v>1</v>
      </c>
      <c r="J5375" s="1">
        <v>12</v>
      </c>
      <c r="K5375" s="1" t="s">
        <v>6463</v>
      </c>
      <c r="L5375" s="1" t="s">
        <v>18335</v>
      </c>
    </row>
    <row r="5376" spans="1:12">
      <c r="A5376" s="1">
        <v>6514</v>
      </c>
      <c r="B5376" s="1" t="s">
        <v>18336</v>
      </c>
      <c r="C5376" s="1" t="s">
        <v>2740</v>
      </c>
      <c r="D5376" s="1" t="s">
        <v>6460</v>
      </c>
      <c r="F5376" s="1" t="s">
        <v>1212</v>
      </c>
      <c r="G5376" s="1">
        <v>-44.948599999999999</v>
      </c>
      <c r="H5376" s="1">
        <v>168.70679999999999</v>
      </c>
      <c r="I5376" s="1">
        <v>1300</v>
      </c>
      <c r="J5376" s="1">
        <v>12</v>
      </c>
      <c r="K5376" s="1" t="s">
        <v>6463</v>
      </c>
      <c r="L5376" s="1" t="s">
        <v>18336</v>
      </c>
    </row>
    <row r="5377" spans="1:12">
      <c r="A5377" s="1">
        <v>6515</v>
      </c>
      <c r="B5377" s="1" t="s">
        <v>18337</v>
      </c>
      <c r="C5377" s="1" t="s">
        <v>2740</v>
      </c>
      <c r="D5377" s="1" t="s">
        <v>6460</v>
      </c>
      <c r="F5377" s="1" t="s">
        <v>1212</v>
      </c>
      <c r="G5377" s="1">
        <v>-44.889800000000001</v>
      </c>
      <c r="H5377" s="1">
        <v>168.67619999999999</v>
      </c>
      <c r="I5377" s="1">
        <v>1300</v>
      </c>
      <c r="J5377" s="1">
        <v>12</v>
      </c>
      <c r="K5377" s="1" t="s">
        <v>6463</v>
      </c>
      <c r="L5377" s="1" t="s">
        <v>18337</v>
      </c>
    </row>
    <row r="5378" spans="1:12">
      <c r="A5378" s="1">
        <v>6517</v>
      </c>
      <c r="B5378" s="1" t="s">
        <v>18338</v>
      </c>
      <c r="C5378" s="1" t="s">
        <v>3732</v>
      </c>
      <c r="D5378" s="1" t="s">
        <v>3705</v>
      </c>
      <c r="F5378" s="1" t="s">
        <v>1212</v>
      </c>
      <c r="G5378" s="1">
        <v>-1.319242</v>
      </c>
      <c r="H5378" s="1">
        <v>36.927774999999997</v>
      </c>
      <c r="I5378" s="1">
        <v>1625</v>
      </c>
      <c r="J5378" s="1">
        <v>3</v>
      </c>
      <c r="K5378" s="1" t="s">
        <v>161</v>
      </c>
      <c r="L5378" s="1" t="s">
        <v>18338</v>
      </c>
    </row>
    <row r="5379" spans="1:12">
      <c r="A5379" s="1">
        <v>6518</v>
      </c>
      <c r="B5379" s="1" t="s">
        <v>18339</v>
      </c>
      <c r="C5379" s="1" t="s">
        <v>18339</v>
      </c>
      <c r="D5379" s="1" t="s">
        <v>1196</v>
      </c>
      <c r="F5379" s="1" t="s">
        <v>1212</v>
      </c>
      <c r="G5379" s="1">
        <v>51.024999999999999</v>
      </c>
      <c r="H5379" s="1">
        <v>7.1837</v>
      </c>
      <c r="I5379" s="1">
        <v>300</v>
      </c>
      <c r="J5379" s="1">
        <v>1</v>
      </c>
      <c r="K5379" s="1" t="s">
        <v>184</v>
      </c>
      <c r="L5379" s="1" t="s">
        <v>18339</v>
      </c>
    </row>
    <row r="5380" spans="1:12">
      <c r="A5380" s="1">
        <v>6519</v>
      </c>
      <c r="B5380" s="1" t="s">
        <v>18340</v>
      </c>
      <c r="C5380" s="1" t="s">
        <v>18340</v>
      </c>
      <c r="D5380" s="1" t="s">
        <v>5190</v>
      </c>
      <c r="F5380" s="1" t="s">
        <v>18341</v>
      </c>
      <c r="G5380" s="1">
        <v>47.478000000000002</v>
      </c>
      <c r="H5380" s="1">
        <v>14.007999999999999</v>
      </c>
      <c r="I5380" s="1">
        <v>2142</v>
      </c>
      <c r="J5380" s="1">
        <v>1</v>
      </c>
      <c r="K5380" s="1" t="s">
        <v>184</v>
      </c>
      <c r="L5380" s="1" t="s">
        <v>18340</v>
      </c>
    </row>
    <row r="5381" spans="1:12">
      <c r="A5381" s="1">
        <v>6520</v>
      </c>
      <c r="B5381" s="1" t="s">
        <v>18342</v>
      </c>
      <c r="C5381" s="1" t="s">
        <v>18342</v>
      </c>
      <c r="D5381" s="1" t="s">
        <v>5190</v>
      </c>
      <c r="F5381" s="1" t="s">
        <v>18343</v>
      </c>
      <c r="G5381" s="1">
        <v>47.965000000000003</v>
      </c>
      <c r="H5381" s="1">
        <v>16.259</v>
      </c>
      <c r="I5381" s="1">
        <v>765</v>
      </c>
      <c r="J5381" s="1">
        <v>1</v>
      </c>
      <c r="K5381" s="1" t="s">
        <v>184</v>
      </c>
      <c r="L5381" s="1" t="s">
        <v>18342</v>
      </c>
    </row>
    <row r="5382" spans="1:12">
      <c r="A5382" s="1">
        <v>6521</v>
      </c>
      <c r="B5382" s="1" t="s">
        <v>18344</v>
      </c>
      <c r="C5382" s="1" t="s">
        <v>18345</v>
      </c>
      <c r="D5382" s="1" t="s">
        <v>8934</v>
      </c>
      <c r="F5382" s="1" t="s">
        <v>1212</v>
      </c>
      <c r="G5382" s="1">
        <v>6.2905009999999999</v>
      </c>
      <c r="H5382" s="1">
        <v>-62.534498999999997</v>
      </c>
      <c r="I5382" s="1">
        <v>0</v>
      </c>
      <c r="J5382" s="1">
        <v>-4.5</v>
      </c>
      <c r="K5382" s="1" t="s">
        <v>5710</v>
      </c>
      <c r="L5382" s="1" t="s">
        <v>18344</v>
      </c>
    </row>
    <row r="5383" spans="1:12">
      <c r="A5383" s="1">
        <v>6522</v>
      </c>
      <c r="B5383" s="1" t="s">
        <v>18346</v>
      </c>
      <c r="C5383" s="1" t="s">
        <v>18346</v>
      </c>
      <c r="D5383" s="1" t="s">
        <v>1196</v>
      </c>
      <c r="F5383" s="1" t="s">
        <v>18347</v>
      </c>
      <c r="G5383" s="1">
        <v>53.646667000000001</v>
      </c>
      <c r="H5383" s="1">
        <v>9.704167</v>
      </c>
      <c r="I5383" s="1">
        <v>7</v>
      </c>
      <c r="J5383" s="1">
        <v>1</v>
      </c>
      <c r="K5383" s="1" t="s">
        <v>184</v>
      </c>
      <c r="L5383" s="1" t="s">
        <v>18346</v>
      </c>
    </row>
    <row r="5384" spans="1:12">
      <c r="A5384" s="1">
        <v>6523</v>
      </c>
      <c r="B5384" s="1" t="s">
        <v>18348</v>
      </c>
      <c r="C5384" s="1" t="s">
        <v>18349</v>
      </c>
      <c r="D5384" s="1" t="s">
        <v>1196</v>
      </c>
      <c r="F5384" s="1" t="s">
        <v>1212</v>
      </c>
      <c r="G5384" s="1">
        <v>52.833300000000001</v>
      </c>
      <c r="H5384" s="1">
        <v>11.2027</v>
      </c>
      <c r="I5384" s="1">
        <v>111</v>
      </c>
      <c r="J5384" s="1">
        <v>1</v>
      </c>
      <c r="K5384" s="1" t="s">
        <v>161</v>
      </c>
      <c r="L5384" s="1" t="s">
        <v>18348</v>
      </c>
    </row>
    <row r="5385" spans="1:12">
      <c r="A5385" s="1">
        <v>6524</v>
      </c>
      <c r="B5385" s="1" t="s">
        <v>18350</v>
      </c>
      <c r="C5385" s="1" t="s">
        <v>18351</v>
      </c>
      <c r="D5385" s="1" t="s">
        <v>1196</v>
      </c>
      <c r="F5385" s="1" t="s">
        <v>1212</v>
      </c>
      <c r="G5385" s="1">
        <v>51.488799999999998</v>
      </c>
      <c r="H5385" s="1">
        <v>10.783300000000001</v>
      </c>
      <c r="I5385" s="1">
        <v>278</v>
      </c>
      <c r="J5385" s="1">
        <v>1</v>
      </c>
      <c r="K5385" s="1" t="s">
        <v>161</v>
      </c>
      <c r="L5385" s="1" t="s">
        <v>18350</v>
      </c>
    </row>
    <row r="5386" spans="1:12">
      <c r="A5386" s="1">
        <v>6525</v>
      </c>
      <c r="B5386" s="1" t="s">
        <v>18352</v>
      </c>
      <c r="C5386" s="1" t="s">
        <v>18353</v>
      </c>
      <c r="D5386" s="1" t="s">
        <v>1196</v>
      </c>
      <c r="F5386" s="1" t="s">
        <v>1212</v>
      </c>
      <c r="G5386" s="1">
        <v>52.2361</v>
      </c>
      <c r="H5386" s="1">
        <v>13.666700000000001</v>
      </c>
      <c r="I5386" s="1">
        <v>98</v>
      </c>
      <c r="J5386" s="1">
        <v>1</v>
      </c>
      <c r="K5386" s="1" t="s">
        <v>161</v>
      </c>
      <c r="L5386" s="1" t="s">
        <v>18352</v>
      </c>
    </row>
    <row r="5387" spans="1:12">
      <c r="A5387" s="1">
        <v>6944</v>
      </c>
      <c r="B5387" s="1" t="s">
        <v>18354</v>
      </c>
      <c r="C5387" s="1" t="s">
        <v>18355</v>
      </c>
      <c r="D5387" s="1" t="s">
        <v>10648</v>
      </c>
      <c r="E5387" s="1" t="s">
        <v>18356</v>
      </c>
      <c r="F5387" s="1" t="s">
        <v>1212</v>
      </c>
      <c r="G5387" s="1">
        <v>35.417000000000002</v>
      </c>
      <c r="H5387" s="1">
        <v>116.533</v>
      </c>
      <c r="I5387" s="1">
        <v>1540</v>
      </c>
      <c r="J5387" s="1">
        <v>8</v>
      </c>
      <c r="K5387" s="1" t="s">
        <v>161</v>
      </c>
      <c r="L5387" s="1" t="s">
        <v>18354</v>
      </c>
    </row>
    <row r="5388" spans="1:12">
      <c r="A5388" s="1">
        <v>6943</v>
      </c>
      <c r="B5388" s="1" t="s">
        <v>18357</v>
      </c>
      <c r="C5388" s="1" t="s">
        <v>18358</v>
      </c>
      <c r="D5388" s="1" t="s">
        <v>10648</v>
      </c>
      <c r="E5388" s="1" t="s">
        <v>18359</v>
      </c>
      <c r="F5388" s="1" t="s">
        <v>1212</v>
      </c>
      <c r="G5388" s="1">
        <v>52.914999999999999</v>
      </c>
      <c r="H5388" s="1">
        <v>122.42700000000001</v>
      </c>
      <c r="I5388" s="1">
        <v>1500</v>
      </c>
      <c r="J5388" s="1">
        <v>8</v>
      </c>
      <c r="K5388" s="1" t="s">
        <v>161</v>
      </c>
      <c r="L5388" s="1" t="s">
        <v>18357</v>
      </c>
    </row>
    <row r="5389" spans="1:12">
      <c r="A5389" s="1">
        <v>6942</v>
      </c>
      <c r="B5389" s="1" t="s">
        <v>18360</v>
      </c>
      <c r="C5389" s="1" t="s">
        <v>18361</v>
      </c>
      <c r="D5389" s="1" t="s">
        <v>10648</v>
      </c>
      <c r="E5389" s="1" t="s">
        <v>18362</v>
      </c>
      <c r="F5389" s="1" t="s">
        <v>1212</v>
      </c>
      <c r="G5389" s="1">
        <v>46.583333000000003</v>
      </c>
      <c r="H5389" s="1">
        <v>125</v>
      </c>
      <c r="I5389" s="1">
        <v>1020</v>
      </c>
      <c r="J5389" s="1">
        <v>8</v>
      </c>
      <c r="K5389" s="1" t="s">
        <v>161</v>
      </c>
      <c r="L5389" s="1" t="s">
        <v>18360</v>
      </c>
    </row>
    <row r="5390" spans="1:12">
      <c r="A5390" s="1">
        <v>6941</v>
      </c>
      <c r="B5390" s="1" t="s">
        <v>18363</v>
      </c>
      <c r="C5390" s="1" t="s">
        <v>18364</v>
      </c>
      <c r="D5390" s="1" t="s">
        <v>1210</v>
      </c>
      <c r="F5390" s="1" t="s">
        <v>1212</v>
      </c>
      <c r="G5390" s="1">
        <v>37.828400000000002</v>
      </c>
      <c r="H5390" s="1">
        <v>-121.626</v>
      </c>
      <c r="I5390" s="1">
        <v>79</v>
      </c>
      <c r="J5390" s="1">
        <v>-8</v>
      </c>
      <c r="K5390" s="1" t="s">
        <v>236</v>
      </c>
      <c r="L5390" s="1" t="s">
        <v>18363</v>
      </c>
    </row>
    <row r="5391" spans="1:12">
      <c r="A5391" s="1">
        <v>6940</v>
      </c>
      <c r="B5391" s="1" t="s">
        <v>18365</v>
      </c>
      <c r="C5391" s="1" t="s">
        <v>18366</v>
      </c>
      <c r="D5391" s="1" t="s">
        <v>9291</v>
      </c>
      <c r="E5391" s="1" t="s">
        <v>18367</v>
      </c>
      <c r="F5391" s="1" t="s">
        <v>18368</v>
      </c>
      <c r="G5391" s="1">
        <v>57.560666676666997</v>
      </c>
      <c r="H5391" s="1">
        <v>40.157369454444002</v>
      </c>
      <c r="I5391" s="1">
        <v>270</v>
      </c>
      <c r="J5391" s="1">
        <v>4</v>
      </c>
      <c r="K5391" s="1" t="s">
        <v>201</v>
      </c>
      <c r="L5391" s="1" t="s">
        <v>18365</v>
      </c>
    </row>
    <row r="5392" spans="1:12">
      <c r="A5392" s="1">
        <v>6939</v>
      </c>
      <c r="B5392" s="1" t="s">
        <v>18369</v>
      </c>
      <c r="C5392" s="1" t="s">
        <v>18370</v>
      </c>
      <c r="D5392" s="1" t="s">
        <v>9291</v>
      </c>
      <c r="F5392" s="1" t="s">
        <v>18371</v>
      </c>
      <c r="G5392" s="1">
        <v>52.91500001</v>
      </c>
      <c r="H5392" s="1">
        <v>103.57500001</v>
      </c>
      <c r="I5392" s="1">
        <v>1396</v>
      </c>
      <c r="J5392" s="1">
        <v>9</v>
      </c>
      <c r="K5392" s="1" t="s">
        <v>201</v>
      </c>
      <c r="L5392" s="1" t="s">
        <v>18369</v>
      </c>
    </row>
    <row r="5393" spans="1:12">
      <c r="A5393" s="1">
        <v>6938</v>
      </c>
      <c r="B5393" s="1" t="s">
        <v>18372</v>
      </c>
      <c r="C5393" s="1" t="s">
        <v>9522</v>
      </c>
      <c r="D5393" s="1" t="s">
        <v>9291</v>
      </c>
      <c r="F5393" s="1" t="s">
        <v>1212</v>
      </c>
      <c r="G5393" s="1">
        <v>55.860669999999999</v>
      </c>
      <c r="H5393" s="1">
        <v>49.100990000000003</v>
      </c>
      <c r="I5393" s="1">
        <v>384</v>
      </c>
      <c r="J5393" s="1">
        <v>4</v>
      </c>
      <c r="K5393" s="1" t="s">
        <v>201</v>
      </c>
      <c r="L5393" s="1" t="s">
        <v>18372</v>
      </c>
    </row>
    <row r="5394" spans="1:12">
      <c r="A5394" s="1">
        <v>6937</v>
      </c>
      <c r="B5394" s="1" t="s">
        <v>18373</v>
      </c>
      <c r="C5394" s="1" t="s">
        <v>16665</v>
      </c>
      <c r="D5394" s="1" t="s">
        <v>9291</v>
      </c>
      <c r="F5394" s="1" t="s">
        <v>18374</v>
      </c>
      <c r="G5394" s="1">
        <v>50.604999999999997</v>
      </c>
      <c r="H5394" s="1">
        <v>137.08167</v>
      </c>
      <c r="I5394" s="1">
        <v>82</v>
      </c>
      <c r="J5394" s="1">
        <v>11</v>
      </c>
      <c r="K5394" s="1" t="s">
        <v>201</v>
      </c>
      <c r="L5394" s="1" t="s">
        <v>18373</v>
      </c>
    </row>
    <row r="5395" spans="1:12">
      <c r="A5395" s="1">
        <v>6936</v>
      </c>
      <c r="B5395" s="1" t="s">
        <v>18375</v>
      </c>
      <c r="C5395" s="1" t="s">
        <v>9303</v>
      </c>
      <c r="D5395" s="1" t="s">
        <v>9291</v>
      </c>
      <c r="F5395" s="1" t="s">
        <v>18376</v>
      </c>
      <c r="G5395" s="1">
        <v>48.527999999999999</v>
      </c>
      <c r="H5395" s="1">
        <v>135.179</v>
      </c>
      <c r="I5395" s="1">
        <v>213</v>
      </c>
      <c r="J5395" s="1">
        <v>11</v>
      </c>
      <c r="K5395" s="1" t="s">
        <v>201</v>
      </c>
      <c r="L5395" s="1" t="s">
        <v>18375</v>
      </c>
    </row>
    <row r="5396" spans="1:12">
      <c r="A5396" s="1">
        <v>6935</v>
      </c>
      <c r="B5396" s="1" t="s">
        <v>18377</v>
      </c>
      <c r="C5396" s="1" t="s">
        <v>9339</v>
      </c>
      <c r="D5396" s="1" t="s">
        <v>9291</v>
      </c>
      <c r="F5396" s="1" t="s">
        <v>18378</v>
      </c>
      <c r="G5396" s="1">
        <v>52.367800000000003</v>
      </c>
      <c r="H5396" s="1">
        <v>104.18300000000001</v>
      </c>
      <c r="I5396" s="1">
        <v>13411</v>
      </c>
      <c r="J5396" s="1">
        <v>9</v>
      </c>
      <c r="K5396" s="1" t="s">
        <v>201</v>
      </c>
      <c r="L5396" s="1" t="s">
        <v>18377</v>
      </c>
    </row>
    <row r="5397" spans="1:12">
      <c r="A5397" s="1">
        <v>6934</v>
      </c>
      <c r="B5397" s="1" t="s">
        <v>18379</v>
      </c>
      <c r="C5397" s="1" t="s">
        <v>18380</v>
      </c>
      <c r="D5397" s="1" t="s">
        <v>9291</v>
      </c>
      <c r="F5397" s="1" t="s">
        <v>18381</v>
      </c>
      <c r="G5397" s="1">
        <v>55.588999999999999</v>
      </c>
      <c r="H5397" s="1">
        <v>38.154000000000003</v>
      </c>
      <c r="I5397" s="1">
        <v>335</v>
      </c>
      <c r="J5397" s="1">
        <v>4</v>
      </c>
      <c r="K5397" s="1" t="s">
        <v>201</v>
      </c>
      <c r="L5397" s="1" t="s">
        <v>18379</v>
      </c>
    </row>
    <row r="5398" spans="1:12">
      <c r="A5398" s="1">
        <v>6933</v>
      </c>
      <c r="B5398" s="1" t="s">
        <v>18382</v>
      </c>
      <c r="C5398" s="1" t="s">
        <v>18382</v>
      </c>
      <c r="D5398" s="1" t="s">
        <v>9291</v>
      </c>
      <c r="F5398" s="1" t="s">
        <v>18383</v>
      </c>
      <c r="G5398" s="1">
        <v>44.55</v>
      </c>
      <c r="H5398" s="1">
        <v>38.082999999999998</v>
      </c>
      <c r="I5398" s="1">
        <v>100</v>
      </c>
      <c r="J5398" s="1">
        <v>4</v>
      </c>
      <c r="K5398" s="1" t="s">
        <v>201</v>
      </c>
      <c r="L5398" s="1" t="s">
        <v>18382</v>
      </c>
    </row>
    <row r="5399" spans="1:12">
      <c r="A5399" s="1">
        <v>6932</v>
      </c>
      <c r="B5399" s="1" t="s">
        <v>18384</v>
      </c>
      <c r="C5399" s="1" t="s">
        <v>18385</v>
      </c>
      <c r="D5399" s="1" t="s">
        <v>9291</v>
      </c>
      <c r="F5399" s="1" t="s">
        <v>18386</v>
      </c>
      <c r="G5399" s="1">
        <v>47.116999999999997</v>
      </c>
      <c r="H5399" s="1">
        <v>38.512999999999998</v>
      </c>
      <c r="I5399" s="1">
        <v>100</v>
      </c>
      <c r="J5399" s="1">
        <v>4</v>
      </c>
      <c r="K5399" s="1" t="s">
        <v>201</v>
      </c>
      <c r="L5399" s="1" t="s">
        <v>18384</v>
      </c>
    </row>
    <row r="5400" spans="1:12">
      <c r="A5400" s="1">
        <v>6931</v>
      </c>
      <c r="B5400" s="1" t="s">
        <v>18387</v>
      </c>
      <c r="C5400" s="1" t="s">
        <v>18388</v>
      </c>
      <c r="D5400" s="1" t="s">
        <v>5363</v>
      </c>
      <c r="E5400" s="1" t="s">
        <v>18389</v>
      </c>
      <c r="F5400" s="1" t="s">
        <v>18390</v>
      </c>
      <c r="G5400" s="1">
        <v>46.957500000000003</v>
      </c>
      <c r="H5400" s="1">
        <v>6.8647200000000002</v>
      </c>
      <c r="I5400" s="1">
        <v>1427</v>
      </c>
      <c r="J5400" s="1">
        <v>1</v>
      </c>
      <c r="K5400" s="1" t="s">
        <v>184</v>
      </c>
      <c r="L5400" s="1" t="s">
        <v>18387</v>
      </c>
    </row>
    <row r="5401" spans="1:12">
      <c r="A5401" s="1">
        <v>6930</v>
      </c>
      <c r="B5401" s="1" t="s">
        <v>18391</v>
      </c>
      <c r="C5401" s="1" t="s">
        <v>18392</v>
      </c>
      <c r="D5401" s="1" t="s">
        <v>5363</v>
      </c>
      <c r="E5401" s="1" t="s">
        <v>18393</v>
      </c>
      <c r="F5401" s="1" t="s">
        <v>18394</v>
      </c>
      <c r="G5401" s="1">
        <v>46.160800000000002</v>
      </c>
      <c r="H5401" s="1">
        <v>8.8786100000000001</v>
      </c>
      <c r="I5401" s="1">
        <v>650</v>
      </c>
      <c r="J5401" s="1">
        <v>1</v>
      </c>
      <c r="K5401" s="1" t="s">
        <v>184</v>
      </c>
      <c r="L5401" s="1" t="s">
        <v>18391</v>
      </c>
    </row>
    <row r="5402" spans="1:12">
      <c r="A5402" s="1">
        <v>6929</v>
      </c>
      <c r="B5402" s="1" t="s">
        <v>18395</v>
      </c>
      <c r="C5402" s="1" t="s">
        <v>18396</v>
      </c>
      <c r="D5402" s="1" t="s">
        <v>5363</v>
      </c>
      <c r="F5402" s="1" t="s">
        <v>18397</v>
      </c>
      <c r="G5402" s="1">
        <v>47.376399999999997</v>
      </c>
      <c r="H5402" s="1">
        <v>8.7575000000000003</v>
      </c>
      <c r="I5402" s="1">
        <v>1748</v>
      </c>
      <c r="J5402" s="1">
        <v>1</v>
      </c>
      <c r="K5402" s="1" t="s">
        <v>184</v>
      </c>
      <c r="L5402" s="1" t="s">
        <v>18395</v>
      </c>
    </row>
    <row r="5403" spans="1:12">
      <c r="A5403" s="1">
        <v>6928</v>
      </c>
      <c r="B5403" s="1" t="s">
        <v>18398</v>
      </c>
      <c r="C5403" s="1" t="s">
        <v>18399</v>
      </c>
      <c r="D5403" s="1" t="s">
        <v>5363</v>
      </c>
      <c r="F5403" s="1" t="s">
        <v>18400</v>
      </c>
      <c r="G5403" s="1">
        <v>46.545299999999997</v>
      </c>
      <c r="H5403" s="1">
        <v>6.6166700000000001</v>
      </c>
      <c r="I5403" s="1">
        <v>2041</v>
      </c>
      <c r="J5403" s="1">
        <v>1</v>
      </c>
      <c r="K5403" s="1" t="s">
        <v>184</v>
      </c>
      <c r="L5403" s="1" t="s">
        <v>18398</v>
      </c>
    </row>
    <row r="5404" spans="1:12">
      <c r="A5404" s="1">
        <v>6927</v>
      </c>
      <c r="B5404" s="1" t="s">
        <v>18401</v>
      </c>
      <c r="C5404" s="1" t="s">
        <v>18402</v>
      </c>
      <c r="D5404" s="1" t="s">
        <v>5363</v>
      </c>
      <c r="F5404" s="1" t="s">
        <v>18403</v>
      </c>
      <c r="G5404" s="1">
        <v>47.226700000000001</v>
      </c>
      <c r="H5404" s="1">
        <v>8.0780600000000007</v>
      </c>
      <c r="I5404" s="1">
        <v>1594</v>
      </c>
      <c r="J5404" s="1">
        <v>1</v>
      </c>
      <c r="K5404" s="1" t="s">
        <v>184</v>
      </c>
      <c r="L5404" s="1" t="s">
        <v>18401</v>
      </c>
    </row>
    <row r="5405" spans="1:12">
      <c r="A5405" s="1">
        <v>6926</v>
      </c>
      <c r="B5405" s="1" t="s">
        <v>18404</v>
      </c>
      <c r="C5405" s="1" t="s">
        <v>18404</v>
      </c>
      <c r="D5405" s="1" t="s">
        <v>6349</v>
      </c>
      <c r="E5405" s="1" t="s">
        <v>18405</v>
      </c>
      <c r="F5405" s="1" t="s">
        <v>18406</v>
      </c>
      <c r="G5405" s="1">
        <v>-22.637253000000001</v>
      </c>
      <c r="H5405" s="1">
        <v>-152.80519200000001</v>
      </c>
      <c r="I5405" s="1">
        <v>56</v>
      </c>
      <c r="J5405" s="1">
        <v>-10</v>
      </c>
      <c r="K5405" s="1" t="s">
        <v>161</v>
      </c>
      <c r="L5405" s="1" t="s">
        <v>18404</v>
      </c>
    </row>
    <row r="5406" spans="1:12">
      <c r="A5406" s="1">
        <v>6925</v>
      </c>
      <c r="B5406" s="1" t="s">
        <v>14020</v>
      </c>
      <c r="C5406" s="1" t="s">
        <v>14020</v>
      </c>
      <c r="D5406" s="1" t="s">
        <v>9291</v>
      </c>
      <c r="F5406" s="1" t="s">
        <v>1212</v>
      </c>
      <c r="G5406" s="1">
        <v>58.116667</v>
      </c>
      <c r="H5406" s="1">
        <v>102.4666667</v>
      </c>
      <c r="I5406" s="1">
        <v>1244</v>
      </c>
      <c r="J5406" s="1">
        <v>9</v>
      </c>
      <c r="K5406" s="1" t="s">
        <v>201</v>
      </c>
      <c r="L5406" s="1" t="s">
        <v>14020</v>
      </c>
    </row>
    <row r="5407" spans="1:12">
      <c r="A5407" s="1">
        <v>6924</v>
      </c>
      <c r="B5407" s="1" t="s">
        <v>18407</v>
      </c>
      <c r="C5407" s="1" t="s">
        <v>18407</v>
      </c>
      <c r="D5407" s="1" t="s">
        <v>9291</v>
      </c>
      <c r="E5407" s="1" t="s">
        <v>18408</v>
      </c>
      <c r="F5407" s="1" t="s">
        <v>18409</v>
      </c>
      <c r="G5407" s="1">
        <v>56.85</v>
      </c>
      <c r="H5407" s="1">
        <v>105.7167</v>
      </c>
      <c r="I5407" s="1">
        <v>2033</v>
      </c>
      <c r="J5407" s="1">
        <v>9</v>
      </c>
      <c r="K5407" s="1" t="s">
        <v>201</v>
      </c>
      <c r="L5407" s="1" t="s">
        <v>18407</v>
      </c>
    </row>
    <row r="5408" spans="1:12">
      <c r="A5408" s="1">
        <v>6923</v>
      </c>
      <c r="B5408" s="1" t="s">
        <v>18410</v>
      </c>
      <c r="C5408" s="1" t="s">
        <v>18410</v>
      </c>
      <c r="D5408" s="1" t="s">
        <v>9291</v>
      </c>
      <c r="F5408" s="1" t="s">
        <v>1212</v>
      </c>
      <c r="G5408" s="1">
        <v>44.270555999999999</v>
      </c>
      <c r="H5408" s="1">
        <v>135.054722</v>
      </c>
      <c r="I5408" s="1">
        <v>675</v>
      </c>
      <c r="J5408" s="1">
        <v>11</v>
      </c>
      <c r="K5408" s="1" t="s">
        <v>201</v>
      </c>
      <c r="L5408" s="1" t="s">
        <v>18410</v>
      </c>
    </row>
    <row r="5409" spans="1:12">
      <c r="A5409" s="1">
        <v>6922</v>
      </c>
      <c r="B5409" s="1" t="s">
        <v>18411</v>
      </c>
      <c r="C5409" s="1" t="s">
        <v>18411</v>
      </c>
      <c r="D5409" s="1" t="s">
        <v>9291</v>
      </c>
      <c r="F5409" s="1" t="s">
        <v>18412</v>
      </c>
      <c r="G5409" s="1">
        <v>57.7667</v>
      </c>
      <c r="H5409" s="1">
        <v>108.05</v>
      </c>
      <c r="I5409" s="1">
        <v>780</v>
      </c>
      <c r="J5409" s="1">
        <v>9</v>
      </c>
      <c r="K5409" s="1" t="s">
        <v>201</v>
      </c>
      <c r="L5409" s="1" t="s">
        <v>18411</v>
      </c>
    </row>
    <row r="5410" spans="1:12">
      <c r="A5410" s="1">
        <v>6921</v>
      </c>
      <c r="B5410" s="1" t="s">
        <v>18413</v>
      </c>
      <c r="C5410" s="1" t="s">
        <v>18414</v>
      </c>
      <c r="D5410" s="1" t="s">
        <v>1210</v>
      </c>
      <c r="E5410" s="1" t="s">
        <v>18415</v>
      </c>
      <c r="F5410" s="1" t="s">
        <v>1212</v>
      </c>
      <c r="G5410" s="1">
        <v>40.5553253</v>
      </c>
      <c r="H5410" s="1">
        <v>-84.386618600000006</v>
      </c>
      <c r="I5410" s="1">
        <v>885</v>
      </c>
      <c r="J5410" s="1">
        <v>-5</v>
      </c>
      <c r="K5410" s="1" t="s">
        <v>161</v>
      </c>
      <c r="L5410" s="1" t="s">
        <v>18413</v>
      </c>
    </row>
    <row r="5411" spans="1:12">
      <c r="A5411" s="1">
        <v>6920</v>
      </c>
      <c r="B5411" s="1" t="s">
        <v>18416</v>
      </c>
      <c r="C5411" s="1" t="s">
        <v>18416</v>
      </c>
      <c r="D5411" s="1" t="s">
        <v>13205</v>
      </c>
      <c r="E5411" s="1" t="s">
        <v>18417</v>
      </c>
      <c r="F5411" s="1" t="s">
        <v>1212</v>
      </c>
      <c r="G5411" s="1">
        <v>15.981666666667</v>
      </c>
      <c r="H5411" s="1">
        <v>-11.3</v>
      </c>
      <c r="I5411" s="1">
        <v>3</v>
      </c>
      <c r="J5411" s="1">
        <v>11</v>
      </c>
      <c r="K5411" s="1" t="s">
        <v>161</v>
      </c>
      <c r="L5411" s="1" t="s">
        <v>18416</v>
      </c>
    </row>
    <row r="5412" spans="1:12">
      <c r="A5412" s="1">
        <v>6919</v>
      </c>
      <c r="B5412" s="1" t="s">
        <v>18416</v>
      </c>
      <c r="C5412" s="1" t="s">
        <v>18416</v>
      </c>
      <c r="D5412" s="1" t="s">
        <v>13205</v>
      </c>
      <c r="E5412" s="1" t="s">
        <v>18418</v>
      </c>
      <c r="F5412" s="1" t="s">
        <v>1212</v>
      </c>
      <c r="G5412" s="1">
        <v>-11.302</v>
      </c>
      <c r="H5412" s="1">
        <v>159.80000000000001</v>
      </c>
      <c r="I5412" s="1">
        <v>3</v>
      </c>
      <c r="J5412" s="1">
        <v>11</v>
      </c>
      <c r="K5412" s="1" t="s">
        <v>161</v>
      </c>
      <c r="L5412" s="1" t="s">
        <v>18416</v>
      </c>
    </row>
    <row r="5413" spans="1:12">
      <c r="A5413" s="1">
        <v>6918</v>
      </c>
      <c r="B5413" s="1" t="s">
        <v>18419</v>
      </c>
      <c r="C5413" s="1" t="s">
        <v>18420</v>
      </c>
      <c r="D5413" s="1" t="s">
        <v>13205</v>
      </c>
      <c r="E5413" s="1" t="s">
        <v>18421</v>
      </c>
      <c r="F5413" s="1" t="s">
        <v>18422</v>
      </c>
      <c r="G5413" s="1">
        <v>-8.1263900000000007</v>
      </c>
      <c r="H5413" s="1">
        <v>157.143</v>
      </c>
      <c r="I5413" s="1">
        <v>0</v>
      </c>
      <c r="J5413" s="1">
        <v>11</v>
      </c>
      <c r="K5413" s="1" t="s">
        <v>161</v>
      </c>
      <c r="L5413" s="1" t="s">
        <v>18419</v>
      </c>
    </row>
    <row r="5414" spans="1:12">
      <c r="A5414" s="1">
        <v>6917</v>
      </c>
      <c r="B5414" s="1" t="s">
        <v>18423</v>
      </c>
      <c r="C5414" s="1" t="s">
        <v>18424</v>
      </c>
      <c r="D5414" s="1" t="s">
        <v>3073</v>
      </c>
      <c r="E5414" s="1" t="s">
        <v>18425</v>
      </c>
      <c r="F5414" s="1" t="s">
        <v>18426</v>
      </c>
      <c r="G5414" s="1">
        <v>18.451111000000001</v>
      </c>
      <c r="H5414" s="1">
        <v>-66.675556</v>
      </c>
      <c r="I5414" s="1">
        <v>23</v>
      </c>
      <c r="J5414" s="1">
        <v>-4</v>
      </c>
      <c r="K5414" s="1" t="s">
        <v>201</v>
      </c>
      <c r="L5414" s="1" t="s">
        <v>18423</v>
      </c>
    </row>
    <row r="5415" spans="1:12">
      <c r="A5415" s="1">
        <v>6916</v>
      </c>
      <c r="B5415" s="1" t="s">
        <v>18427</v>
      </c>
      <c r="C5415" s="1" t="s">
        <v>18428</v>
      </c>
      <c r="D5415" s="1" t="s">
        <v>1210</v>
      </c>
      <c r="E5415" s="1" t="s">
        <v>18429</v>
      </c>
      <c r="F5415" s="1" t="s">
        <v>18430</v>
      </c>
      <c r="G5415" s="1">
        <v>47.398000000000003</v>
      </c>
      <c r="H5415" s="1">
        <v>-120.206</v>
      </c>
      <c r="I5415" s="1">
        <v>1249</v>
      </c>
      <c r="J5415" s="1">
        <v>-8</v>
      </c>
      <c r="K5415" s="1" t="s">
        <v>236</v>
      </c>
      <c r="L5415" s="1" t="s">
        <v>18427</v>
      </c>
    </row>
    <row r="5416" spans="1:12">
      <c r="A5416" s="1">
        <v>6915</v>
      </c>
      <c r="B5416" s="1" t="s">
        <v>18431</v>
      </c>
      <c r="C5416" s="1" t="s">
        <v>18432</v>
      </c>
      <c r="D5416" s="1" t="s">
        <v>6330</v>
      </c>
      <c r="F5416" s="1" t="s">
        <v>18433</v>
      </c>
      <c r="G5416" s="1">
        <v>-36.739400000000003</v>
      </c>
      <c r="H5416" s="1">
        <v>144.33000000000001</v>
      </c>
      <c r="I5416" s="1">
        <v>705</v>
      </c>
      <c r="J5416" s="1">
        <v>11</v>
      </c>
      <c r="K5416" s="1" t="s">
        <v>161</v>
      </c>
      <c r="L5416" s="1" t="s">
        <v>18431</v>
      </c>
    </row>
    <row r="5417" spans="1:12">
      <c r="A5417" s="1">
        <v>6913</v>
      </c>
      <c r="B5417" s="1" t="s">
        <v>18434</v>
      </c>
      <c r="C5417" s="1" t="s">
        <v>18435</v>
      </c>
      <c r="D5417" s="1" t="s">
        <v>7943</v>
      </c>
      <c r="E5417" s="1" t="s">
        <v>18436</v>
      </c>
      <c r="F5417" s="1" t="s">
        <v>1212</v>
      </c>
      <c r="G5417" s="1">
        <v>-21.086400000000001</v>
      </c>
      <c r="H5417" s="1">
        <v>-44.2258</v>
      </c>
      <c r="I5417" s="1">
        <v>3120</v>
      </c>
      <c r="J5417" s="1">
        <v>-3</v>
      </c>
      <c r="K5417" s="1" t="s">
        <v>5710</v>
      </c>
      <c r="L5417" s="1" t="s">
        <v>18434</v>
      </c>
    </row>
    <row r="5418" spans="1:12">
      <c r="A5418" s="1">
        <v>6914</v>
      </c>
      <c r="B5418" s="1" t="s">
        <v>18437</v>
      </c>
      <c r="C5418" s="1" t="s">
        <v>10583</v>
      </c>
      <c r="D5418" s="1" t="s">
        <v>6330</v>
      </c>
      <c r="F5418" s="1" t="s">
        <v>18438</v>
      </c>
      <c r="G5418" s="1">
        <v>-31.66778</v>
      </c>
      <c r="H5418" s="1">
        <v>116.015</v>
      </c>
      <c r="I5418" s="1">
        <v>149</v>
      </c>
      <c r="J5418" s="1">
        <v>8</v>
      </c>
      <c r="K5418" s="1" t="s">
        <v>6333</v>
      </c>
      <c r="L5418" s="1" t="s">
        <v>18437</v>
      </c>
    </row>
    <row r="5419" spans="1:12">
      <c r="A5419" s="1">
        <v>6911</v>
      </c>
      <c r="B5419" s="1" t="s">
        <v>18439</v>
      </c>
      <c r="C5419" s="1" t="s">
        <v>18440</v>
      </c>
      <c r="D5419" s="1" t="s">
        <v>1196</v>
      </c>
      <c r="E5419" s="1" t="s">
        <v>18441</v>
      </c>
      <c r="F5419" s="1" t="s">
        <v>18442</v>
      </c>
      <c r="G5419" s="1">
        <v>53.782800000000002</v>
      </c>
      <c r="H5419" s="1">
        <v>7.9138900000000003</v>
      </c>
      <c r="I5419" s="1">
        <v>7</v>
      </c>
      <c r="J5419" s="1">
        <v>1</v>
      </c>
      <c r="K5419" s="1" t="s">
        <v>184</v>
      </c>
      <c r="L5419" s="1" t="s">
        <v>18439</v>
      </c>
    </row>
    <row r="5420" spans="1:12">
      <c r="A5420" s="1">
        <v>6910</v>
      </c>
      <c r="B5420" s="1" t="s">
        <v>18443</v>
      </c>
      <c r="C5420" s="1" t="s">
        <v>18444</v>
      </c>
      <c r="D5420" s="1" t="s">
        <v>1196</v>
      </c>
      <c r="F5420" s="1" t="s">
        <v>18445</v>
      </c>
      <c r="G5420" s="1">
        <v>53.706699999999998</v>
      </c>
      <c r="H5420" s="1">
        <v>7.8202800000000003</v>
      </c>
      <c r="I5420" s="1">
        <v>7</v>
      </c>
      <c r="J5420" s="1">
        <v>1</v>
      </c>
      <c r="K5420" s="1" t="s">
        <v>184</v>
      </c>
      <c r="L5420" s="1" t="s">
        <v>18443</v>
      </c>
    </row>
    <row r="5421" spans="1:12">
      <c r="A5421" s="1">
        <v>6909</v>
      </c>
      <c r="B5421" s="1" t="s">
        <v>18446</v>
      </c>
      <c r="C5421" s="1" t="s">
        <v>18447</v>
      </c>
      <c r="D5421" s="1" t="s">
        <v>1210</v>
      </c>
      <c r="E5421" s="1" t="s">
        <v>18448</v>
      </c>
      <c r="F5421" s="1" t="s">
        <v>18449</v>
      </c>
      <c r="G5421" s="1">
        <v>44.024982999999999</v>
      </c>
      <c r="H5421" s="1">
        <v>-88.551336000000006</v>
      </c>
      <c r="I5421" s="1">
        <v>790</v>
      </c>
      <c r="J5421" s="1">
        <v>-5</v>
      </c>
      <c r="K5421" s="1" t="s">
        <v>236</v>
      </c>
      <c r="L5421" s="1" t="s">
        <v>18446</v>
      </c>
    </row>
    <row r="5422" spans="1:12">
      <c r="A5422" s="1">
        <v>6908</v>
      </c>
      <c r="B5422" s="1" t="s">
        <v>4556</v>
      </c>
      <c r="C5422" s="1" t="s">
        <v>4556</v>
      </c>
      <c r="D5422" s="1" t="s">
        <v>9386</v>
      </c>
      <c r="E5422" s="1" t="s">
        <v>18450</v>
      </c>
      <c r="F5422" s="1" t="s">
        <v>18451</v>
      </c>
      <c r="G5422" s="1">
        <v>52.06</v>
      </c>
      <c r="H5422" s="1">
        <v>23.53</v>
      </c>
      <c r="I5422" s="1">
        <v>468</v>
      </c>
      <c r="J5422" s="1">
        <v>3</v>
      </c>
      <c r="K5422" s="1" t="s">
        <v>184</v>
      </c>
      <c r="L5422" s="1" t="s">
        <v>4556</v>
      </c>
    </row>
    <row r="5423" spans="1:12">
      <c r="A5423" s="1">
        <v>6907</v>
      </c>
      <c r="B5423" s="1" t="s">
        <v>18452</v>
      </c>
      <c r="C5423" s="1" t="s">
        <v>18452</v>
      </c>
      <c r="D5423" s="1" t="s">
        <v>9348</v>
      </c>
      <c r="E5423" s="1" t="s">
        <v>18453</v>
      </c>
      <c r="F5423" s="1" t="s">
        <v>18454</v>
      </c>
      <c r="G5423" s="1">
        <v>49.31</v>
      </c>
      <c r="H5423" s="1">
        <v>25.42</v>
      </c>
      <c r="I5423" s="1">
        <v>1073</v>
      </c>
      <c r="J5423" s="1">
        <v>2</v>
      </c>
      <c r="K5423" s="1" t="s">
        <v>184</v>
      </c>
      <c r="L5423" s="1" t="s">
        <v>18452</v>
      </c>
    </row>
    <row r="5424" spans="1:12">
      <c r="A5424" s="1">
        <v>6906</v>
      </c>
      <c r="B5424" s="1" t="s">
        <v>18455</v>
      </c>
      <c r="C5424" s="1" t="s">
        <v>18455</v>
      </c>
      <c r="D5424" s="1" t="s">
        <v>9348</v>
      </c>
      <c r="E5424" s="1" t="s">
        <v>18456</v>
      </c>
      <c r="F5424" s="1" t="s">
        <v>18457</v>
      </c>
      <c r="G5424" s="1">
        <v>51.24</v>
      </c>
      <c r="H5424" s="1">
        <v>31.09</v>
      </c>
      <c r="I5424" s="1">
        <v>446</v>
      </c>
      <c r="J5424" s="1">
        <v>2</v>
      </c>
      <c r="K5424" s="1" t="s">
        <v>184</v>
      </c>
      <c r="L5424" s="1" t="s">
        <v>18455</v>
      </c>
    </row>
    <row r="5425" spans="1:12">
      <c r="A5425" s="1">
        <v>6905</v>
      </c>
      <c r="B5425" s="1" t="s">
        <v>18458</v>
      </c>
      <c r="C5425" s="1" t="s">
        <v>18458</v>
      </c>
      <c r="D5425" s="1" t="s">
        <v>9348</v>
      </c>
      <c r="E5425" s="1" t="s">
        <v>18459</v>
      </c>
      <c r="F5425" s="1" t="s">
        <v>18460</v>
      </c>
      <c r="G5425" s="1">
        <v>50.683300000000003</v>
      </c>
      <c r="H5425" s="1">
        <v>25.4833</v>
      </c>
      <c r="I5425" s="1">
        <v>774</v>
      </c>
      <c r="J5425" s="1">
        <v>2</v>
      </c>
      <c r="K5425" s="1" t="s">
        <v>161</v>
      </c>
      <c r="L5425" s="1" t="s">
        <v>18458</v>
      </c>
    </row>
    <row r="5426" spans="1:12">
      <c r="A5426" s="1">
        <v>6904</v>
      </c>
      <c r="B5426" s="1" t="s">
        <v>18461</v>
      </c>
      <c r="C5426" s="1" t="s">
        <v>18462</v>
      </c>
      <c r="D5426" s="1" t="s">
        <v>1210</v>
      </c>
      <c r="E5426" s="1" t="s">
        <v>18463</v>
      </c>
      <c r="F5426" s="1" t="s">
        <v>1212</v>
      </c>
      <c r="G5426" s="1">
        <v>42.128583300000003</v>
      </c>
      <c r="H5426" s="1">
        <v>-86.4285</v>
      </c>
      <c r="I5426" s="1">
        <v>643</v>
      </c>
      <c r="J5426" s="1">
        <v>-5</v>
      </c>
      <c r="K5426" s="1" t="s">
        <v>236</v>
      </c>
      <c r="L5426" s="1" t="s">
        <v>18461</v>
      </c>
    </row>
    <row r="5427" spans="1:12">
      <c r="A5427" s="1">
        <v>6903</v>
      </c>
      <c r="B5427" s="1" t="s">
        <v>18464</v>
      </c>
      <c r="C5427" s="1" t="s">
        <v>18465</v>
      </c>
      <c r="D5427" s="1" t="s">
        <v>1210</v>
      </c>
      <c r="E5427" s="1" t="s">
        <v>18466</v>
      </c>
      <c r="F5427" s="1" t="s">
        <v>1212</v>
      </c>
      <c r="G5427" s="1">
        <v>43.041027800000002</v>
      </c>
      <c r="H5427" s="1">
        <v>-88.237055600000005</v>
      </c>
      <c r="I5427" s="1">
        <v>911</v>
      </c>
      <c r="J5427" s="1">
        <v>-6</v>
      </c>
      <c r="K5427" s="1" t="s">
        <v>236</v>
      </c>
      <c r="L5427" s="1" t="s">
        <v>18464</v>
      </c>
    </row>
    <row r="5428" spans="1:12">
      <c r="A5428" s="1">
        <v>6902</v>
      </c>
      <c r="B5428" s="1" t="s">
        <v>18301</v>
      </c>
      <c r="C5428" s="1" t="s">
        <v>18301</v>
      </c>
      <c r="D5428" s="1" t="s">
        <v>3402</v>
      </c>
      <c r="F5428" s="1" t="s">
        <v>1212</v>
      </c>
      <c r="G5428" s="1">
        <v>36.733330000000002</v>
      </c>
      <c r="H5428" s="1">
        <v>-5.1666670000000003</v>
      </c>
      <c r="I5428" s="1">
        <v>1000</v>
      </c>
      <c r="J5428" s="1">
        <v>-2</v>
      </c>
      <c r="K5428" s="1" t="s">
        <v>161</v>
      </c>
      <c r="L5428" s="1" t="s">
        <v>18301</v>
      </c>
    </row>
    <row r="5429" spans="1:12">
      <c r="A5429" s="1">
        <v>6901</v>
      </c>
      <c r="B5429" s="1" t="s">
        <v>18467</v>
      </c>
      <c r="C5429" s="1" t="s">
        <v>18467</v>
      </c>
      <c r="D5429" s="1" t="s">
        <v>2016</v>
      </c>
      <c r="F5429" s="1" t="s">
        <v>1212</v>
      </c>
      <c r="G5429" s="1">
        <v>52.678879999999999</v>
      </c>
      <c r="H5429" s="1">
        <v>-7.8143690000000001</v>
      </c>
      <c r="I5429" s="1">
        <v>500</v>
      </c>
      <c r="J5429" s="1">
        <v>-2</v>
      </c>
      <c r="K5429" s="1" t="s">
        <v>161</v>
      </c>
      <c r="L5429" s="1" t="s">
        <v>18467</v>
      </c>
    </row>
    <row r="5430" spans="1:12">
      <c r="A5430" s="1">
        <v>6900</v>
      </c>
      <c r="B5430" s="1" t="s">
        <v>18468</v>
      </c>
      <c r="C5430" s="1" t="s">
        <v>18468</v>
      </c>
      <c r="D5430" s="1" t="s">
        <v>2016</v>
      </c>
      <c r="F5430" s="1" t="s">
        <v>1212</v>
      </c>
      <c r="G5430" s="1">
        <v>52.658999999999999</v>
      </c>
      <c r="H5430" s="1">
        <v>-8.6240000000000006</v>
      </c>
      <c r="I5430" s="1">
        <v>500</v>
      </c>
      <c r="J5430" s="1">
        <v>-2</v>
      </c>
      <c r="K5430" s="1" t="s">
        <v>161</v>
      </c>
      <c r="L5430" s="1" t="s">
        <v>18468</v>
      </c>
    </row>
    <row r="5431" spans="1:12">
      <c r="A5431" s="1">
        <v>6899</v>
      </c>
      <c r="B5431" s="1" t="s">
        <v>18469</v>
      </c>
      <c r="C5431" s="1" t="s">
        <v>18470</v>
      </c>
      <c r="D5431" s="1" t="s">
        <v>6330</v>
      </c>
      <c r="E5431" s="1" t="s">
        <v>18471</v>
      </c>
      <c r="F5431" s="1" t="s">
        <v>18472</v>
      </c>
      <c r="G5431" s="1">
        <v>-34.948900000000002</v>
      </c>
      <c r="H5431" s="1">
        <v>150.53700000000001</v>
      </c>
      <c r="I5431" s="1">
        <v>400</v>
      </c>
      <c r="J5431" s="1">
        <v>10</v>
      </c>
      <c r="K5431" s="1" t="s">
        <v>6333</v>
      </c>
      <c r="L5431" s="1" t="s">
        <v>18469</v>
      </c>
    </row>
    <row r="5432" spans="1:12">
      <c r="A5432" s="1">
        <v>6898</v>
      </c>
      <c r="B5432" s="1" t="s">
        <v>18473</v>
      </c>
      <c r="C5432" s="1" t="s">
        <v>17623</v>
      </c>
      <c r="D5432" s="1" t="s">
        <v>6330</v>
      </c>
      <c r="F5432" s="1" t="s">
        <v>18474</v>
      </c>
      <c r="G5432" s="1">
        <v>-37.863599999999998</v>
      </c>
      <c r="H5432" s="1">
        <v>144.74600000000001</v>
      </c>
      <c r="I5432" s="1">
        <v>18</v>
      </c>
      <c r="J5432" s="1">
        <v>9</v>
      </c>
      <c r="K5432" s="1" t="s">
        <v>6333</v>
      </c>
      <c r="L5432" s="1" t="s">
        <v>18473</v>
      </c>
    </row>
    <row r="5433" spans="1:12">
      <c r="A5433" s="1">
        <v>6897</v>
      </c>
      <c r="B5433" s="1" t="s">
        <v>18475</v>
      </c>
      <c r="C5433" s="1" t="s">
        <v>18476</v>
      </c>
      <c r="D5433" s="1" t="s">
        <v>6330</v>
      </c>
      <c r="E5433" s="1" t="s">
        <v>18477</v>
      </c>
      <c r="F5433" s="1" t="s">
        <v>18478</v>
      </c>
      <c r="G5433" s="1">
        <v>-14.521100000000001</v>
      </c>
      <c r="H5433" s="1">
        <v>132.37799999999999</v>
      </c>
      <c r="I5433" s="1">
        <v>443</v>
      </c>
      <c r="J5433" s="1">
        <v>9</v>
      </c>
      <c r="K5433" s="1" t="s">
        <v>6333</v>
      </c>
      <c r="L5433" s="1" t="s">
        <v>18475</v>
      </c>
    </row>
    <row r="5434" spans="1:12">
      <c r="A5434" s="1">
        <v>6896</v>
      </c>
      <c r="B5434" s="1" t="s">
        <v>10508</v>
      </c>
      <c r="C5434" s="1" t="s">
        <v>10508</v>
      </c>
      <c r="D5434" s="1" t="s">
        <v>6330</v>
      </c>
      <c r="F5434" s="1" t="s">
        <v>18479</v>
      </c>
      <c r="G5434" s="1">
        <v>-27.64</v>
      </c>
      <c r="H5434" s="1">
        <v>152.71199999999999</v>
      </c>
      <c r="I5434" s="1">
        <v>91</v>
      </c>
      <c r="J5434" s="1">
        <v>10</v>
      </c>
      <c r="K5434" s="1" t="s">
        <v>6333</v>
      </c>
      <c r="L5434" s="1" t="s">
        <v>10508</v>
      </c>
    </row>
    <row r="5435" spans="1:12">
      <c r="A5435" s="1">
        <v>6895</v>
      </c>
      <c r="B5435" s="1" t="s">
        <v>18480</v>
      </c>
      <c r="C5435" s="1" t="s">
        <v>18480</v>
      </c>
      <c r="D5435" s="1" t="s">
        <v>2115</v>
      </c>
      <c r="F5435" s="1" t="s">
        <v>18481</v>
      </c>
      <c r="G5435" s="1">
        <v>62.1</v>
      </c>
      <c r="H5435" s="1">
        <v>7.2</v>
      </c>
      <c r="I5435" s="1">
        <v>0</v>
      </c>
      <c r="J5435" s="1">
        <v>1</v>
      </c>
      <c r="K5435" s="1" t="s">
        <v>184</v>
      </c>
      <c r="L5435" s="1" t="s">
        <v>18480</v>
      </c>
    </row>
    <row r="5436" spans="1:12">
      <c r="A5436" s="1">
        <v>6894</v>
      </c>
      <c r="B5436" s="1" t="s">
        <v>18482</v>
      </c>
      <c r="C5436" s="1" t="s">
        <v>18482</v>
      </c>
      <c r="D5436" s="1" t="s">
        <v>5190</v>
      </c>
      <c r="F5436" s="1" t="s">
        <v>18483</v>
      </c>
      <c r="G5436" s="1">
        <v>47.293300000000002</v>
      </c>
      <c r="H5436" s="1">
        <v>12.7883</v>
      </c>
      <c r="I5436" s="1">
        <v>2470</v>
      </c>
      <c r="J5436" s="1">
        <v>-1</v>
      </c>
      <c r="K5436" s="1" t="s">
        <v>184</v>
      </c>
      <c r="L5436" s="1" t="s">
        <v>18482</v>
      </c>
    </row>
    <row r="5437" spans="1:12">
      <c r="A5437" s="1">
        <v>6893</v>
      </c>
      <c r="B5437" s="1" t="s">
        <v>18484</v>
      </c>
      <c r="C5437" s="1" t="s">
        <v>829</v>
      </c>
      <c r="D5437" s="1" t="s">
        <v>1210</v>
      </c>
      <c r="E5437" s="1" t="s">
        <v>18485</v>
      </c>
      <c r="F5437" s="1" t="s">
        <v>1212</v>
      </c>
      <c r="G5437" s="1">
        <v>42.402888900000001</v>
      </c>
      <c r="H5437" s="1">
        <v>-88.375111099999998</v>
      </c>
      <c r="I5437" s="1">
        <v>875</v>
      </c>
      <c r="J5437" s="1">
        <v>-6</v>
      </c>
      <c r="K5437" s="1" t="s">
        <v>161</v>
      </c>
      <c r="L5437" s="1" t="s">
        <v>18484</v>
      </c>
    </row>
    <row r="5438" spans="1:12">
      <c r="A5438" s="1">
        <v>6892</v>
      </c>
      <c r="B5438" s="1" t="s">
        <v>18486</v>
      </c>
      <c r="C5438" s="1" t="s">
        <v>18487</v>
      </c>
      <c r="D5438" s="1" t="s">
        <v>1210</v>
      </c>
      <c r="E5438" s="1" t="s">
        <v>18488</v>
      </c>
      <c r="F5438" s="1" t="s">
        <v>1212</v>
      </c>
      <c r="G5438" s="1">
        <v>25.848861100000001</v>
      </c>
      <c r="H5438" s="1">
        <v>-81.390277800000007</v>
      </c>
      <c r="I5438" s="1">
        <v>5</v>
      </c>
      <c r="J5438" s="1">
        <v>-5</v>
      </c>
      <c r="K5438" s="1" t="s">
        <v>161</v>
      </c>
      <c r="L5438" s="1" t="s">
        <v>18486</v>
      </c>
    </row>
    <row r="5439" spans="1:12">
      <c r="A5439" s="1">
        <v>6795</v>
      </c>
      <c r="B5439" s="1" t="s">
        <v>18489</v>
      </c>
      <c r="C5439" s="1" t="s">
        <v>18490</v>
      </c>
      <c r="D5439" s="1" t="s">
        <v>10708</v>
      </c>
      <c r="E5439" s="1" t="s">
        <v>18491</v>
      </c>
      <c r="F5439" s="1" t="s">
        <v>18492</v>
      </c>
      <c r="G5439" s="1">
        <v>48.1357</v>
      </c>
      <c r="H5439" s="1">
        <v>114.646</v>
      </c>
      <c r="I5439" s="1">
        <v>2457</v>
      </c>
      <c r="J5439" s="1">
        <v>8</v>
      </c>
      <c r="K5439" s="1" t="s">
        <v>161</v>
      </c>
      <c r="L5439" s="1" t="s">
        <v>18489</v>
      </c>
    </row>
    <row r="5440" spans="1:12">
      <c r="A5440" s="1">
        <v>6794</v>
      </c>
      <c r="B5440" s="1" t="s">
        <v>18493</v>
      </c>
      <c r="C5440" s="1" t="s">
        <v>18494</v>
      </c>
      <c r="D5440" s="1" t="s">
        <v>6330</v>
      </c>
      <c r="E5440" s="1" t="s">
        <v>18495</v>
      </c>
      <c r="F5440" s="1" t="s">
        <v>18496</v>
      </c>
      <c r="G5440" s="1">
        <v>-31.8886</v>
      </c>
      <c r="H5440" s="1">
        <v>152.51400000000001</v>
      </c>
      <c r="I5440" s="1">
        <v>38</v>
      </c>
      <c r="J5440" s="1">
        <v>10</v>
      </c>
      <c r="K5440" s="1" t="s">
        <v>161</v>
      </c>
      <c r="L5440" s="1" t="s">
        <v>18493</v>
      </c>
    </row>
    <row r="5441" spans="1:12">
      <c r="A5441" s="1">
        <v>6793</v>
      </c>
      <c r="B5441" s="1" t="s">
        <v>18497</v>
      </c>
      <c r="C5441" s="1" t="s">
        <v>4399</v>
      </c>
      <c r="D5441" s="1" t="s">
        <v>6330</v>
      </c>
      <c r="E5441" s="1" t="s">
        <v>18498</v>
      </c>
      <c r="F5441" s="1" t="s">
        <v>18499</v>
      </c>
      <c r="G5441" s="1">
        <v>-33.381700000000002</v>
      </c>
      <c r="H5441" s="1">
        <v>149.13300000000001</v>
      </c>
      <c r="I5441" s="1">
        <v>3115</v>
      </c>
      <c r="J5441" s="1">
        <v>10</v>
      </c>
      <c r="K5441" s="1" t="s">
        <v>161</v>
      </c>
      <c r="L5441" s="1" t="s">
        <v>18497</v>
      </c>
    </row>
    <row r="5442" spans="1:12">
      <c r="A5442" s="1">
        <v>6792</v>
      </c>
      <c r="B5442" s="1" t="s">
        <v>18500</v>
      </c>
      <c r="C5442" s="1" t="s">
        <v>18501</v>
      </c>
      <c r="D5442" s="1" t="s">
        <v>6330</v>
      </c>
      <c r="E5442" s="1" t="s">
        <v>18502</v>
      </c>
      <c r="F5442" s="1" t="s">
        <v>18503</v>
      </c>
      <c r="G5442" s="1">
        <v>-29.759399999999999</v>
      </c>
      <c r="H5442" s="1">
        <v>153.03</v>
      </c>
      <c r="I5442" s="1">
        <v>110</v>
      </c>
      <c r="J5442" s="1">
        <v>10</v>
      </c>
      <c r="K5442" s="1" t="s">
        <v>161</v>
      </c>
      <c r="L5442" s="1" t="s">
        <v>18500</v>
      </c>
    </row>
    <row r="5443" spans="1:12">
      <c r="A5443" s="1">
        <v>6791</v>
      </c>
      <c r="B5443" s="1" t="s">
        <v>18504</v>
      </c>
      <c r="C5443" s="1" t="s">
        <v>18505</v>
      </c>
      <c r="D5443" s="1" t="s">
        <v>7618</v>
      </c>
      <c r="E5443" s="1" t="s">
        <v>18506</v>
      </c>
      <c r="F5443" s="1" t="s">
        <v>18507</v>
      </c>
      <c r="G5443" s="1">
        <v>13.360967</v>
      </c>
      <c r="H5443" s="1">
        <v>121.82558299999999</v>
      </c>
      <c r="I5443" s="1">
        <v>32</v>
      </c>
      <c r="J5443" s="1">
        <v>8</v>
      </c>
      <c r="K5443" s="1" t="s">
        <v>201</v>
      </c>
      <c r="L5443" s="1" t="s">
        <v>18504</v>
      </c>
    </row>
    <row r="5444" spans="1:12">
      <c r="A5444" s="1">
        <v>6790</v>
      </c>
      <c r="B5444" s="1" t="s">
        <v>18508</v>
      </c>
      <c r="C5444" s="1" t="s">
        <v>18509</v>
      </c>
      <c r="D5444" s="1" t="s">
        <v>6738</v>
      </c>
      <c r="E5444" s="1" t="s">
        <v>18510</v>
      </c>
      <c r="F5444" s="1" t="s">
        <v>18511</v>
      </c>
      <c r="G5444" s="1">
        <v>34.869166999999997</v>
      </c>
      <c r="H5444" s="1">
        <v>48.552500000000002</v>
      </c>
      <c r="I5444" s="1">
        <v>5755</v>
      </c>
      <c r="J5444" s="1">
        <v>3.5</v>
      </c>
      <c r="K5444" s="1" t="s">
        <v>184</v>
      </c>
      <c r="L5444" s="1" t="s">
        <v>18508</v>
      </c>
    </row>
    <row r="5445" spans="1:12">
      <c r="A5445" s="1">
        <v>6789</v>
      </c>
      <c r="B5445" s="1" t="s">
        <v>18512</v>
      </c>
      <c r="C5445" s="1" t="s">
        <v>18513</v>
      </c>
      <c r="D5445" s="1" t="s">
        <v>233</v>
      </c>
      <c r="E5445" s="1" t="s">
        <v>18514</v>
      </c>
      <c r="F5445" s="1" t="s">
        <v>18515</v>
      </c>
      <c r="G5445" s="1">
        <v>51.2117</v>
      </c>
      <c r="H5445" s="1">
        <v>-58.658299999999997</v>
      </c>
      <c r="I5445" s="1">
        <v>20</v>
      </c>
      <c r="J5445" s="1">
        <v>-4</v>
      </c>
      <c r="K5445" s="1" t="s">
        <v>236</v>
      </c>
      <c r="L5445" s="1" t="s">
        <v>18512</v>
      </c>
    </row>
    <row r="5446" spans="1:12">
      <c r="A5446" s="1">
        <v>6788</v>
      </c>
      <c r="B5446" s="1" t="s">
        <v>18516</v>
      </c>
      <c r="C5446" s="1" t="s">
        <v>18517</v>
      </c>
      <c r="D5446" s="1" t="s">
        <v>3073</v>
      </c>
      <c r="E5446" s="1" t="s">
        <v>18518</v>
      </c>
      <c r="F5446" s="1" t="s">
        <v>18519</v>
      </c>
      <c r="G5446" s="1">
        <v>18.1158</v>
      </c>
      <c r="H5446" s="1">
        <v>-65.422700000000006</v>
      </c>
      <c r="I5446" s="1">
        <v>19</v>
      </c>
      <c r="J5446" s="1">
        <v>-4</v>
      </c>
      <c r="K5446" s="1" t="s">
        <v>161</v>
      </c>
      <c r="L5446" s="1" t="s">
        <v>18516</v>
      </c>
    </row>
    <row r="5447" spans="1:12">
      <c r="A5447" s="1">
        <v>6787</v>
      </c>
      <c r="B5447" s="1" t="s">
        <v>18520</v>
      </c>
      <c r="C5447" s="1" t="s">
        <v>18521</v>
      </c>
      <c r="D5447" s="1" t="s">
        <v>18522</v>
      </c>
      <c r="E5447" s="1" t="s">
        <v>18523</v>
      </c>
      <c r="F5447" s="1" t="s">
        <v>18524</v>
      </c>
      <c r="G5447" s="1">
        <v>23.188811000000001</v>
      </c>
      <c r="H5447" s="1">
        <v>94.051094000000006</v>
      </c>
      <c r="I5447" s="1">
        <v>499</v>
      </c>
      <c r="J5447" s="1">
        <v>6.5</v>
      </c>
      <c r="K5447" s="1" t="s">
        <v>161</v>
      </c>
      <c r="L5447" s="1" t="s">
        <v>18520</v>
      </c>
    </row>
    <row r="5448" spans="1:12">
      <c r="A5448" s="1">
        <v>6786</v>
      </c>
      <c r="B5448" s="1" t="s">
        <v>18525</v>
      </c>
      <c r="C5448" s="1" t="s">
        <v>18526</v>
      </c>
      <c r="D5448" s="1" t="s">
        <v>9123</v>
      </c>
      <c r="E5448" s="1" t="s">
        <v>18527</v>
      </c>
      <c r="F5448" s="1" t="s">
        <v>18528</v>
      </c>
      <c r="G5448" s="1">
        <v>15.8644</v>
      </c>
      <c r="H5448" s="1">
        <v>-61.580599999999997</v>
      </c>
      <c r="I5448" s="1">
        <v>46</v>
      </c>
      <c r="J5448" s="1">
        <v>-4</v>
      </c>
      <c r="K5448" s="1" t="s">
        <v>161</v>
      </c>
      <c r="L5448" s="1" t="s">
        <v>18525</v>
      </c>
    </row>
    <row r="5449" spans="1:12">
      <c r="A5449" s="1">
        <v>6785</v>
      </c>
      <c r="B5449" s="1" t="s">
        <v>18529</v>
      </c>
      <c r="C5449" s="1" t="s">
        <v>18530</v>
      </c>
      <c r="D5449" s="1" t="s">
        <v>5408</v>
      </c>
      <c r="E5449" s="1" t="s">
        <v>18531</v>
      </c>
      <c r="F5449" s="1" t="s">
        <v>18532</v>
      </c>
      <c r="G5449" s="1">
        <v>40.255208000000003</v>
      </c>
      <c r="H5449" s="1">
        <v>29.562569</v>
      </c>
      <c r="I5449" s="1">
        <v>764</v>
      </c>
      <c r="J5449" s="1">
        <v>2</v>
      </c>
      <c r="K5449" s="1" t="s">
        <v>184</v>
      </c>
      <c r="L5449" s="1" t="s">
        <v>18529</v>
      </c>
    </row>
    <row r="5450" spans="1:12">
      <c r="A5450" s="1">
        <v>6784</v>
      </c>
      <c r="B5450" s="1" t="s">
        <v>18533</v>
      </c>
      <c r="C5450" s="1" t="s">
        <v>18534</v>
      </c>
      <c r="D5450" s="1" t="s">
        <v>5408</v>
      </c>
      <c r="E5450" s="1" t="s">
        <v>18535</v>
      </c>
      <c r="F5450" s="1" t="s">
        <v>18536</v>
      </c>
      <c r="G5450" s="1">
        <v>41.138249999999999</v>
      </c>
      <c r="H5450" s="1">
        <v>27.919094000000001</v>
      </c>
      <c r="I5450" s="1">
        <v>574</v>
      </c>
      <c r="J5450" s="1">
        <v>2</v>
      </c>
      <c r="K5450" s="1" t="s">
        <v>184</v>
      </c>
      <c r="L5450" s="1" t="s">
        <v>18533</v>
      </c>
    </row>
    <row r="5451" spans="1:12">
      <c r="A5451" s="1">
        <v>6783</v>
      </c>
      <c r="B5451" s="1" t="s">
        <v>18537</v>
      </c>
      <c r="C5451" s="1" t="s">
        <v>18538</v>
      </c>
      <c r="D5451" s="1" t="s">
        <v>5408</v>
      </c>
      <c r="E5451" s="1" t="s">
        <v>18539</v>
      </c>
      <c r="F5451" s="1" t="s">
        <v>18540</v>
      </c>
      <c r="G5451" s="1">
        <v>42.015799999999999</v>
      </c>
      <c r="H5451" s="1">
        <v>35.066400000000002</v>
      </c>
      <c r="I5451" s="1">
        <v>20</v>
      </c>
      <c r="J5451" s="1">
        <v>2</v>
      </c>
      <c r="K5451" s="1" t="s">
        <v>184</v>
      </c>
      <c r="L5451" s="1" t="s">
        <v>18537</v>
      </c>
    </row>
    <row r="5452" spans="1:12">
      <c r="A5452" s="1">
        <v>6782</v>
      </c>
      <c r="B5452" s="1" t="s">
        <v>18541</v>
      </c>
      <c r="C5452" s="1" t="s">
        <v>18542</v>
      </c>
      <c r="D5452" s="1" t="s">
        <v>5408</v>
      </c>
      <c r="E5452" s="1" t="s">
        <v>18543</v>
      </c>
      <c r="F5452" s="1" t="s">
        <v>18544</v>
      </c>
      <c r="G5452" s="1">
        <v>38.747768999999998</v>
      </c>
      <c r="H5452" s="1">
        <v>41.661236000000002</v>
      </c>
      <c r="I5452" s="1">
        <v>4157</v>
      </c>
      <c r="J5452" s="1">
        <v>2</v>
      </c>
      <c r="K5452" s="1" t="s">
        <v>184</v>
      </c>
      <c r="L5452" s="1" t="s">
        <v>18541</v>
      </c>
    </row>
    <row r="5453" spans="1:12">
      <c r="A5453" s="1">
        <v>6781</v>
      </c>
      <c r="B5453" s="1" t="s">
        <v>18545</v>
      </c>
      <c r="C5453" s="1" t="s">
        <v>18546</v>
      </c>
      <c r="D5453" s="1" t="s">
        <v>5408</v>
      </c>
      <c r="E5453" s="1" t="s">
        <v>18547</v>
      </c>
      <c r="F5453" s="1" t="s">
        <v>18548</v>
      </c>
      <c r="G5453" s="1">
        <v>40.137721999999997</v>
      </c>
      <c r="H5453" s="1">
        <v>26.426777000000001</v>
      </c>
      <c r="I5453" s="1">
        <v>23</v>
      </c>
      <c r="J5453" s="1">
        <v>2</v>
      </c>
      <c r="K5453" s="1" t="s">
        <v>184</v>
      </c>
      <c r="L5453" s="1" t="s">
        <v>18545</v>
      </c>
    </row>
    <row r="5454" spans="1:12">
      <c r="A5454" s="1">
        <v>6780</v>
      </c>
      <c r="B5454" s="1" t="s">
        <v>18549</v>
      </c>
      <c r="C5454" s="1" t="s">
        <v>18550</v>
      </c>
      <c r="D5454" s="1" t="s">
        <v>5408</v>
      </c>
      <c r="E5454" s="1" t="s">
        <v>18551</v>
      </c>
      <c r="F5454" s="1" t="s">
        <v>18552</v>
      </c>
      <c r="G5454" s="1">
        <v>39.809857999999998</v>
      </c>
      <c r="H5454" s="1">
        <v>30.519378</v>
      </c>
      <c r="I5454" s="1">
        <v>2588</v>
      </c>
      <c r="J5454" s="1">
        <v>2</v>
      </c>
      <c r="K5454" s="1" t="s">
        <v>184</v>
      </c>
      <c r="L5454" s="1" t="s">
        <v>18549</v>
      </c>
    </row>
    <row r="5455" spans="1:12">
      <c r="A5455" s="1">
        <v>6779</v>
      </c>
      <c r="B5455" s="1" t="s">
        <v>18553</v>
      </c>
      <c r="C5455" s="1" t="s">
        <v>18554</v>
      </c>
      <c r="D5455" s="1" t="s">
        <v>13316</v>
      </c>
      <c r="E5455" s="1" t="s">
        <v>18555</v>
      </c>
      <c r="F5455" s="1" t="s">
        <v>18556</v>
      </c>
      <c r="G5455" s="1">
        <v>-17.634399999999999</v>
      </c>
      <c r="H5455" s="1">
        <v>24.1767</v>
      </c>
      <c r="I5455" s="1">
        <v>3144</v>
      </c>
      <c r="J5455" s="1">
        <v>1</v>
      </c>
      <c r="K5455" s="1" t="s">
        <v>5710</v>
      </c>
      <c r="L5455" s="1" t="s">
        <v>18553</v>
      </c>
    </row>
    <row r="5456" spans="1:12">
      <c r="A5456" s="1">
        <v>6778</v>
      </c>
      <c r="B5456" s="1" t="s">
        <v>18557</v>
      </c>
      <c r="C5456" s="1" t="s">
        <v>18558</v>
      </c>
      <c r="D5456" s="1" t="s">
        <v>13316</v>
      </c>
      <c r="E5456" s="1" t="s">
        <v>18559</v>
      </c>
      <c r="F5456" s="1" t="s">
        <v>18560</v>
      </c>
      <c r="G5456" s="1">
        <v>-22.979900000000001</v>
      </c>
      <c r="H5456" s="1">
        <v>14.645300000000001</v>
      </c>
      <c r="I5456" s="1">
        <v>299</v>
      </c>
      <c r="J5456" s="1">
        <v>1</v>
      </c>
      <c r="K5456" s="1" t="s">
        <v>5710</v>
      </c>
      <c r="L5456" s="1" t="s">
        <v>18557</v>
      </c>
    </row>
    <row r="5457" spans="1:12">
      <c r="A5457" s="1">
        <v>6777</v>
      </c>
      <c r="B5457" s="1" t="s">
        <v>18561</v>
      </c>
      <c r="C5457" s="1" t="s">
        <v>18562</v>
      </c>
      <c r="D5457" s="1" t="s">
        <v>8918</v>
      </c>
      <c r="E5457" s="1" t="s">
        <v>18563</v>
      </c>
      <c r="F5457" s="1" t="s">
        <v>18564</v>
      </c>
      <c r="G5457" s="1">
        <v>-34.855139000000001</v>
      </c>
      <c r="H5457" s="1">
        <v>-55.094278000000003</v>
      </c>
      <c r="I5457" s="1">
        <v>95</v>
      </c>
      <c r="J5457" s="1">
        <v>-3</v>
      </c>
      <c r="K5457" s="1" t="s">
        <v>5710</v>
      </c>
      <c r="L5457" s="1" t="s">
        <v>18561</v>
      </c>
    </row>
    <row r="5458" spans="1:12">
      <c r="A5458" s="1">
        <v>6776</v>
      </c>
      <c r="B5458" s="1" t="s">
        <v>18565</v>
      </c>
      <c r="C5458" s="1" t="s">
        <v>18566</v>
      </c>
      <c r="D5458" s="1" t="s">
        <v>7007</v>
      </c>
      <c r="E5458" s="1" t="s">
        <v>18567</v>
      </c>
      <c r="F5458" s="1" t="s">
        <v>18568</v>
      </c>
      <c r="G5458" s="1">
        <v>32.535600000000002</v>
      </c>
      <c r="H5458" s="1">
        <v>74.363900000000001</v>
      </c>
      <c r="I5458" s="1">
        <v>810</v>
      </c>
      <c r="J5458" s="1">
        <v>5</v>
      </c>
      <c r="K5458" s="1" t="s">
        <v>201</v>
      </c>
      <c r="L5458" s="1" t="s">
        <v>18565</v>
      </c>
    </row>
    <row r="5459" spans="1:12">
      <c r="A5459" s="1">
        <v>6775</v>
      </c>
      <c r="B5459" s="1" t="s">
        <v>18569</v>
      </c>
      <c r="C5459" s="1" t="s">
        <v>18570</v>
      </c>
      <c r="D5459" s="1" t="s">
        <v>233</v>
      </c>
      <c r="E5459" s="1" t="s">
        <v>18571</v>
      </c>
      <c r="F5459" s="1" t="s">
        <v>18572</v>
      </c>
      <c r="G5459" s="1">
        <v>48.071100000000001</v>
      </c>
      <c r="H5459" s="1">
        <v>-65.460300000000004</v>
      </c>
      <c r="I5459" s="1">
        <v>123</v>
      </c>
      <c r="J5459" s="1">
        <v>-4</v>
      </c>
      <c r="K5459" s="1" t="s">
        <v>236</v>
      </c>
      <c r="L5459" s="1" t="s">
        <v>18569</v>
      </c>
    </row>
    <row r="5460" spans="1:12">
      <c r="A5460" s="1">
        <v>6774</v>
      </c>
      <c r="B5460" s="1" t="s">
        <v>18573</v>
      </c>
      <c r="C5460" s="1" t="s">
        <v>18574</v>
      </c>
      <c r="D5460" s="1" t="s">
        <v>5663</v>
      </c>
      <c r="E5460" s="1" t="s">
        <v>18575</v>
      </c>
      <c r="F5460" s="1" t="s">
        <v>18576</v>
      </c>
      <c r="G5460" s="1">
        <v>15.7631</v>
      </c>
      <c r="H5460" s="1">
        <v>-84.543599999999998</v>
      </c>
      <c r="I5460" s="1">
        <v>2</v>
      </c>
      <c r="J5460" s="1">
        <v>-6</v>
      </c>
      <c r="K5460" s="1" t="s">
        <v>161</v>
      </c>
      <c r="L5460" s="1" t="s">
        <v>18573</v>
      </c>
    </row>
    <row r="5461" spans="1:12">
      <c r="A5461" s="1">
        <v>6773</v>
      </c>
      <c r="B5461" s="1" t="s">
        <v>18577</v>
      </c>
      <c r="C5461" s="1" t="s">
        <v>18578</v>
      </c>
      <c r="D5461" s="1" t="s">
        <v>3705</v>
      </c>
      <c r="E5461" s="1" t="s">
        <v>18579</v>
      </c>
      <c r="F5461" s="1" t="s">
        <v>18580</v>
      </c>
      <c r="G5461" s="1">
        <v>0.53058300000000003</v>
      </c>
      <c r="H5461" s="1">
        <v>37.534199999999998</v>
      </c>
      <c r="I5461" s="1">
        <v>3295</v>
      </c>
      <c r="J5461" s="1">
        <v>3</v>
      </c>
      <c r="K5461" s="1" t="s">
        <v>161</v>
      </c>
      <c r="L5461" s="1" t="s">
        <v>18577</v>
      </c>
    </row>
    <row r="5462" spans="1:12">
      <c r="A5462" s="1">
        <v>6772</v>
      </c>
      <c r="B5462" s="1" t="s">
        <v>18581</v>
      </c>
      <c r="C5462" s="1" t="s">
        <v>18582</v>
      </c>
      <c r="D5462" s="1" t="s">
        <v>10648</v>
      </c>
      <c r="E5462" s="1" t="s">
        <v>18583</v>
      </c>
      <c r="F5462" s="1" t="s">
        <v>18584</v>
      </c>
      <c r="G5462" s="1">
        <v>41.5381</v>
      </c>
      <c r="H5462" s="1">
        <v>120.435</v>
      </c>
      <c r="I5462" s="1">
        <v>0</v>
      </c>
      <c r="J5462" s="1">
        <v>8</v>
      </c>
      <c r="K5462" s="1" t="s">
        <v>161</v>
      </c>
      <c r="L5462" s="1" t="s">
        <v>18581</v>
      </c>
    </row>
    <row r="5463" spans="1:12">
      <c r="A5463" s="1">
        <v>6771</v>
      </c>
      <c r="B5463" s="1" t="s">
        <v>18585</v>
      </c>
      <c r="C5463" s="1" t="s">
        <v>18586</v>
      </c>
      <c r="D5463" s="1" t="s">
        <v>6429</v>
      </c>
      <c r="E5463" s="1" t="s">
        <v>18587</v>
      </c>
      <c r="F5463" s="1" t="s">
        <v>18588</v>
      </c>
      <c r="G5463" s="1">
        <v>-15.412000000000001</v>
      </c>
      <c r="H5463" s="1">
        <v>167.691</v>
      </c>
      <c r="I5463" s="1">
        <v>151</v>
      </c>
      <c r="J5463" s="1">
        <v>11</v>
      </c>
      <c r="K5463" s="1" t="s">
        <v>161</v>
      </c>
      <c r="L5463" s="1" t="s">
        <v>18585</v>
      </c>
    </row>
    <row r="5464" spans="1:12">
      <c r="A5464" s="1">
        <v>6770</v>
      </c>
      <c r="B5464" s="1" t="s">
        <v>18589</v>
      </c>
      <c r="C5464" s="1" t="s">
        <v>18590</v>
      </c>
      <c r="D5464" s="1" t="s">
        <v>10324</v>
      </c>
      <c r="E5464" s="1" t="s">
        <v>18591</v>
      </c>
      <c r="F5464" s="1" t="s">
        <v>18592</v>
      </c>
      <c r="G5464" s="1">
        <v>2.1778400000000002</v>
      </c>
      <c r="H5464" s="1">
        <v>111.202</v>
      </c>
      <c r="I5464" s="1">
        <v>15</v>
      </c>
      <c r="J5464" s="1">
        <v>8</v>
      </c>
      <c r="K5464" s="1" t="s">
        <v>201</v>
      </c>
      <c r="L5464" s="1" t="s">
        <v>18589</v>
      </c>
    </row>
    <row r="5465" spans="1:12">
      <c r="A5465" s="1">
        <v>6769</v>
      </c>
      <c r="B5465" s="1" t="s">
        <v>18593</v>
      </c>
      <c r="C5465" s="1" t="s">
        <v>18594</v>
      </c>
      <c r="D5465" s="1" t="s">
        <v>10324</v>
      </c>
      <c r="E5465" s="1" t="s">
        <v>18595</v>
      </c>
      <c r="F5465" s="1" t="s">
        <v>18596</v>
      </c>
      <c r="G5465" s="1">
        <v>3.3</v>
      </c>
      <c r="H5465" s="1">
        <v>114.783</v>
      </c>
      <c r="I5465" s="1">
        <v>289</v>
      </c>
      <c r="J5465" s="1">
        <v>8</v>
      </c>
      <c r="K5465" s="1" t="s">
        <v>201</v>
      </c>
      <c r="L5465" s="1" t="s">
        <v>18593</v>
      </c>
    </row>
    <row r="5466" spans="1:12">
      <c r="A5466" s="1">
        <v>6768</v>
      </c>
      <c r="B5466" s="1" t="s">
        <v>18597</v>
      </c>
      <c r="C5466" s="1" t="s">
        <v>18598</v>
      </c>
      <c r="D5466" s="1" t="s">
        <v>3791</v>
      </c>
      <c r="E5466" s="1" t="s">
        <v>18599</v>
      </c>
      <c r="F5466" s="1" t="s">
        <v>18600</v>
      </c>
      <c r="G5466" s="1">
        <v>13.4817</v>
      </c>
      <c r="H5466" s="1">
        <v>22.467199999999998</v>
      </c>
      <c r="I5466" s="1">
        <v>2650</v>
      </c>
      <c r="J5466" s="1">
        <v>2</v>
      </c>
      <c r="K5466" s="1" t="s">
        <v>161</v>
      </c>
      <c r="L5466" s="1" t="s">
        <v>18597</v>
      </c>
    </row>
    <row r="5467" spans="1:12">
      <c r="A5467" s="1">
        <v>6767</v>
      </c>
      <c r="B5467" s="1" t="s">
        <v>18601</v>
      </c>
      <c r="C5467" s="1" t="s">
        <v>18602</v>
      </c>
      <c r="D5467" s="1" t="s">
        <v>1210</v>
      </c>
      <c r="E5467" s="1" t="s">
        <v>18603</v>
      </c>
      <c r="F5467" s="1" t="s">
        <v>18604</v>
      </c>
      <c r="G5467" s="1">
        <v>59.052799999999998</v>
      </c>
      <c r="H5467" s="1">
        <v>-160.39699999999999</v>
      </c>
      <c r="I5467" s="1">
        <v>21</v>
      </c>
      <c r="J5467" s="1">
        <v>-9</v>
      </c>
      <c r="K5467" s="1" t="s">
        <v>236</v>
      </c>
      <c r="L5467" s="1" t="s">
        <v>18601</v>
      </c>
    </row>
    <row r="5468" spans="1:12">
      <c r="A5468" s="1">
        <v>6766</v>
      </c>
      <c r="B5468" s="1" t="s">
        <v>18605</v>
      </c>
      <c r="C5468" s="1" t="s">
        <v>18606</v>
      </c>
      <c r="D5468" s="1" t="s">
        <v>1210</v>
      </c>
      <c r="E5468" s="1" t="s">
        <v>18607</v>
      </c>
      <c r="F5468" s="1" t="s">
        <v>18608</v>
      </c>
      <c r="G5468" s="1">
        <v>56.959099999999999</v>
      </c>
      <c r="H5468" s="1">
        <v>-158.63300000000001</v>
      </c>
      <c r="I5468" s="1">
        <v>95</v>
      </c>
      <c r="J5468" s="1">
        <v>-9</v>
      </c>
      <c r="K5468" s="1" t="s">
        <v>236</v>
      </c>
      <c r="L5468" s="1" t="s">
        <v>18605</v>
      </c>
    </row>
    <row r="5469" spans="1:12">
      <c r="A5469" s="1">
        <v>6765</v>
      </c>
      <c r="B5469" s="1" t="s">
        <v>18609</v>
      </c>
      <c r="C5469" s="1" t="s">
        <v>18610</v>
      </c>
      <c r="D5469" s="1" t="s">
        <v>1210</v>
      </c>
      <c r="E5469" s="1" t="s">
        <v>18611</v>
      </c>
      <c r="F5469" s="1" t="s">
        <v>18612</v>
      </c>
      <c r="G5469" s="1">
        <v>55.116300000000003</v>
      </c>
      <c r="H5469" s="1">
        <v>-162.26599999999999</v>
      </c>
      <c r="I5469" s="1">
        <v>155</v>
      </c>
      <c r="J5469" s="1">
        <v>-9</v>
      </c>
      <c r="K5469" s="1" t="s">
        <v>236</v>
      </c>
      <c r="L5469" s="1" t="s">
        <v>18609</v>
      </c>
    </row>
    <row r="5470" spans="1:12">
      <c r="A5470" s="1">
        <v>6764</v>
      </c>
      <c r="B5470" s="1" t="s">
        <v>18613</v>
      </c>
      <c r="C5470" s="1" t="s">
        <v>18614</v>
      </c>
      <c r="D5470" s="1" t="s">
        <v>1210</v>
      </c>
      <c r="E5470" s="1" t="s">
        <v>18615</v>
      </c>
      <c r="F5470" s="1" t="s">
        <v>18616</v>
      </c>
      <c r="G5470" s="1">
        <v>59.4499</v>
      </c>
      <c r="H5470" s="1">
        <v>-157.328</v>
      </c>
      <c r="I5470" s="1">
        <v>302</v>
      </c>
      <c r="J5470" s="1">
        <v>-9</v>
      </c>
      <c r="K5470" s="1" t="s">
        <v>236</v>
      </c>
      <c r="L5470" s="1" t="s">
        <v>18613</v>
      </c>
    </row>
    <row r="5471" spans="1:12">
      <c r="A5471" s="1">
        <v>6763</v>
      </c>
      <c r="B5471" s="1" t="s">
        <v>18617</v>
      </c>
      <c r="C5471" s="1" t="s">
        <v>18618</v>
      </c>
      <c r="D5471" s="1" t="s">
        <v>1210</v>
      </c>
      <c r="E5471" s="1" t="s">
        <v>18619</v>
      </c>
      <c r="F5471" s="1" t="s">
        <v>18620</v>
      </c>
      <c r="G5471" s="1">
        <v>59.323999999999998</v>
      </c>
      <c r="H5471" s="1">
        <v>-155.90199999999999</v>
      </c>
      <c r="I5471" s="1">
        <v>90</v>
      </c>
      <c r="J5471" s="1">
        <v>-9</v>
      </c>
      <c r="K5471" s="1" t="s">
        <v>236</v>
      </c>
      <c r="L5471" s="1" t="s">
        <v>18617</v>
      </c>
    </row>
    <row r="5472" spans="1:12">
      <c r="A5472" s="1">
        <v>6762</v>
      </c>
      <c r="B5472" s="1" t="s">
        <v>18621</v>
      </c>
      <c r="C5472" s="1" t="s">
        <v>18622</v>
      </c>
      <c r="D5472" s="1" t="s">
        <v>9536</v>
      </c>
      <c r="E5472" s="1" t="s">
        <v>18623</v>
      </c>
      <c r="F5472" s="1" t="s">
        <v>18624</v>
      </c>
      <c r="G5472" s="1">
        <v>31.081803000000001</v>
      </c>
      <c r="H5472" s="1">
        <v>77.067966999999996</v>
      </c>
      <c r="I5472" s="1">
        <v>5072</v>
      </c>
      <c r="J5472" s="1">
        <v>5.5</v>
      </c>
      <c r="K5472" s="1" t="s">
        <v>201</v>
      </c>
      <c r="L5472" s="1" t="s">
        <v>18621</v>
      </c>
    </row>
    <row r="5473" spans="1:12">
      <c r="A5473" s="1">
        <v>6761</v>
      </c>
      <c r="B5473" s="1" t="s">
        <v>18625</v>
      </c>
      <c r="C5473" s="1" t="s">
        <v>18626</v>
      </c>
      <c r="D5473" s="1" t="s">
        <v>9536</v>
      </c>
      <c r="E5473" s="1" t="s">
        <v>18627</v>
      </c>
      <c r="F5473" s="1" t="s">
        <v>18628</v>
      </c>
      <c r="G5473" s="1">
        <v>19.183299999999999</v>
      </c>
      <c r="H5473" s="1">
        <v>77.316699999999997</v>
      </c>
      <c r="I5473" s="1">
        <v>1250</v>
      </c>
      <c r="J5473" s="1">
        <v>5.5</v>
      </c>
      <c r="K5473" s="1" t="s">
        <v>201</v>
      </c>
      <c r="L5473" s="1" t="s">
        <v>18625</v>
      </c>
    </row>
    <row r="5474" spans="1:12">
      <c r="A5474" s="1">
        <v>6760</v>
      </c>
      <c r="B5474" s="1" t="s">
        <v>18629</v>
      </c>
      <c r="C5474" s="1" t="s">
        <v>18630</v>
      </c>
      <c r="D5474" s="1" t="s">
        <v>9536</v>
      </c>
      <c r="E5474" s="1" t="s">
        <v>18631</v>
      </c>
      <c r="F5474" s="1" t="s">
        <v>18632</v>
      </c>
      <c r="G5474" s="1">
        <v>32.165100000000002</v>
      </c>
      <c r="H5474" s="1">
        <v>76.263400000000004</v>
      </c>
      <c r="I5474" s="1">
        <v>2525</v>
      </c>
      <c r="J5474" s="1">
        <v>5.5</v>
      </c>
      <c r="K5474" s="1" t="s">
        <v>201</v>
      </c>
      <c r="L5474" s="1" t="s">
        <v>18629</v>
      </c>
    </row>
    <row r="5475" spans="1:12">
      <c r="A5475" s="1">
        <v>6759</v>
      </c>
      <c r="B5475" s="1" t="s">
        <v>18633</v>
      </c>
      <c r="C5475" s="1" t="s">
        <v>18634</v>
      </c>
      <c r="D5475" s="1" t="s">
        <v>6738</v>
      </c>
      <c r="E5475" s="1" t="s">
        <v>18635</v>
      </c>
      <c r="F5475" s="1" t="s">
        <v>18636</v>
      </c>
      <c r="G5475" s="1">
        <v>32.297199999999997</v>
      </c>
      <c r="H5475" s="1">
        <v>50.842199999999998</v>
      </c>
      <c r="I5475" s="1">
        <v>6723</v>
      </c>
      <c r="J5475" s="1">
        <v>3.5</v>
      </c>
      <c r="K5475" s="1" t="s">
        <v>184</v>
      </c>
      <c r="L5475" s="1" t="s">
        <v>18633</v>
      </c>
    </row>
    <row r="5476" spans="1:12">
      <c r="A5476" s="1">
        <v>6758</v>
      </c>
      <c r="B5476" s="1" t="s">
        <v>18637</v>
      </c>
      <c r="C5476" s="1" t="s">
        <v>18638</v>
      </c>
      <c r="D5476" s="1" t="s">
        <v>13205</v>
      </c>
      <c r="E5476" s="1" t="s">
        <v>18639</v>
      </c>
      <c r="F5476" s="1" t="s">
        <v>18640</v>
      </c>
      <c r="G5476" s="1">
        <v>-8.5788899999999995</v>
      </c>
      <c r="H5476" s="1">
        <v>157.876</v>
      </c>
      <c r="I5476" s="1">
        <v>0</v>
      </c>
      <c r="J5476" s="1">
        <v>11</v>
      </c>
      <c r="K5476" s="1" t="s">
        <v>161</v>
      </c>
      <c r="L5476" s="1" t="s">
        <v>18637</v>
      </c>
    </row>
    <row r="5477" spans="1:12">
      <c r="A5477" s="1">
        <v>6757</v>
      </c>
      <c r="B5477" s="1" t="s">
        <v>18641</v>
      </c>
      <c r="C5477" s="1" t="s">
        <v>18642</v>
      </c>
      <c r="D5477" s="1" t="s">
        <v>3402</v>
      </c>
      <c r="E5477" s="1" t="s">
        <v>18643</v>
      </c>
      <c r="F5477" s="1" t="s">
        <v>18644</v>
      </c>
      <c r="G5477" s="1">
        <v>42.357627999999998</v>
      </c>
      <c r="H5477" s="1">
        <v>-3.6207639999999999</v>
      </c>
      <c r="I5477" s="1">
        <v>2945</v>
      </c>
      <c r="J5477" s="1">
        <v>1</v>
      </c>
      <c r="K5477" s="1" t="s">
        <v>184</v>
      </c>
      <c r="L5477" s="1" t="s">
        <v>18641</v>
      </c>
    </row>
    <row r="5478" spans="1:12">
      <c r="A5478" s="1">
        <v>6756</v>
      </c>
      <c r="B5478" s="1" t="s">
        <v>18645</v>
      </c>
      <c r="C5478" s="1" t="s">
        <v>5995</v>
      </c>
      <c r="D5478" s="1" t="s">
        <v>3402</v>
      </c>
      <c r="E5478" s="1" t="s">
        <v>18646</v>
      </c>
      <c r="F5478" s="1" t="s">
        <v>18647</v>
      </c>
      <c r="G5478" s="1">
        <v>42.588999999999999</v>
      </c>
      <c r="H5478" s="1">
        <v>-5.6555559999999998</v>
      </c>
      <c r="I5478" s="1">
        <v>3006</v>
      </c>
      <c r="J5478" s="1">
        <v>1</v>
      </c>
      <c r="K5478" s="1" t="s">
        <v>184</v>
      </c>
      <c r="L5478" s="1" t="s">
        <v>18645</v>
      </c>
    </row>
    <row r="5479" spans="1:12">
      <c r="A5479" s="1">
        <v>6755</v>
      </c>
      <c r="B5479" s="1" t="s">
        <v>18648</v>
      </c>
      <c r="C5479" s="1" t="s">
        <v>18649</v>
      </c>
      <c r="D5479" s="1" t="s">
        <v>1210</v>
      </c>
      <c r="E5479" s="1" t="s">
        <v>18650</v>
      </c>
      <c r="F5479" s="1" t="s">
        <v>18651</v>
      </c>
      <c r="G5479" s="1">
        <v>66.069599999999994</v>
      </c>
      <c r="H5479" s="1">
        <v>-162.76599999999999</v>
      </c>
      <c r="I5479" s="1">
        <v>21</v>
      </c>
      <c r="J5479" s="1">
        <v>-9</v>
      </c>
      <c r="K5479" s="1" t="s">
        <v>236</v>
      </c>
      <c r="L5479" s="1" t="s">
        <v>18648</v>
      </c>
    </row>
    <row r="5480" spans="1:12">
      <c r="A5480" s="1">
        <v>6754</v>
      </c>
      <c r="B5480" s="1" t="s">
        <v>18652</v>
      </c>
      <c r="C5480" s="1" t="s">
        <v>18653</v>
      </c>
      <c r="D5480" s="1" t="s">
        <v>9488</v>
      </c>
      <c r="E5480" s="1" t="s">
        <v>18654</v>
      </c>
      <c r="F5480" s="1" t="s">
        <v>18655</v>
      </c>
      <c r="G5480" s="1">
        <v>41.613900000000001</v>
      </c>
      <c r="H5480" s="1">
        <v>64.233199999999997</v>
      </c>
      <c r="I5480" s="1">
        <v>1396</v>
      </c>
      <c r="J5480" s="1">
        <v>5</v>
      </c>
      <c r="K5480" s="1" t="s">
        <v>161</v>
      </c>
      <c r="L5480" s="1" t="s">
        <v>18652</v>
      </c>
    </row>
    <row r="5481" spans="1:12">
      <c r="A5481" s="1">
        <v>6753</v>
      </c>
      <c r="B5481" s="1" t="s">
        <v>18656</v>
      </c>
      <c r="C5481" s="1" t="s">
        <v>18657</v>
      </c>
      <c r="D5481" s="1" t="s">
        <v>5408</v>
      </c>
      <c r="E5481" s="1" t="s">
        <v>18658</v>
      </c>
      <c r="F5481" s="1" t="s">
        <v>18659</v>
      </c>
      <c r="G5481" s="1">
        <v>37.223300000000002</v>
      </c>
      <c r="H5481" s="1">
        <v>40.631700000000002</v>
      </c>
      <c r="I5481" s="1">
        <v>1729</v>
      </c>
      <c r="J5481" s="1">
        <v>2</v>
      </c>
      <c r="K5481" s="1" t="s">
        <v>184</v>
      </c>
      <c r="L5481" s="1" t="s">
        <v>18656</v>
      </c>
    </row>
    <row r="5482" spans="1:12">
      <c r="A5482" s="1">
        <v>6752</v>
      </c>
      <c r="B5482" s="1" t="s">
        <v>18660</v>
      </c>
      <c r="C5482" s="1" t="s">
        <v>18661</v>
      </c>
      <c r="D5482" s="1" t="s">
        <v>10648</v>
      </c>
      <c r="E5482" s="1" t="s">
        <v>18662</v>
      </c>
      <c r="F5482" s="1" t="s">
        <v>18663</v>
      </c>
      <c r="G5482" s="1">
        <v>46.672499999999999</v>
      </c>
      <c r="H5482" s="1">
        <v>83.340800000000002</v>
      </c>
      <c r="I5482" s="1">
        <v>0</v>
      </c>
      <c r="J5482" s="1">
        <v>8</v>
      </c>
      <c r="K5482" s="1" t="s">
        <v>161</v>
      </c>
      <c r="L5482" s="1" t="s">
        <v>18660</v>
      </c>
    </row>
    <row r="5483" spans="1:12">
      <c r="A5483" s="1">
        <v>6751</v>
      </c>
      <c r="B5483" s="1" t="s">
        <v>18664</v>
      </c>
      <c r="C5483" s="1" t="s">
        <v>18665</v>
      </c>
      <c r="D5483" s="1" t="s">
        <v>8799</v>
      </c>
      <c r="F5483" s="1" t="s">
        <v>18666</v>
      </c>
      <c r="G5483" s="1">
        <v>-8.1829999999999998</v>
      </c>
      <c r="H5483" s="1">
        <v>-76.516999999999996</v>
      </c>
      <c r="I5483" s="1">
        <v>1500</v>
      </c>
      <c r="J5483" s="1">
        <v>-5</v>
      </c>
      <c r="K5483" s="1" t="s">
        <v>161</v>
      </c>
      <c r="L5483" s="1" t="s">
        <v>18664</v>
      </c>
    </row>
    <row r="5484" spans="1:12">
      <c r="A5484" s="1">
        <v>6750</v>
      </c>
      <c r="B5484" s="1" t="s">
        <v>18667</v>
      </c>
      <c r="C5484" s="1" t="s">
        <v>18668</v>
      </c>
      <c r="D5484" s="1" t="s">
        <v>8432</v>
      </c>
      <c r="E5484" s="1" t="s">
        <v>18669</v>
      </c>
      <c r="F5484" s="1" t="s">
        <v>18670</v>
      </c>
      <c r="G5484" s="1">
        <v>9.3056E-2</v>
      </c>
      <c r="H5484" s="1">
        <v>-76.867500000000007</v>
      </c>
      <c r="I5484" s="1">
        <v>980</v>
      </c>
      <c r="J5484" s="1">
        <v>-5</v>
      </c>
      <c r="K5484" s="1" t="s">
        <v>161</v>
      </c>
      <c r="L5484" s="1" t="s">
        <v>18667</v>
      </c>
    </row>
    <row r="5485" spans="1:12">
      <c r="A5485" s="1">
        <v>6749</v>
      </c>
      <c r="B5485" s="1" t="s">
        <v>18671</v>
      </c>
      <c r="C5485" s="1" t="s">
        <v>18672</v>
      </c>
      <c r="D5485" s="1" t="s">
        <v>6738</v>
      </c>
      <c r="E5485" s="1" t="s">
        <v>18673</v>
      </c>
      <c r="F5485" s="1" t="s">
        <v>18674</v>
      </c>
      <c r="G5485" s="1">
        <v>39.603605999999999</v>
      </c>
      <c r="H5485" s="1">
        <v>47.881500000000003</v>
      </c>
      <c r="I5485" s="1">
        <v>251</v>
      </c>
      <c r="J5485" s="1">
        <v>3.5</v>
      </c>
      <c r="K5485" s="1" t="s">
        <v>184</v>
      </c>
      <c r="L5485" s="1" t="s">
        <v>18671</v>
      </c>
    </row>
    <row r="5486" spans="1:12">
      <c r="A5486" s="1">
        <v>6748</v>
      </c>
      <c r="B5486" s="1" t="s">
        <v>18675</v>
      </c>
      <c r="C5486" s="1" t="s">
        <v>18676</v>
      </c>
      <c r="D5486" s="1" t="s">
        <v>6738</v>
      </c>
      <c r="E5486" s="1" t="s">
        <v>18677</v>
      </c>
      <c r="F5486" s="1" t="s">
        <v>18678</v>
      </c>
      <c r="G5486" s="1">
        <v>33.586606000000003</v>
      </c>
      <c r="H5486" s="1">
        <v>46.404842000000002</v>
      </c>
      <c r="I5486" s="1">
        <v>4404</v>
      </c>
      <c r="J5486" s="1">
        <v>3.5</v>
      </c>
      <c r="K5486" s="1" t="s">
        <v>184</v>
      </c>
      <c r="L5486" s="1" t="s">
        <v>18675</v>
      </c>
    </row>
    <row r="5487" spans="1:12">
      <c r="A5487" s="1">
        <v>6747</v>
      </c>
      <c r="B5487" s="1" t="s">
        <v>18679</v>
      </c>
      <c r="C5487" s="1" t="s">
        <v>18680</v>
      </c>
      <c r="D5487" s="1" t="s">
        <v>6738</v>
      </c>
      <c r="E5487" s="1" t="s">
        <v>18681</v>
      </c>
      <c r="F5487" s="1" t="s">
        <v>18682</v>
      </c>
      <c r="G5487" s="1">
        <v>36.909381000000003</v>
      </c>
      <c r="H5487" s="1">
        <v>54.401339</v>
      </c>
      <c r="I5487" s="1">
        <v>-24</v>
      </c>
      <c r="J5487" s="1">
        <v>3.5</v>
      </c>
      <c r="K5487" s="1" t="s">
        <v>184</v>
      </c>
      <c r="L5487" s="1" t="s">
        <v>18679</v>
      </c>
    </row>
    <row r="5488" spans="1:12">
      <c r="A5488" s="1">
        <v>6746</v>
      </c>
      <c r="B5488" s="1" t="s">
        <v>18683</v>
      </c>
      <c r="C5488" s="1" t="s">
        <v>18684</v>
      </c>
      <c r="D5488" s="1" t="s">
        <v>6738</v>
      </c>
      <c r="E5488" s="1" t="s">
        <v>18685</v>
      </c>
      <c r="F5488" s="1" t="s">
        <v>18686</v>
      </c>
      <c r="G5488" s="1">
        <v>37.348016999999999</v>
      </c>
      <c r="H5488" s="1">
        <v>46.127903000000003</v>
      </c>
      <c r="I5488" s="1">
        <v>4396</v>
      </c>
      <c r="J5488" s="1">
        <v>3.5</v>
      </c>
      <c r="K5488" s="1" t="s">
        <v>184</v>
      </c>
      <c r="L5488" s="1" t="s">
        <v>18683</v>
      </c>
    </row>
    <row r="5489" spans="1:12">
      <c r="A5489" s="1">
        <v>6745</v>
      </c>
      <c r="B5489" s="1" t="s">
        <v>18687</v>
      </c>
      <c r="C5489" s="1" t="s">
        <v>7637</v>
      </c>
      <c r="D5489" s="1" t="s">
        <v>7618</v>
      </c>
      <c r="E5489" s="1" t="s">
        <v>18688</v>
      </c>
      <c r="F5489" s="1" t="s">
        <v>18689</v>
      </c>
      <c r="G5489" s="1">
        <v>12.311</v>
      </c>
      <c r="H5489" s="1">
        <v>122.08499999999999</v>
      </c>
      <c r="I5489" s="1">
        <v>10</v>
      </c>
      <c r="J5489" s="1">
        <v>8</v>
      </c>
      <c r="K5489" s="1" t="s">
        <v>201</v>
      </c>
      <c r="L5489" s="1" t="s">
        <v>18687</v>
      </c>
    </row>
    <row r="5490" spans="1:12">
      <c r="A5490" s="1">
        <v>6744</v>
      </c>
      <c r="B5490" s="1" t="s">
        <v>18690</v>
      </c>
      <c r="C5490" s="1" t="s">
        <v>18691</v>
      </c>
      <c r="D5490" s="1" t="s">
        <v>10648</v>
      </c>
      <c r="E5490" s="1" t="s">
        <v>18692</v>
      </c>
      <c r="F5490" s="1" t="s">
        <v>18693</v>
      </c>
      <c r="G5490" s="1">
        <v>23.456700000000001</v>
      </c>
      <c r="H5490" s="1">
        <v>111.248</v>
      </c>
      <c r="I5490" s="1">
        <v>89</v>
      </c>
      <c r="J5490" s="1">
        <v>8</v>
      </c>
      <c r="K5490" s="1" t="s">
        <v>161</v>
      </c>
      <c r="L5490" s="1" t="s">
        <v>18690</v>
      </c>
    </row>
    <row r="5491" spans="1:12">
      <c r="A5491" s="1">
        <v>6743</v>
      </c>
      <c r="B5491" s="1" t="s">
        <v>18694</v>
      </c>
      <c r="C5491" s="1" t="s">
        <v>18695</v>
      </c>
      <c r="D5491" s="1" t="s">
        <v>10648</v>
      </c>
      <c r="E5491" s="1" t="s">
        <v>18696</v>
      </c>
      <c r="F5491" s="1" t="s">
        <v>18697</v>
      </c>
      <c r="G5491" s="1">
        <v>42.8414</v>
      </c>
      <c r="H5491" s="1">
        <v>93.669200000000004</v>
      </c>
      <c r="I5491" s="1">
        <v>0</v>
      </c>
      <c r="J5491" s="1">
        <v>8</v>
      </c>
      <c r="K5491" s="1" t="s">
        <v>161</v>
      </c>
      <c r="L5491" s="1" t="s">
        <v>18694</v>
      </c>
    </row>
    <row r="5492" spans="1:12">
      <c r="A5492" s="1">
        <v>6742</v>
      </c>
      <c r="B5492" s="1" t="s">
        <v>18698</v>
      </c>
      <c r="C5492" s="1" t="s">
        <v>18699</v>
      </c>
      <c r="D5492" s="1" t="s">
        <v>1210</v>
      </c>
      <c r="E5492" s="1" t="s">
        <v>18700</v>
      </c>
      <c r="F5492" s="1" t="s">
        <v>18701</v>
      </c>
      <c r="G5492" s="1">
        <v>55.314999999999998</v>
      </c>
      <c r="H5492" s="1">
        <v>-160.523</v>
      </c>
      <c r="I5492" s="1">
        <v>21</v>
      </c>
      <c r="J5492" s="1">
        <v>-9</v>
      </c>
      <c r="K5492" s="1" t="s">
        <v>236</v>
      </c>
      <c r="L5492" s="1" t="s">
        <v>18698</v>
      </c>
    </row>
    <row r="5493" spans="1:12">
      <c r="A5493" s="1">
        <v>6741</v>
      </c>
      <c r="B5493" s="1" t="s">
        <v>18702</v>
      </c>
      <c r="C5493" s="1" t="s">
        <v>18703</v>
      </c>
      <c r="D5493" s="1" t="s">
        <v>9536</v>
      </c>
      <c r="E5493" s="1" t="s">
        <v>18704</v>
      </c>
      <c r="F5493" s="1" t="s">
        <v>18705</v>
      </c>
      <c r="G5493" s="1">
        <v>26.739708</v>
      </c>
      <c r="H5493" s="1">
        <v>83.449708000000001</v>
      </c>
      <c r="I5493" s="1">
        <v>259</v>
      </c>
      <c r="J5493" s="1">
        <v>5.5</v>
      </c>
      <c r="K5493" s="1" t="s">
        <v>201</v>
      </c>
      <c r="L5493" s="1" t="s">
        <v>18702</v>
      </c>
    </row>
    <row r="5494" spans="1:12">
      <c r="A5494" s="1">
        <v>6740</v>
      </c>
      <c r="B5494" s="1" t="s">
        <v>18706</v>
      </c>
      <c r="C5494" s="1" t="s">
        <v>7952</v>
      </c>
      <c r="D5494" s="1" t="s">
        <v>8545</v>
      </c>
      <c r="E5494" s="1" t="s">
        <v>18707</v>
      </c>
      <c r="F5494" s="1" t="s">
        <v>18708</v>
      </c>
      <c r="G5494" s="1">
        <v>-0.57999999999999996</v>
      </c>
      <c r="H5494" s="1">
        <v>-72.41</v>
      </c>
      <c r="I5494" s="1">
        <v>1250</v>
      </c>
      <c r="J5494" s="1">
        <v>-5</v>
      </c>
      <c r="K5494" s="1" t="s">
        <v>161</v>
      </c>
      <c r="L5494" s="1" t="s">
        <v>18706</v>
      </c>
    </row>
    <row r="5495" spans="1:12">
      <c r="A5495" s="1">
        <v>6739</v>
      </c>
      <c r="B5495" s="1" t="s">
        <v>18709</v>
      </c>
      <c r="C5495" s="1" t="s">
        <v>18710</v>
      </c>
      <c r="D5495" s="1" t="s">
        <v>1210</v>
      </c>
      <c r="E5495" s="1" t="s">
        <v>18711</v>
      </c>
      <c r="F5495" s="1" t="s">
        <v>18712</v>
      </c>
      <c r="G5495" s="1">
        <v>39.707900000000002</v>
      </c>
      <c r="H5495" s="1">
        <v>-77.729500000000002</v>
      </c>
      <c r="I5495" s="1">
        <v>704</v>
      </c>
      <c r="J5495" s="1">
        <v>-5</v>
      </c>
      <c r="K5495" s="1" t="s">
        <v>236</v>
      </c>
      <c r="L5495" s="1" t="s">
        <v>18709</v>
      </c>
    </row>
    <row r="5496" spans="1:12">
      <c r="A5496" s="1">
        <v>6738</v>
      </c>
      <c r="B5496" s="1" t="s">
        <v>18713</v>
      </c>
      <c r="C5496" s="1" t="s">
        <v>18714</v>
      </c>
      <c r="D5496" s="1" t="s">
        <v>233</v>
      </c>
      <c r="E5496" s="1" t="s">
        <v>18715</v>
      </c>
      <c r="F5496" s="1" t="s">
        <v>18716</v>
      </c>
      <c r="G5496" s="1">
        <v>52.387500000000003</v>
      </c>
      <c r="H5496" s="1">
        <v>-126.596</v>
      </c>
      <c r="I5496" s="1">
        <v>117</v>
      </c>
      <c r="J5496" s="1">
        <v>-8</v>
      </c>
      <c r="K5496" s="1" t="s">
        <v>236</v>
      </c>
      <c r="L5496" s="1" t="s">
        <v>18713</v>
      </c>
    </row>
    <row r="5497" spans="1:12">
      <c r="A5497" s="1">
        <v>6737</v>
      </c>
      <c r="B5497" s="1" t="s">
        <v>18717</v>
      </c>
      <c r="C5497" s="1" t="s">
        <v>18718</v>
      </c>
      <c r="D5497" s="1" t="s">
        <v>2297</v>
      </c>
      <c r="E5497" s="1" t="s">
        <v>18719</v>
      </c>
      <c r="F5497" s="1" t="s">
        <v>18720</v>
      </c>
      <c r="G5497" s="1">
        <v>67.245599999999996</v>
      </c>
      <c r="H5497" s="1">
        <v>23.068899999999999</v>
      </c>
      <c r="I5497" s="1">
        <v>542</v>
      </c>
      <c r="J5497" s="1">
        <v>1</v>
      </c>
      <c r="K5497" s="1" t="s">
        <v>184</v>
      </c>
      <c r="L5497" s="1" t="s">
        <v>18717</v>
      </c>
    </row>
    <row r="5498" spans="1:12">
      <c r="A5498" s="1">
        <v>6736</v>
      </c>
      <c r="B5498" s="1" t="s">
        <v>18721</v>
      </c>
      <c r="C5498" s="1" t="s">
        <v>18722</v>
      </c>
      <c r="D5498" s="1" t="s">
        <v>1210</v>
      </c>
      <c r="E5498" s="1" t="s">
        <v>18723</v>
      </c>
      <c r="F5498" s="1" t="s">
        <v>18724</v>
      </c>
      <c r="G5498" s="1">
        <v>65.253699999999995</v>
      </c>
      <c r="H5498" s="1">
        <v>-166.85900000000001</v>
      </c>
      <c r="I5498" s="1">
        <v>10</v>
      </c>
      <c r="J5498" s="1">
        <v>-9</v>
      </c>
      <c r="K5498" s="1" t="s">
        <v>236</v>
      </c>
      <c r="L5498" s="1" t="s">
        <v>18721</v>
      </c>
    </row>
    <row r="5499" spans="1:12">
      <c r="A5499" s="1">
        <v>6735</v>
      </c>
      <c r="B5499" s="1" t="s">
        <v>18725</v>
      </c>
      <c r="C5499" s="1" t="s">
        <v>18726</v>
      </c>
      <c r="D5499" s="1" t="s">
        <v>7943</v>
      </c>
      <c r="E5499" s="1" t="s">
        <v>18727</v>
      </c>
      <c r="F5499" s="1" t="s">
        <v>18728</v>
      </c>
      <c r="G5499" s="1">
        <v>-18.895199999999999</v>
      </c>
      <c r="H5499" s="1">
        <v>-41.982199999999999</v>
      </c>
      <c r="I5499" s="1">
        <v>561</v>
      </c>
      <c r="J5499" s="1">
        <v>-3</v>
      </c>
      <c r="K5499" s="1" t="s">
        <v>5710</v>
      </c>
      <c r="L5499" s="1" t="s">
        <v>18725</v>
      </c>
    </row>
    <row r="5500" spans="1:12">
      <c r="A5500" s="1">
        <v>6734</v>
      </c>
      <c r="B5500" s="1" t="s">
        <v>18729</v>
      </c>
      <c r="C5500" s="1" t="s">
        <v>18730</v>
      </c>
      <c r="D5500" s="1" t="s">
        <v>9291</v>
      </c>
      <c r="E5500" s="1" t="s">
        <v>18731</v>
      </c>
      <c r="F5500" s="1" t="s">
        <v>18732</v>
      </c>
      <c r="G5500" s="1">
        <v>67.463300000000004</v>
      </c>
      <c r="H5500" s="1">
        <v>33.588299999999997</v>
      </c>
      <c r="I5500" s="1">
        <v>515</v>
      </c>
      <c r="J5500" s="1">
        <v>4</v>
      </c>
      <c r="K5500" s="1" t="s">
        <v>201</v>
      </c>
      <c r="L5500" s="1" t="s">
        <v>18729</v>
      </c>
    </row>
    <row r="5501" spans="1:12">
      <c r="A5501" s="1">
        <v>6733</v>
      </c>
      <c r="B5501" s="1" t="s">
        <v>18733</v>
      </c>
      <c r="C5501" s="1" t="s">
        <v>18734</v>
      </c>
      <c r="D5501" s="1" t="s">
        <v>7618</v>
      </c>
      <c r="E5501" s="1" t="s">
        <v>18735</v>
      </c>
      <c r="F5501" s="1" t="s">
        <v>18736</v>
      </c>
      <c r="G5501" s="1">
        <v>16.929860999999999</v>
      </c>
      <c r="H5501" s="1">
        <v>121.75303599999999</v>
      </c>
      <c r="I5501" s="1">
        <v>200</v>
      </c>
      <c r="J5501" s="1">
        <v>8</v>
      </c>
      <c r="K5501" s="1" t="s">
        <v>201</v>
      </c>
      <c r="L5501" s="1" t="s">
        <v>18733</v>
      </c>
    </row>
    <row r="5502" spans="1:12">
      <c r="A5502" s="1">
        <v>6732</v>
      </c>
      <c r="B5502" s="1" t="s">
        <v>18737</v>
      </c>
      <c r="C5502" s="1" t="s">
        <v>14967</v>
      </c>
      <c r="D5502" s="1" t="s">
        <v>6030</v>
      </c>
      <c r="E5502" s="1" t="s">
        <v>18738</v>
      </c>
      <c r="F5502" s="1" t="s">
        <v>18739</v>
      </c>
      <c r="G5502" s="1">
        <v>9.7385199999999994</v>
      </c>
      <c r="H5502" s="1">
        <v>-85.013800000000003</v>
      </c>
      <c r="I5502" s="1">
        <v>33</v>
      </c>
      <c r="J5502" s="1">
        <v>-6</v>
      </c>
      <c r="K5502" s="1" t="s">
        <v>161</v>
      </c>
      <c r="L5502" s="1" t="s">
        <v>18737</v>
      </c>
    </row>
    <row r="5503" spans="1:12">
      <c r="A5503" s="1">
        <v>6731</v>
      </c>
      <c r="B5503" s="1" t="s">
        <v>18740</v>
      </c>
      <c r="C5503" s="1" t="s">
        <v>18741</v>
      </c>
      <c r="D5503" s="1" t="s">
        <v>6030</v>
      </c>
      <c r="E5503" s="1" t="s">
        <v>18742</v>
      </c>
      <c r="F5503" s="1" t="s">
        <v>18743</v>
      </c>
      <c r="G5503" s="1">
        <v>10.478</v>
      </c>
      <c r="H5503" s="1">
        <v>-84.634500000000003</v>
      </c>
      <c r="I5503" s="1">
        <v>342</v>
      </c>
      <c r="J5503" s="1">
        <v>-6</v>
      </c>
      <c r="K5503" s="1" t="s">
        <v>161</v>
      </c>
      <c r="L5503" s="1" t="s">
        <v>18740</v>
      </c>
    </row>
    <row r="5504" spans="1:12">
      <c r="A5504" s="1">
        <v>6730</v>
      </c>
      <c r="B5504" s="1" t="s">
        <v>18744</v>
      </c>
      <c r="C5504" s="1" t="s">
        <v>18745</v>
      </c>
      <c r="D5504" s="1" t="s">
        <v>1013</v>
      </c>
      <c r="E5504" s="1" t="s">
        <v>18746</v>
      </c>
      <c r="F5504" s="1" t="s">
        <v>18747</v>
      </c>
      <c r="G5504" s="1">
        <v>5.42706</v>
      </c>
      <c r="H5504" s="1">
        <v>7.2060300000000002</v>
      </c>
      <c r="I5504" s="1">
        <v>373</v>
      </c>
      <c r="J5504" s="1">
        <v>1</v>
      </c>
      <c r="K5504" s="1" t="s">
        <v>201</v>
      </c>
      <c r="L5504" s="1" t="s">
        <v>18744</v>
      </c>
    </row>
    <row r="5505" spans="1:12">
      <c r="A5505" s="1">
        <v>6729</v>
      </c>
      <c r="B5505" s="1" t="s">
        <v>18748</v>
      </c>
      <c r="C5505" s="1" t="s">
        <v>18749</v>
      </c>
      <c r="D5505" s="1" t="s">
        <v>1210</v>
      </c>
      <c r="E5505" s="1" t="s">
        <v>18750</v>
      </c>
      <c r="F5505" s="1" t="s">
        <v>18751</v>
      </c>
      <c r="G5505" s="1">
        <v>68.114699999999999</v>
      </c>
      <c r="H5505" s="1">
        <v>-145.57900000000001</v>
      </c>
      <c r="I5505" s="1">
        <v>2092</v>
      </c>
      <c r="J5505" s="1">
        <v>-9</v>
      </c>
      <c r="K5505" s="1" t="s">
        <v>236</v>
      </c>
      <c r="L5505" s="1" t="s">
        <v>18748</v>
      </c>
    </row>
    <row r="5506" spans="1:12">
      <c r="A5506" s="1">
        <v>6728</v>
      </c>
      <c r="B5506" s="1" t="s">
        <v>18752</v>
      </c>
      <c r="C5506" s="1" t="s">
        <v>18753</v>
      </c>
      <c r="D5506" s="1" t="s">
        <v>233</v>
      </c>
      <c r="E5506" s="1" t="s">
        <v>18754</v>
      </c>
      <c r="F5506" s="1" t="s">
        <v>18755</v>
      </c>
      <c r="G5506" s="1">
        <v>58.6678</v>
      </c>
      <c r="H5506" s="1">
        <v>-69.955799999999996</v>
      </c>
      <c r="I5506" s="1">
        <v>122</v>
      </c>
      <c r="J5506" s="1">
        <v>-5</v>
      </c>
      <c r="K5506" s="1" t="s">
        <v>236</v>
      </c>
      <c r="L5506" s="1" t="s">
        <v>18752</v>
      </c>
    </row>
    <row r="5507" spans="1:12">
      <c r="A5507" s="1">
        <v>6727</v>
      </c>
      <c r="B5507" s="1" t="s">
        <v>18756</v>
      </c>
      <c r="C5507" s="1" t="s">
        <v>18757</v>
      </c>
      <c r="D5507" s="1" t="s">
        <v>233</v>
      </c>
      <c r="E5507" s="1" t="s">
        <v>18758</v>
      </c>
      <c r="F5507" s="1" t="s">
        <v>18759</v>
      </c>
      <c r="G5507" s="1">
        <v>60.050600000000003</v>
      </c>
      <c r="H5507" s="1">
        <v>-77.286900000000003</v>
      </c>
      <c r="I5507" s="1">
        <v>74</v>
      </c>
      <c r="J5507" s="1">
        <v>-5</v>
      </c>
      <c r="K5507" s="1" t="s">
        <v>236</v>
      </c>
      <c r="L5507" s="1" t="s">
        <v>18756</v>
      </c>
    </row>
    <row r="5508" spans="1:12">
      <c r="A5508" s="1">
        <v>6726</v>
      </c>
      <c r="B5508" s="1" t="s">
        <v>18760</v>
      </c>
      <c r="C5508" s="1" t="s">
        <v>18761</v>
      </c>
      <c r="D5508" s="1" t="s">
        <v>7618</v>
      </c>
      <c r="E5508" s="1" t="s">
        <v>18762</v>
      </c>
      <c r="F5508" s="1" t="s">
        <v>18763</v>
      </c>
      <c r="G5508" s="1">
        <v>11.057997</v>
      </c>
      <c r="H5508" s="1">
        <v>124.56532199999999</v>
      </c>
      <c r="I5508" s="1">
        <v>83</v>
      </c>
      <c r="J5508" s="1">
        <v>8</v>
      </c>
      <c r="K5508" s="1" t="s">
        <v>201</v>
      </c>
      <c r="L5508" s="1" t="s">
        <v>18760</v>
      </c>
    </row>
    <row r="5509" spans="1:12">
      <c r="A5509" s="1">
        <v>6725</v>
      </c>
      <c r="B5509" s="1" t="s">
        <v>18764</v>
      </c>
      <c r="C5509" s="1" t="s">
        <v>18765</v>
      </c>
      <c r="D5509" s="1" t="s">
        <v>1210</v>
      </c>
      <c r="E5509" s="1" t="s">
        <v>18766</v>
      </c>
      <c r="F5509" s="1" t="s">
        <v>18767</v>
      </c>
      <c r="G5509" s="1">
        <v>67.566100000000006</v>
      </c>
      <c r="H5509" s="1">
        <v>-162.97499999999999</v>
      </c>
      <c r="I5509" s="1">
        <v>88</v>
      </c>
      <c r="J5509" s="1">
        <v>-9</v>
      </c>
      <c r="K5509" s="1" t="s">
        <v>236</v>
      </c>
      <c r="L5509" s="1" t="s">
        <v>18764</v>
      </c>
    </row>
    <row r="5510" spans="1:12">
      <c r="A5510" s="1">
        <v>6724</v>
      </c>
      <c r="B5510" s="1" t="s">
        <v>18768</v>
      </c>
      <c r="C5510" s="1" t="s">
        <v>18769</v>
      </c>
      <c r="D5510" s="1" t="s">
        <v>1210</v>
      </c>
      <c r="E5510" s="1" t="s">
        <v>18770</v>
      </c>
      <c r="F5510" s="1" t="s">
        <v>18771</v>
      </c>
      <c r="G5510" s="1">
        <v>63.686399999999999</v>
      </c>
      <c r="H5510" s="1">
        <v>-170.49299999999999</v>
      </c>
      <c r="I5510" s="1">
        <v>53</v>
      </c>
      <c r="J5510" s="1">
        <v>-9</v>
      </c>
      <c r="K5510" s="1" t="s">
        <v>236</v>
      </c>
      <c r="L5510" s="1" t="s">
        <v>18768</v>
      </c>
    </row>
    <row r="5511" spans="1:12">
      <c r="A5511" s="1">
        <v>6723</v>
      </c>
      <c r="B5511" s="1" t="s">
        <v>18772</v>
      </c>
      <c r="C5511" s="1" t="s">
        <v>18773</v>
      </c>
      <c r="D5511" s="1" t="s">
        <v>1210</v>
      </c>
      <c r="E5511" s="1" t="s">
        <v>18774</v>
      </c>
      <c r="F5511" s="1" t="s">
        <v>18775</v>
      </c>
      <c r="G5511" s="1">
        <v>66.249600000000001</v>
      </c>
      <c r="H5511" s="1">
        <v>-166.089</v>
      </c>
      <c r="I5511" s="1">
        <v>12</v>
      </c>
      <c r="J5511" s="1">
        <v>-9</v>
      </c>
      <c r="K5511" s="1" t="s">
        <v>236</v>
      </c>
      <c r="L5511" s="1" t="s">
        <v>18772</v>
      </c>
    </row>
    <row r="5512" spans="1:12">
      <c r="A5512" s="1">
        <v>6722</v>
      </c>
      <c r="B5512" s="1" t="s">
        <v>18776</v>
      </c>
      <c r="C5512" s="1" t="s">
        <v>18777</v>
      </c>
      <c r="D5512" s="1" t="s">
        <v>1210</v>
      </c>
      <c r="E5512" s="1" t="s">
        <v>18778</v>
      </c>
      <c r="F5512" s="1" t="s">
        <v>18779</v>
      </c>
      <c r="G5512" s="1">
        <v>64.727199999999996</v>
      </c>
      <c r="H5512" s="1">
        <v>-155.47</v>
      </c>
      <c r="I5512" s="1">
        <v>653</v>
      </c>
      <c r="J5512" s="1">
        <v>-9</v>
      </c>
      <c r="K5512" s="1" t="s">
        <v>236</v>
      </c>
      <c r="L5512" s="1" t="s">
        <v>18776</v>
      </c>
    </row>
    <row r="5513" spans="1:12">
      <c r="A5513" s="1">
        <v>6721</v>
      </c>
      <c r="B5513" s="1" t="s">
        <v>18780</v>
      </c>
      <c r="C5513" s="1" t="s">
        <v>18781</v>
      </c>
      <c r="D5513" s="1" t="s">
        <v>1210</v>
      </c>
      <c r="E5513" s="1" t="s">
        <v>18782</v>
      </c>
      <c r="F5513" s="1" t="s">
        <v>18783</v>
      </c>
      <c r="G5513" s="1">
        <v>68.348799999999997</v>
      </c>
      <c r="H5513" s="1">
        <v>-166.79900000000001</v>
      </c>
      <c r="I5513" s="1">
        <v>12</v>
      </c>
      <c r="J5513" s="1">
        <v>-9</v>
      </c>
      <c r="K5513" s="1" t="s">
        <v>236</v>
      </c>
      <c r="L5513" s="1" t="s">
        <v>18780</v>
      </c>
    </row>
    <row r="5514" spans="1:12">
      <c r="A5514" s="1">
        <v>6720</v>
      </c>
      <c r="B5514" s="1" t="s">
        <v>18784</v>
      </c>
      <c r="C5514" s="1" t="s">
        <v>18785</v>
      </c>
      <c r="D5514" s="1" t="s">
        <v>1210</v>
      </c>
      <c r="E5514" s="1" t="s">
        <v>18786</v>
      </c>
      <c r="F5514" s="1" t="s">
        <v>18787</v>
      </c>
      <c r="G5514" s="1">
        <v>60.371400000000001</v>
      </c>
      <c r="H5514" s="1">
        <v>-166.27099999999999</v>
      </c>
      <c r="I5514" s="1">
        <v>48</v>
      </c>
      <c r="J5514" s="1">
        <v>-9</v>
      </c>
      <c r="K5514" s="1" t="s">
        <v>236</v>
      </c>
      <c r="L5514" s="1" t="s">
        <v>18784</v>
      </c>
    </row>
    <row r="5515" spans="1:12">
      <c r="A5515" s="1">
        <v>6719</v>
      </c>
      <c r="B5515" s="1" t="s">
        <v>18788</v>
      </c>
      <c r="C5515" s="1" t="s">
        <v>18789</v>
      </c>
      <c r="D5515" s="1" t="s">
        <v>1210</v>
      </c>
      <c r="E5515" s="1" t="s">
        <v>18790</v>
      </c>
      <c r="F5515" s="1" t="s">
        <v>18791</v>
      </c>
      <c r="G5515" s="1">
        <v>67.736199999999997</v>
      </c>
      <c r="H5515" s="1">
        <v>-164.56299999999999</v>
      </c>
      <c r="I5515" s="1">
        <v>13</v>
      </c>
      <c r="J5515" s="1">
        <v>-9</v>
      </c>
      <c r="K5515" s="1" t="s">
        <v>236</v>
      </c>
      <c r="L5515" s="1" t="s">
        <v>18788</v>
      </c>
    </row>
    <row r="5516" spans="1:12">
      <c r="A5516" s="1">
        <v>6718</v>
      </c>
      <c r="B5516" s="1" t="s">
        <v>18792</v>
      </c>
      <c r="C5516" s="1" t="s">
        <v>18793</v>
      </c>
      <c r="D5516" s="1" t="s">
        <v>1210</v>
      </c>
      <c r="E5516" s="1" t="s">
        <v>18794</v>
      </c>
      <c r="F5516" s="1" t="s">
        <v>18795</v>
      </c>
      <c r="G5516" s="1">
        <v>62.060499999999998</v>
      </c>
      <c r="H5516" s="1">
        <v>-163.30199999999999</v>
      </c>
      <c r="I5516" s="1">
        <v>311</v>
      </c>
      <c r="J5516" s="1">
        <v>-9</v>
      </c>
      <c r="K5516" s="1" t="s">
        <v>236</v>
      </c>
      <c r="L5516" s="1" t="s">
        <v>18792</v>
      </c>
    </row>
    <row r="5517" spans="1:12">
      <c r="A5517" s="1">
        <v>6717</v>
      </c>
      <c r="B5517" s="1" t="s">
        <v>18796</v>
      </c>
      <c r="C5517" s="1" t="s">
        <v>18797</v>
      </c>
      <c r="D5517" s="1" t="s">
        <v>1210</v>
      </c>
      <c r="E5517" s="1" t="s">
        <v>18798</v>
      </c>
      <c r="F5517" s="1" t="s">
        <v>18799</v>
      </c>
      <c r="G5517" s="1">
        <v>64.319100000000006</v>
      </c>
      <c r="H5517" s="1">
        <v>-158.74100000000001</v>
      </c>
      <c r="I5517" s="1">
        <v>187</v>
      </c>
      <c r="J5517" s="1">
        <v>-9</v>
      </c>
      <c r="K5517" s="1" t="s">
        <v>236</v>
      </c>
      <c r="L5517" s="1" t="s">
        <v>18796</v>
      </c>
    </row>
    <row r="5518" spans="1:12">
      <c r="A5518" s="1">
        <v>6716</v>
      </c>
      <c r="B5518" s="1" t="s">
        <v>18800</v>
      </c>
      <c r="C5518" s="1" t="s">
        <v>18801</v>
      </c>
      <c r="D5518" s="1" t="s">
        <v>1210</v>
      </c>
      <c r="E5518" s="1" t="s">
        <v>18802</v>
      </c>
      <c r="F5518" s="1" t="s">
        <v>18803</v>
      </c>
      <c r="G5518" s="1">
        <v>61.523899999999998</v>
      </c>
      <c r="H5518" s="1">
        <v>-166.14699999999999</v>
      </c>
      <c r="I5518" s="1">
        <v>7</v>
      </c>
      <c r="J5518" s="1">
        <v>-9</v>
      </c>
      <c r="K5518" s="1" t="s">
        <v>236</v>
      </c>
      <c r="L5518" s="1" t="s">
        <v>18800</v>
      </c>
    </row>
    <row r="5519" spans="1:12">
      <c r="A5519" s="1">
        <v>6715</v>
      </c>
      <c r="B5519" s="1" t="s">
        <v>18804</v>
      </c>
      <c r="C5519" s="1" t="s">
        <v>18805</v>
      </c>
      <c r="D5519" s="1" t="s">
        <v>1210</v>
      </c>
      <c r="E5519" s="1" t="s">
        <v>18806</v>
      </c>
      <c r="F5519" s="1" t="s">
        <v>18807</v>
      </c>
      <c r="G5519" s="1">
        <v>63.766800000000003</v>
      </c>
      <c r="H5519" s="1">
        <v>-171.733</v>
      </c>
      <c r="I5519" s="1">
        <v>27</v>
      </c>
      <c r="J5519" s="1">
        <v>-9</v>
      </c>
      <c r="K5519" s="1" t="s">
        <v>236</v>
      </c>
      <c r="L5519" s="1" t="s">
        <v>18804</v>
      </c>
    </row>
    <row r="5520" spans="1:12">
      <c r="A5520" s="1">
        <v>6714</v>
      </c>
      <c r="B5520" s="1" t="s">
        <v>18808</v>
      </c>
      <c r="C5520" s="1" t="s">
        <v>18809</v>
      </c>
      <c r="D5520" s="1" t="s">
        <v>1210</v>
      </c>
      <c r="E5520" s="1" t="s">
        <v>18810</v>
      </c>
      <c r="F5520" s="1" t="s">
        <v>18811</v>
      </c>
      <c r="G5520" s="1">
        <v>70.467299999999994</v>
      </c>
      <c r="H5520" s="1">
        <v>-157.43600000000001</v>
      </c>
      <c r="I5520" s="1">
        <v>96</v>
      </c>
      <c r="J5520" s="1">
        <v>-9</v>
      </c>
      <c r="K5520" s="1" t="s">
        <v>236</v>
      </c>
      <c r="L5520" s="1" t="s">
        <v>18808</v>
      </c>
    </row>
    <row r="5521" spans="1:12">
      <c r="A5521" s="1">
        <v>6713</v>
      </c>
      <c r="B5521" s="1" t="s">
        <v>18812</v>
      </c>
      <c r="C5521" s="1" t="s">
        <v>18813</v>
      </c>
      <c r="D5521" s="1" t="s">
        <v>1210</v>
      </c>
      <c r="E5521" s="1" t="s">
        <v>18814</v>
      </c>
      <c r="F5521" s="1" t="s">
        <v>18815</v>
      </c>
      <c r="G5521" s="1">
        <v>62.646700000000003</v>
      </c>
      <c r="H5521" s="1">
        <v>-160.191</v>
      </c>
      <c r="I5521" s="1">
        <v>309</v>
      </c>
      <c r="J5521" s="1">
        <v>-9</v>
      </c>
      <c r="K5521" s="1" t="s">
        <v>236</v>
      </c>
      <c r="L5521" s="1" t="s">
        <v>18812</v>
      </c>
    </row>
    <row r="5522" spans="1:12">
      <c r="A5522" s="1">
        <v>6712</v>
      </c>
      <c r="B5522" s="1" t="s">
        <v>18816</v>
      </c>
      <c r="C5522" s="1" t="s">
        <v>18817</v>
      </c>
      <c r="D5522" s="1" t="s">
        <v>1210</v>
      </c>
      <c r="E5522" s="1" t="s">
        <v>18818</v>
      </c>
      <c r="F5522" s="1" t="s">
        <v>18819</v>
      </c>
      <c r="G5522" s="1">
        <v>68.133600000000001</v>
      </c>
      <c r="H5522" s="1">
        <v>-151.74299999999999</v>
      </c>
      <c r="I5522" s="1">
        <v>2103</v>
      </c>
      <c r="J5522" s="1">
        <v>-9</v>
      </c>
      <c r="K5522" s="1" t="s">
        <v>236</v>
      </c>
      <c r="L5522" s="1" t="s">
        <v>18816</v>
      </c>
    </row>
    <row r="5523" spans="1:12">
      <c r="A5523" s="1">
        <v>6946</v>
      </c>
      <c r="B5523" s="1" t="s">
        <v>18820</v>
      </c>
      <c r="C5523" s="1" t="s">
        <v>18821</v>
      </c>
      <c r="D5523" s="1" t="s">
        <v>10648</v>
      </c>
      <c r="E5523" s="1" t="s">
        <v>18822</v>
      </c>
      <c r="F5523" s="1" t="s">
        <v>18823</v>
      </c>
      <c r="G5523" s="1">
        <v>47.866667</v>
      </c>
      <c r="H5523" s="1">
        <v>88.116667000000007</v>
      </c>
      <c r="I5523" s="1">
        <v>2491</v>
      </c>
      <c r="J5523" s="1">
        <v>8</v>
      </c>
      <c r="K5523" s="1" t="s">
        <v>161</v>
      </c>
      <c r="L5523" s="1" t="s">
        <v>18820</v>
      </c>
    </row>
    <row r="5524" spans="1:12">
      <c r="A5524" s="1">
        <v>6947</v>
      </c>
      <c r="B5524" s="1" t="s">
        <v>18824</v>
      </c>
      <c r="C5524" s="1" t="s">
        <v>18825</v>
      </c>
      <c r="D5524" s="1" t="s">
        <v>5296</v>
      </c>
      <c r="F5524" s="1" t="s">
        <v>18826</v>
      </c>
      <c r="G5524" s="1">
        <v>44.458655999999998</v>
      </c>
      <c r="H5524" s="1">
        <v>18.724782999999999</v>
      </c>
      <c r="I5524" s="1">
        <v>784</v>
      </c>
      <c r="J5524" s="1">
        <v>1</v>
      </c>
      <c r="K5524" s="1" t="s">
        <v>184</v>
      </c>
      <c r="L5524" s="1" t="s">
        <v>18824</v>
      </c>
    </row>
    <row r="5525" spans="1:12">
      <c r="A5525" s="1">
        <v>6948</v>
      </c>
      <c r="B5525" s="1" t="s">
        <v>18827</v>
      </c>
      <c r="C5525" s="1" t="s">
        <v>11163</v>
      </c>
      <c r="D5525" s="1" t="s">
        <v>1210</v>
      </c>
      <c r="F5525" s="1" t="s">
        <v>18828</v>
      </c>
      <c r="G5525" s="1">
        <v>32.769167000000003</v>
      </c>
      <c r="H5525" s="1">
        <v>-97.441528000000005</v>
      </c>
      <c r="I5525" s="1">
        <v>650</v>
      </c>
      <c r="J5525" s="1">
        <v>-6</v>
      </c>
      <c r="K5525" s="1" t="s">
        <v>236</v>
      </c>
      <c r="L5525" s="1" t="s">
        <v>18827</v>
      </c>
    </row>
    <row r="5526" spans="1:12">
      <c r="A5526" s="1">
        <v>6949</v>
      </c>
      <c r="B5526" s="1" t="s">
        <v>18829</v>
      </c>
      <c r="C5526" s="1" t="s">
        <v>18829</v>
      </c>
      <c r="D5526" s="1" t="s">
        <v>10160</v>
      </c>
      <c r="E5526" s="1" t="s">
        <v>18830</v>
      </c>
      <c r="F5526" s="1" t="s">
        <v>18831</v>
      </c>
      <c r="G5526" s="1">
        <v>19.6235</v>
      </c>
      <c r="H5526" s="1">
        <v>96.201027999999994</v>
      </c>
      <c r="I5526" s="1">
        <v>302</v>
      </c>
      <c r="J5526" s="1">
        <v>6.5</v>
      </c>
      <c r="K5526" s="1" t="s">
        <v>161</v>
      </c>
      <c r="L5526" s="1" t="s">
        <v>18829</v>
      </c>
    </row>
    <row r="5527" spans="1:12">
      <c r="A5527" s="1">
        <v>6950</v>
      </c>
      <c r="B5527" s="1" t="s">
        <v>18832</v>
      </c>
      <c r="C5527" s="1" t="s">
        <v>18832</v>
      </c>
      <c r="D5527" s="1" t="s">
        <v>10160</v>
      </c>
      <c r="F5527" s="1" t="s">
        <v>18833</v>
      </c>
      <c r="G5527" s="1">
        <v>21.406666999999999</v>
      </c>
      <c r="H5527" s="1">
        <v>94.130278000000004</v>
      </c>
      <c r="I5527" s="1">
        <v>1345</v>
      </c>
      <c r="J5527" s="1">
        <v>6.5</v>
      </c>
      <c r="K5527" s="1" t="s">
        <v>161</v>
      </c>
      <c r="L5527" s="1" t="s">
        <v>18832</v>
      </c>
    </row>
    <row r="5528" spans="1:12">
      <c r="A5528" s="1">
        <v>6951</v>
      </c>
      <c r="B5528" s="1" t="s">
        <v>18834</v>
      </c>
      <c r="C5528" s="1" t="s">
        <v>18835</v>
      </c>
      <c r="D5528" s="1" t="s">
        <v>2115</v>
      </c>
      <c r="E5528" s="1" t="s">
        <v>18836</v>
      </c>
      <c r="F5528" s="1" t="s">
        <v>18837</v>
      </c>
      <c r="G5528" s="1">
        <v>70.961111000000002</v>
      </c>
      <c r="H5528" s="1">
        <v>-8.5758329999999994</v>
      </c>
      <c r="I5528" s="1">
        <v>33</v>
      </c>
      <c r="J5528" s="1">
        <v>1</v>
      </c>
      <c r="K5528" s="1" t="s">
        <v>184</v>
      </c>
      <c r="L5528" s="1" t="s">
        <v>18834</v>
      </c>
    </row>
    <row r="5529" spans="1:12">
      <c r="A5529" s="1">
        <v>6952</v>
      </c>
      <c r="B5529" s="1" t="s">
        <v>18838</v>
      </c>
      <c r="C5529" s="1" t="s">
        <v>18838</v>
      </c>
      <c r="D5529" s="1" t="s">
        <v>10160</v>
      </c>
      <c r="F5529" s="1" t="s">
        <v>18839</v>
      </c>
      <c r="G5529" s="1">
        <v>11.266999999999999</v>
      </c>
      <c r="H5529" s="1">
        <v>98.766999999999996</v>
      </c>
      <c r="I5529" s="1">
        <v>100</v>
      </c>
      <c r="J5529" s="1">
        <v>6.5</v>
      </c>
      <c r="K5529" s="1" t="s">
        <v>161</v>
      </c>
      <c r="L5529" s="1" t="s">
        <v>18838</v>
      </c>
    </row>
    <row r="5530" spans="1:12">
      <c r="A5530" s="1">
        <v>6953</v>
      </c>
      <c r="B5530" s="1" t="s">
        <v>18840</v>
      </c>
      <c r="C5530" s="1" t="s">
        <v>18841</v>
      </c>
      <c r="D5530" s="1" t="s">
        <v>10648</v>
      </c>
      <c r="E5530" s="1" t="s">
        <v>18842</v>
      </c>
      <c r="F5530" s="1" t="s">
        <v>1212</v>
      </c>
      <c r="G5530" s="1">
        <v>28.189157999999999</v>
      </c>
      <c r="H5530" s="1">
        <v>113.219633</v>
      </c>
      <c r="I5530" s="1">
        <v>217</v>
      </c>
      <c r="J5530" s="1">
        <v>8</v>
      </c>
      <c r="K5530" s="1" t="s">
        <v>161</v>
      </c>
      <c r="L5530" s="1" t="s">
        <v>18840</v>
      </c>
    </row>
    <row r="5531" spans="1:12">
      <c r="A5531" s="1">
        <v>6954</v>
      </c>
      <c r="B5531" s="1" t="s">
        <v>18843</v>
      </c>
      <c r="C5531" s="1" t="s">
        <v>18843</v>
      </c>
      <c r="D5531" s="1" t="s">
        <v>10648</v>
      </c>
      <c r="E5531" s="1" t="s">
        <v>18844</v>
      </c>
      <c r="F5531" s="1" t="s">
        <v>1212</v>
      </c>
      <c r="G5531" s="1">
        <v>49.566667000000002</v>
      </c>
      <c r="H5531" s="1">
        <v>117.329444</v>
      </c>
      <c r="I5531" s="1">
        <v>0</v>
      </c>
      <c r="J5531" s="1">
        <v>8</v>
      </c>
      <c r="K5531" s="1" t="s">
        <v>161</v>
      </c>
      <c r="L5531" s="1" t="s">
        <v>18843</v>
      </c>
    </row>
    <row r="5532" spans="1:12">
      <c r="A5532" s="1">
        <v>6955</v>
      </c>
      <c r="B5532" s="1" t="s">
        <v>18845</v>
      </c>
      <c r="C5532" s="1" t="s">
        <v>18845</v>
      </c>
      <c r="D5532" s="1" t="s">
        <v>10648</v>
      </c>
      <c r="E5532" s="1" t="s">
        <v>18846</v>
      </c>
      <c r="F5532" s="1" t="s">
        <v>18847</v>
      </c>
      <c r="G5532" s="1">
        <v>39.794443999999999</v>
      </c>
      <c r="H5532" s="1">
        <v>106.79944399999999</v>
      </c>
      <c r="I5532" s="1">
        <v>0</v>
      </c>
      <c r="J5532" s="1">
        <v>8</v>
      </c>
      <c r="K5532" s="1" t="s">
        <v>161</v>
      </c>
      <c r="L5532" s="1" t="s">
        <v>18845</v>
      </c>
    </row>
    <row r="5533" spans="1:12">
      <c r="A5533" s="1">
        <v>6956</v>
      </c>
      <c r="B5533" s="1" t="s">
        <v>18848</v>
      </c>
      <c r="C5533" s="1" t="s">
        <v>18849</v>
      </c>
      <c r="D5533" s="1" t="s">
        <v>1210</v>
      </c>
      <c r="E5533" s="1" t="s">
        <v>18850</v>
      </c>
      <c r="F5533" s="1" t="s">
        <v>18851</v>
      </c>
      <c r="G5533" s="1">
        <v>41.616300000000003</v>
      </c>
      <c r="H5533" s="1">
        <v>-87.412800000000004</v>
      </c>
      <c r="I5533" s="1">
        <v>591</v>
      </c>
      <c r="J5533" s="1">
        <v>-6</v>
      </c>
      <c r="K5533" s="1" t="s">
        <v>236</v>
      </c>
      <c r="L5533" s="1" t="s">
        <v>18848</v>
      </c>
    </row>
    <row r="5534" spans="1:12">
      <c r="A5534" s="1">
        <v>6957</v>
      </c>
      <c r="B5534" s="1" t="s">
        <v>18852</v>
      </c>
      <c r="C5534" s="1" t="s">
        <v>18853</v>
      </c>
      <c r="D5534" s="1" t="s">
        <v>1210</v>
      </c>
      <c r="E5534" s="1" t="s">
        <v>18854</v>
      </c>
      <c r="F5534" s="1" t="s">
        <v>18855</v>
      </c>
      <c r="G5534" s="1">
        <v>46.398308</v>
      </c>
      <c r="H5534" s="1">
        <v>-94.138077999999993</v>
      </c>
      <c r="I5534" s="1">
        <v>1226</v>
      </c>
      <c r="J5534" s="1">
        <v>-6</v>
      </c>
      <c r="K5534" s="1" t="s">
        <v>161</v>
      </c>
      <c r="L5534" s="1" t="s">
        <v>18852</v>
      </c>
    </row>
    <row r="5535" spans="1:12">
      <c r="A5535" s="1">
        <v>6958</v>
      </c>
      <c r="B5535" s="1" t="s">
        <v>18856</v>
      </c>
      <c r="C5535" s="1" t="s">
        <v>18857</v>
      </c>
      <c r="D5535" s="1" t="s">
        <v>1210</v>
      </c>
      <c r="E5535" s="1" t="s">
        <v>18858</v>
      </c>
      <c r="F5535" s="1" t="s">
        <v>18859</v>
      </c>
      <c r="G5535" s="1">
        <v>37.858333000000002</v>
      </c>
      <c r="H5535" s="1">
        <v>-80.399444000000003</v>
      </c>
      <c r="I5535" s="1">
        <v>2302</v>
      </c>
      <c r="J5535" s="1">
        <v>-5</v>
      </c>
      <c r="K5535" s="1" t="s">
        <v>161</v>
      </c>
      <c r="L5535" s="1" t="s">
        <v>18856</v>
      </c>
    </row>
    <row r="5536" spans="1:12">
      <c r="A5536" s="1">
        <v>6959</v>
      </c>
      <c r="B5536" s="1" t="s">
        <v>18860</v>
      </c>
      <c r="C5536" s="1" t="s">
        <v>13076</v>
      </c>
      <c r="D5536" s="1" t="s">
        <v>1210</v>
      </c>
      <c r="E5536" s="1" t="s">
        <v>18861</v>
      </c>
      <c r="F5536" s="1" t="s">
        <v>18862</v>
      </c>
      <c r="G5536" s="1">
        <v>35.635278</v>
      </c>
      <c r="H5536" s="1">
        <v>-77.385278</v>
      </c>
      <c r="I5536" s="1">
        <v>27</v>
      </c>
      <c r="J5536" s="1">
        <v>-5</v>
      </c>
      <c r="K5536" s="1" t="s">
        <v>236</v>
      </c>
      <c r="L5536" s="1" t="s">
        <v>18860</v>
      </c>
    </row>
    <row r="5537" spans="1:12">
      <c r="A5537" s="1">
        <v>6960</v>
      </c>
      <c r="B5537" s="1" t="s">
        <v>18863</v>
      </c>
      <c r="C5537" s="1" t="s">
        <v>18864</v>
      </c>
      <c r="D5537" s="1" t="s">
        <v>1210</v>
      </c>
      <c r="E5537" s="1" t="s">
        <v>18865</v>
      </c>
      <c r="F5537" s="1" t="s">
        <v>18866</v>
      </c>
      <c r="G5537" s="1">
        <v>60.149166999999998</v>
      </c>
      <c r="H5537" s="1">
        <v>-164.28555600000001</v>
      </c>
      <c r="I5537" s="1">
        <v>40</v>
      </c>
      <c r="J5537" s="1">
        <v>-9</v>
      </c>
      <c r="K5537" s="1" t="s">
        <v>236</v>
      </c>
      <c r="L5537" s="1" t="s">
        <v>18863</v>
      </c>
    </row>
    <row r="5538" spans="1:12">
      <c r="A5538" s="1">
        <v>6961</v>
      </c>
      <c r="B5538" s="1" t="s">
        <v>18867</v>
      </c>
      <c r="C5538" s="1" t="s">
        <v>18868</v>
      </c>
      <c r="D5538" s="1" t="s">
        <v>1210</v>
      </c>
      <c r="E5538" s="1" t="s">
        <v>18869</v>
      </c>
      <c r="F5538" s="1" t="s">
        <v>18870</v>
      </c>
      <c r="G5538" s="1">
        <v>34.200833000000003</v>
      </c>
      <c r="H5538" s="1">
        <v>-119.207222</v>
      </c>
      <c r="I5538" s="1">
        <v>15</v>
      </c>
      <c r="J5538" s="1">
        <v>-8</v>
      </c>
      <c r="K5538" s="1" t="s">
        <v>236</v>
      </c>
      <c r="L5538" s="1" t="s">
        <v>18867</v>
      </c>
    </row>
    <row r="5539" spans="1:12">
      <c r="A5539" s="1">
        <v>6962</v>
      </c>
      <c r="B5539" s="1" t="s">
        <v>18871</v>
      </c>
      <c r="C5539" s="1" t="s">
        <v>18872</v>
      </c>
      <c r="D5539" s="1" t="s">
        <v>1210</v>
      </c>
      <c r="E5539" s="1" t="s">
        <v>18873</v>
      </c>
      <c r="F5539" s="1" t="s">
        <v>18874</v>
      </c>
      <c r="G5539" s="1">
        <v>36.531993999999997</v>
      </c>
      <c r="H5539" s="1">
        <v>-93.200556000000006</v>
      </c>
      <c r="I5539" s="1">
        <v>1302</v>
      </c>
      <c r="J5539" s="1">
        <v>-6</v>
      </c>
      <c r="K5539" s="1" t="s">
        <v>236</v>
      </c>
      <c r="L5539" s="1" t="s">
        <v>18871</v>
      </c>
    </row>
    <row r="5540" spans="1:12">
      <c r="A5540" s="1">
        <v>6963</v>
      </c>
      <c r="B5540" s="1" t="s">
        <v>18875</v>
      </c>
      <c r="C5540" s="1" t="s">
        <v>18875</v>
      </c>
      <c r="D5540" s="1" t="s">
        <v>10648</v>
      </c>
      <c r="E5540" s="1" t="s">
        <v>18876</v>
      </c>
      <c r="F5540" s="1" t="s">
        <v>18877</v>
      </c>
      <c r="G5540" s="1">
        <v>27.884</v>
      </c>
      <c r="H5540" s="1">
        <v>109.31</v>
      </c>
      <c r="I5540" s="1">
        <v>0</v>
      </c>
      <c r="J5540" s="1">
        <v>8</v>
      </c>
      <c r="K5540" s="1" t="s">
        <v>161</v>
      </c>
      <c r="L5540" s="1" t="s">
        <v>18875</v>
      </c>
    </row>
    <row r="5541" spans="1:12">
      <c r="A5541" s="1">
        <v>6964</v>
      </c>
      <c r="B5541" s="1" t="s">
        <v>18878</v>
      </c>
      <c r="C5541" s="1" t="s">
        <v>18879</v>
      </c>
      <c r="D5541" s="1" t="s">
        <v>10648</v>
      </c>
      <c r="E5541" s="1" t="s">
        <v>18880</v>
      </c>
      <c r="F5541" s="1" t="s">
        <v>18881</v>
      </c>
      <c r="G5541" s="1">
        <v>26.857500000000002</v>
      </c>
      <c r="H5541" s="1">
        <v>114.737222</v>
      </c>
      <c r="I5541" s="1">
        <v>0</v>
      </c>
      <c r="J5541" s="1">
        <v>8</v>
      </c>
      <c r="K5541" s="1" t="s">
        <v>161</v>
      </c>
      <c r="L5541" s="1" t="s">
        <v>18878</v>
      </c>
    </row>
    <row r="5542" spans="1:12">
      <c r="A5542" s="1">
        <v>6965</v>
      </c>
      <c r="B5542" s="1" t="s">
        <v>18882</v>
      </c>
      <c r="C5542" s="1" t="s">
        <v>12452</v>
      </c>
      <c r="D5542" s="1" t="s">
        <v>1210</v>
      </c>
      <c r="E5542" s="1" t="s">
        <v>18883</v>
      </c>
      <c r="F5542" s="1" t="s">
        <v>1212</v>
      </c>
      <c r="G5542" s="1">
        <v>39.307222000000003</v>
      </c>
      <c r="H5542" s="1">
        <v>-76.615555999999998</v>
      </c>
      <c r="I5542" s="1">
        <v>66</v>
      </c>
      <c r="J5542" s="1">
        <v>-5</v>
      </c>
      <c r="K5542" s="1" t="s">
        <v>236</v>
      </c>
      <c r="L5542" s="1" t="s">
        <v>18882</v>
      </c>
    </row>
    <row r="5543" spans="1:12">
      <c r="A5543" s="1">
        <v>6966</v>
      </c>
      <c r="B5543" s="1" t="s">
        <v>18882</v>
      </c>
      <c r="C5543" s="1" t="s">
        <v>11897</v>
      </c>
      <c r="D5543" s="1" t="s">
        <v>1210</v>
      </c>
      <c r="E5543" s="1" t="s">
        <v>18884</v>
      </c>
      <c r="F5543" s="1" t="s">
        <v>1212</v>
      </c>
      <c r="G5543" s="1">
        <v>40.750500000000002</v>
      </c>
      <c r="H5543" s="1">
        <v>-73.993499999999997</v>
      </c>
      <c r="I5543" s="1">
        <v>35</v>
      </c>
      <c r="J5543" s="1">
        <v>-5</v>
      </c>
      <c r="K5543" s="1" t="s">
        <v>236</v>
      </c>
      <c r="L5543" s="1" t="s">
        <v>18882</v>
      </c>
    </row>
    <row r="5544" spans="1:12">
      <c r="A5544" s="1">
        <v>6967</v>
      </c>
      <c r="B5544" s="1" t="s">
        <v>18885</v>
      </c>
      <c r="C5544" s="1" t="s">
        <v>18885</v>
      </c>
      <c r="D5544" s="1" t="s">
        <v>6349</v>
      </c>
      <c r="E5544" s="1" t="s">
        <v>18886</v>
      </c>
      <c r="F5544" s="1" t="s">
        <v>18887</v>
      </c>
      <c r="G5544" s="1">
        <v>-16.119036999999999</v>
      </c>
      <c r="H5544" s="1">
        <v>-146.36840599999999</v>
      </c>
      <c r="I5544" s="1">
        <v>49</v>
      </c>
      <c r="J5544" s="1">
        <v>-10</v>
      </c>
      <c r="K5544" s="1" t="s">
        <v>161</v>
      </c>
      <c r="L5544" s="1" t="s">
        <v>18885</v>
      </c>
    </row>
    <row r="5545" spans="1:12">
      <c r="A5545" s="1">
        <v>6968</v>
      </c>
      <c r="B5545" s="1" t="s">
        <v>18888</v>
      </c>
      <c r="C5545" s="1" t="s">
        <v>18889</v>
      </c>
      <c r="D5545" s="1" t="s">
        <v>1210</v>
      </c>
      <c r="E5545" s="1" t="s">
        <v>18890</v>
      </c>
      <c r="F5545" s="1" t="s">
        <v>18891</v>
      </c>
      <c r="G5545" s="1">
        <v>42.852455550000002</v>
      </c>
      <c r="H5545" s="1">
        <v>-73.928866666000005</v>
      </c>
      <c r="I5545" s="1">
        <v>378</v>
      </c>
      <c r="J5545" s="1">
        <v>-5</v>
      </c>
      <c r="K5545" s="1" t="s">
        <v>236</v>
      </c>
      <c r="L5545" s="1" t="s">
        <v>18888</v>
      </c>
    </row>
    <row r="5546" spans="1:12">
      <c r="A5546" s="1">
        <v>6969</v>
      </c>
      <c r="B5546" s="1" t="s">
        <v>18892</v>
      </c>
      <c r="C5546" s="1" t="s">
        <v>18893</v>
      </c>
      <c r="D5546" s="1" t="s">
        <v>9291</v>
      </c>
      <c r="E5546" s="1" t="s">
        <v>18894</v>
      </c>
      <c r="F5546" s="1" t="s">
        <v>18895</v>
      </c>
      <c r="G5546" s="1">
        <v>55.34</v>
      </c>
      <c r="H5546" s="1">
        <v>52.06</v>
      </c>
      <c r="I5546" s="1">
        <v>50</v>
      </c>
      <c r="J5546" s="1">
        <v>4</v>
      </c>
      <c r="K5546" s="1" t="s">
        <v>201</v>
      </c>
      <c r="L5546" s="1" t="s">
        <v>18892</v>
      </c>
    </row>
    <row r="5547" spans="1:12">
      <c r="A5547" s="1">
        <v>6970</v>
      </c>
      <c r="B5547" s="1" t="s">
        <v>18896</v>
      </c>
      <c r="C5547" s="1" t="s">
        <v>18896</v>
      </c>
      <c r="D5547" s="1" t="s">
        <v>9291</v>
      </c>
      <c r="F5547" s="1" t="s">
        <v>1212</v>
      </c>
      <c r="G5547" s="1">
        <v>58.853499999999997</v>
      </c>
      <c r="H5547" s="1">
        <v>47.011400000000002</v>
      </c>
      <c r="I5547" s="1">
        <v>100</v>
      </c>
      <c r="J5547" s="1">
        <v>4</v>
      </c>
      <c r="K5547" s="1" t="s">
        <v>201</v>
      </c>
      <c r="L5547" s="1" t="s">
        <v>18896</v>
      </c>
    </row>
    <row r="5548" spans="1:12">
      <c r="A5548" s="1">
        <v>6971</v>
      </c>
      <c r="B5548" s="1" t="s">
        <v>18218</v>
      </c>
      <c r="C5548" s="1" t="s">
        <v>18897</v>
      </c>
      <c r="D5548" s="1" t="s">
        <v>181</v>
      </c>
      <c r="F5548" s="1" t="s">
        <v>18898</v>
      </c>
      <c r="G5548" s="1">
        <v>72.579584191666697</v>
      </c>
      <c r="H5548" s="1">
        <v>-38.459185030555602</v>
      </c>
      <c r="I5548" s="1">
        <v>10552</v>
      </c>
      <c r="J5548" s="1">
        <v>-2</v>
      </c>
      <c r="K5548" s="1" t="s">
        <v>201</v>
      </c>
      <c r="L5548" s="1" t="s">
        <v>18218</v>
      </c>
    </row>
    <row r="5549" spans="1:12">
      <c r="A5549" s="1">
        <v>6972</v>
      </c>
      <c r="B5549" s="1" t="s">
        <v>18899</v>
      </c>
      <c r="C5549" s="1" t="s">
        <v>18900</v>
      </c>
      <c r="D5549" s="1" t="s">
        <v>1013</v>
      </c>
      <c r="E5549" s="1" t="s">
        <v>18901</v>
      </c>
      <c r="F5549" s="1" t="s">
        <v>18902</v>
      </c>
      <c r="G5549" s="1">
        <v>5.31</v>
      </c>
      <c r="H5549" s="1">
        <v>5.45</v>
      </c>
      <c r="I5549" s="1">
        <v>50</v>
      </c>
      <c r="J5549" s="1">
        <v>1</v>
      </c>
      <c r="K5549" s="1" t="s">
        <v>161</v>
      </c>
      <c r="L5549" s="1" t="s">
        <v>18899</v>
      </c>
    </row>
    <row r="5550" spans="1:12">
      <c r="A5550" s="1">
        <v>6973</v>
      </c>
      <c r="B5550" s="1" t="s">
        <v>18903</v>
      </c>
      <c r="C5550" s="1" t="s">
        <v>18903</v>
      </c>
      <c r="D5550" s="1" t="s">
        <v>1968</v>
      </c>
      <c r="F5550" s="1" t="s">
        <v>18904</v>
      </c>
      <c r="G5550" s="1">
        <v>51.656388999999997</v>
      </c>
      <c r="H5550" s="1">
        <v>5.7086110000000003</v>
      </c>
      <c r="I5550" s="1">
        <v>72</v>
      </c>
      <c r="J5550" s="1">
        <v>1</v>
      </c>
      <c r="K5550" s="1" t="s">
        <v>184</v>
      </c>
      <c r="L5550" s="1" t="s">
        <v>18903</v>
      </c>
    </row>
    <row r="5551" spans="1:12">
      <c r="A5551" s="1">
        <v>6974</v>
      </c>
      <c r="B5551" s="1" t="s">
        <v>18905</v>
      </c>
      <c r="C5551" s="1" t="s">
        <v>18906</v>
      </c>
      <c r="D5551" s="1" t="s">
        <v>7618</v>
      </c>
      <c r="F5551" s="1" t="s">
        <v>18907</v>
      </c>
      <c r="G5551" s="1">
        <v>9.8590970000000002</v>
      </c>
      <c r="H5551" s="1">
        <v>126.014017</v>
      </c>
      <c r="I5551" s="1">
        <v>10</v>
      </c>
      <c r="J5551" s="1">
        <v>8</v>
      </c>
      <c r="K5551" s="1" t="s">
        <v>201</v>
      </c>
      <c r="L5551" s="1" t="s">
        <v>18905</v>
      </c>
    </row>
    <row r="5552" spans="1:12">
      <c r="A5552" s="1">
        <v>6975</v>
      </c>
      <c r="B5552" s="1" t="s">
        <v>18908</v>
      </c>
      <c r="C5552" s="1" t="s">
        <v>18909</v>
      </c>
      <c r="D5552" s="1" t="s">
        <v>1196</v>
      </c>
      <c r="E5552" s="1" t="s">
        <v>18910</v>
      </c>
      <c r="F5552" s="1" t="s">
        <v>18911</v>
      </c>
      <c r="G5552" s="1">
        <v>53.7425</v>
      </c>
      <c r="H5552" s="1">
        <v>7.4977799999999997</v>
      </c>
      <c r="I5552" s="1">
        <v>7</v>
      </c>
      <c r="J5552" s="1">
        <v>1</v>
      </c>
      <c r="K5552" s="1" t="s">
        <v>184</v>
      </c>
      <c r="L5552" s="1" t="s">
        <v>18908</v>
      </c>
    </row>
    <row r="5553" spans="1:12">
      <c r="A5553" s="1">
        <v>6976</v>
      </c>
      <c r="B5553" s="1" t="s">
        <v>18912</v>
      </c>
      <c r="C5553" s="1" t="s">
        <v>18913</v>
      </c>
      <c r="D5553" s="1" t="s">
        <v>158</v>
      </c>
      <c r="E5553" s="1" t="s">
        <v>18914</v>
      </c>
      <c r="F5553" s="1" t="s">
        <v>1212</v>
      </c>
      <c r="G5553" s="1">
        <v>-8.5500000000000007</v>
      </c>
      <c r="H5553" s="1">
        <v>147.083</v>
      </c>
      <c r="I5553" s="1">
        <v>0</v>
      </c>
      <c r="J5553" s="1">
        <v>10</v>
      </c>
      <c r="K5553" s="1" t="s">
        <v>161</v>
      </c>
      <c r="L5553" s="1" t="s">
        <v>18912</v>
      </c>
    </row>
    <row r="5554" spans="1:12">
      <c r="A5554" s="1">
        <v>6977</v>
      </c>
      <c r="B5554" s="1" t="s">
        <v>18915</v>
      </c>
      <c r="C5554" s="1" t="s">
        <v>18916</v>
      </c>
      <c r="D5554" s="1" t="s">
        <v>158</v>
      </c>
      <c r="E5554" s="1" t="s">
        <v>18917</v>
      </c>
      <c r="F5554" s="1" t="s">
        <v>1212</v>
      </c>
      <c r="G5554" s="1">
        <v>-9.1999999999999993</v>
      </c>
      <c r="H5554" s="1">
        <v>148.25</v>
      </c>
      <c r="I5554" s="1">
        <v>0</v>
      </c>
      <c r="J5554" s="1">
        <v>10</v>
      </c>
      <c r="K5554" s="1" t="s">
        <v>161</v>
      </c>
      <c r="L5554" s="1" t="s">
        <v>18915</v>
      </c>
    </row>
    <row r="5555" spans="1:12">
      <c r="A5555" s="1">
        <v>6978</v>
      </c>
      <c r="B5555" s="1" t="s">
        <v>18918</v>
      </c>
      <c r="C5555" s="1" t="s">
        <v>18919</v>
      </c>
      <c r="D5555" s="1" t="s">
        <v>158</v>
      </c>
      <c r="E5555" s="1" t="s">
        <v>18920</v>
      </c>
      <c r="F5555" s="1" t="s">
        <v>1212</v>
      </c>
      <c r="G5555" s="1">
        <v>-8.5830000000000002</v>
      </c>
      <c r="H5555" s="1">
        <v>147.19999999999999</v>
      </c>
      <c r="I5555" s="1">
        <v>0</v>
      </c>
      <c r="J5555" s="1">
        <v>10</v>
      </c>
      <c r="K5555" s="1" t="s">
        <v>161</v>
      </c>
      <c r="L5555" s="1" t="s">
        <v>18918</v>
      </c>
    </row>
    <row r="5556" spans="1:12">
      <c r="A5556" s="1">
        <v>6979</v>
      </c>
      <c r="B5556" s="1" t="s">
        <v>18921</v>
      </c>
      <c r="C5556" s="1" t="s">
        <v>18922</v>
      </c>
      <c r="D5556" s="1" t="s">
        <v>158</v>
      </c>
      <c r="E5556" s="1" t="s">
        <v>18923</v>
      </c>
      <c r="F5556" s="1" t="s">
        <v>1212</v>
      </c>
      <c r="G5556" s="1">
        <v>-8.35</v>
      </c>
      <c r="H5556" s="1">
        <v>146.983</v>
      </c>
      <c r="I5556" s="1">
        <v>0</v>
      </c>
      <c r="J5556" s="1">
        <v>10</v>
      </c>
      <c r="K5556" s="1" t="s">
        <v>161</v>
      </c>
      <c r="L5556" s="1" t="s">
        <v>18921</v>
      </c>
    </row>
    <row r="5557" spans="1:12">
      <c r="A5557" s="1">
        <v>6980</v>
      </c>
      <c r="B5557" s="1" t="s">
        <v>18924</v>
      </c>
      <c r="C5557" s="1" t="s">
        <v>18925</v>
      </c>
      <c r="D5557" s="1" t="s">
        <v>158</v>
      </c>
      <c r="E5557" s="1" t="s">
        <v>18926</v>
      </c>
      <c r="F5557" s="1" t="s">
        <v>1212</v>
      </c>
      <c r="G5557" s="1">
        <v>-9.3330000000000002</v>
      </c>
      <c r="H5557" s="1">
        <v>149.15</v>
      </c>
      <c r="I5557" s="1">
        <v>0</v>
      </c>
      <c r="J5557" s="1">
        <v>10</v>
      </c>
      <c r="K5557" s="1" t="s">
        <v>161</v>
      </c>
      <c r="L5557" s="1" t="s">
        <v>18924</v>
      </c>
    </row>
    <row r="5558" spans="1:12">
      <c r="A5558" s="1">
        <v>6981</v>
      </c>
      <c r="B5558" s="1" t="s">
        <v>18927</v>
      </c>
      <c r="C5558" s="1" t="s">
        <v>18928</v>
      </c>
      <c r="D5558" s="1" t="s">
        <v>158</v>
      </c>
      <c r="E5558" s="1" t="s">
        <v>18929</v>
      </c>
      <c r="F5558" s="1" t="s">
        <v>1212</v>
      </c>
      <c r="G5558" s="1">
        <v>-8.5329999999999995</v>
      </c>
      <c r="H5558" s="1">
        <v>147.25</v>
      </c>
      <c r="I5558" s="1">
        <v>0</v>
      </c>
      <c r="J5558" s="1">
        <v>10</v>
      </c>
      <c r="K5558" s="1" t="s">
        <v>161</v>
      </c>
      <c r="L5558" s="1" t="s">
        <v>18927</v>
      </c>
    </row>
    <row r="5559" spans="1:12">
      <c r="A5559" s="1">
        <v>6982</v>
      </c>
      <c r="B5559" s="1" t="s">
        <v>18930</v>
      </c>
      <c r="C5559" s="1" t="s">
        <v>18931</v>
      </c>
      <c r="D5559" s="1" t="s">
        <v>158</v>
      </c>
      <c r="E5559" s="1" t="s">
        <v>18932</v>
      </c>
      <c r="F5559" s="1" t="s">
        <v>1212</v>
      </c>
      <c r="G5559" s="1">
        <v>-8.0139999999999993</v>
      </c>
      <c r="H5559" s="1">
        <v>142.75</v>
      </c>
      <c r="I5559" s="1">
        <v>0</v>
      </c>
      <c r="J5559" s="1">
        <v>10</v>
      </c>
      <c r="K5559" s="1" t="s">
        <v>161</v>
      </c>
      <c r="L5559" s="1" t="s">
        <v>18930</v>
      </c>
    </row>
    <row r="5560" spans="1:12">
      <c r="A5560" s="1">
        <v>6983</v>
      </c>
      <c r="B5560" s="1" t="s">
        <v>18933</v>
      </c>
      <c r="C5560" s="1" t="s">
        <v>18934</v>
      </c>
      <c r="D5560" s="1" t="s">
        <v>158</v>
      </c>
      <c r="E5560" s="1" t="s">
        <v>18935</v>
      </c>
      <c r="F5560" s="1" t="s">
        <v>1212</v>
      </c>
      <c r="G5560" s="1">
        <v>-5.117</v>
      </c>
      <c r="H5560" s="1">
        <v>141.63300000000001</v>
      </c>
      <c r="I5560" s="1">
        <v>0</v>
      </c>
      <c r="J5560" s="1">
        <v>10</v>
      </c>
      <c r="K5560" s="1" t="s">
        <v>161</v>
      </c>
      <c r="L5560" s="1" t="s">
        <v>18933</v>
      </c>
    </row>
    <row r="5561" spans="1:12">
      <c r="A5561" s="1">
        <v>6984</v>
      </c>
      <c r="B5561" s="1" t="s">
        <v>18936</v>
      </c>
      <c r="C5561" s="1" t="s">
        <v>18937</v>
      </c>
      <c r="D5561" s="1" t="s">
        <v>5363</v>
      </c>
      <c r="F5561" s="1" t="s">
        <v>18938</v>
      </c>
      <c r="G5561" s="1">
        <v>47.089167000000003</v>
      </c>
      <c r="H5561" s="1">
        <v>7.29</v>
      </c>
      <c r="I5561" s="1">
        <v>1437</v>
      </c>
      <c r="J5561" s="1">
        <v>1</v>
      </c>
      <c r="K5561" s="1" t="s">
        <v>184</v>
      </c>
      <c r="L5561" s="1" t="s">
        <v>18936</v>
      </c>
    </row>
    <row r="5562" spans="1:12">
      <c r="A5562" s="1">
        <v>6985</v>
      </c>
      <c r="B5562" s="1" t="s">
        <v>18939</v>
      </c>
      <c r="C5562" s="1" t="s">
        <v>18940</v>
      </c>
      <c r="D5562" s="1" t="s">
        <v>2586</v>
      </c>
      <c r="E5562" s="1" t="s">
        <v>18941</v>
      </c>
      <c r="F5562" s="1" t="s">
        <v>18942</v>
      </c>
      <c r="G5562" s="1">
        <v>-25.5</v>
      </c>
      <c r="H5562" s="1">
        <v>30.913799999999998</v>
      </c>
      <c r="I5562" s="1">
        <v>2875</v>
      </c>
      <c r="J5562" s="1">
        <v>2</v>
      </c>
      <c r="K5562" s="1" t="s">
        <v>161</v>
      </c>
      <c r="L5562" s="1" t="s">
        <v>18939</v>
      </c>
    </row>
    <row r="5563" spans="1:12">
      <c r="A5563" s="1">
        <v>6986</v>
      </c>
      <c r="B5563" s="1" t="s">
        <v>18943</v>
      </c>
      <c r="C5563" s="1" t="s">
        <v>18943</v>
      </c>
      <c r="D5563" s="1" t="s">
        <v>9348</v>
      </c>
      <c r="E5563" s="1" t="s">
        <v>18944</v>
      </c>
      <c r="F5563" s="1" t="s">
        <v>18945</v>
      </c>
      <c r="G5563" s="1">
        <v>49.416665999999999</v>
      </c>
      <c r="H5563" s="1">
        <v>32.133299999999998</v>
      </c>
      <c r="I5563" s="1">
        <v>114</v>
      </c>
      <c r="J5563" s="1">
        <v>2</v>
      </c>
      <c r="K5563" s="1" t="s">
        <v>184</v>
      </c>
      <c r="L5563" s="1" t="s">
        <v>18943</v>
      </c>
    </row>
    <row r="5564" spans="1:12">
      <c r="A5564" s="1">
        <v>6987</v>
      </c>
      <c r="B5564" s="1" t="s">
        <v>18946</v>
      </c>
      <c r="C5564" s="1" t="s">
        <v>18947</v>
      </c>
      <c r="D5564" s="1" t="s">
        <v>2297</v>
      </c>
      <c r="F5564" s="1" t="s">
        <v>1212</v>
      </c>
      <c r="G5564" s="1">
        <v>58.392392999999998</v>
      </c>
      <c r="H5564" s="1">
        <v>19.193142000000002</v>
      </c>
      <c r="I5564" s="1">
        <v>0</v>
      </c>
      <c r="J5564" s="1">
        <v>1</v>
      </c>
      <c r="K5564" s="1" t="s">
        <v>184</v>
      </c>
      <c r="L5564" s="1" t="s">
        <v>18946</v>
      </c>
    </row>
    <row r="5565" spans="1:12">
      <c r="A5565" s="1">
        <v>6988</v>
      </c>
      <c r="B5565" s="1" t="s">
        <v>18948</v>
      </c>
      <c r="C5565" s="1" t="s">
        <v>832</v>
      </c>
      <c r="D5565" s="1" t="s">
        <v>2297</v>
      </c>
      <c r="F5565" s="1" t="s">
        <v>1212</v>
      </c>
      <c r="G5565" s="1">
        <v>57.952100000000002</v>
      </c>
      <c r="H5565" s="1">
        <v>19.081199999999999</v>
      </c>
      <c r="I5565" s="1">
        <v>0</v>
      </c>
      <c r="J5565" s="1">
        <v>1</v>
      </c>
      <c r="K5565" s="1" t="s">
        <v>184</v>
      </c>
      <c r="L5565" s="1" t="s">
        <v>18948</v>
      </c>
    </row>
    <row r="5566" spans="1:12">
      <c r="A5566" s="1">
        <v>6989</v>
      </c>
      <c r="B5566" s="1" t="s">
        <v>18949</v>
      </c>
      <c r="C5566" s="1" t="s">
        <v>18949</v>
      </c>
      <c r="D5566" s="1" t="s">
        <v>1210</v>
      </c>
      <c r="E5566" s="1" t="s">
        <v>18950</v>
      </c>
      <c r="F5566" s="1" t="s">
        <v>18951</v>
      </c>
      <c r="G5566" s="1">
        <v>29.959167000000001</v>
      </c>
      <c r="H5566" s="1">
        <v>-81.339721999999995</v>
      </c>
      <c r="I5566" s="1">
        <v>10</v>
      </c>
      <c r="J5566" s="1">
        <v>-5</v>
      </c>
      <c r="K5566" s="1" t="s">
        <v>236</v>
      </c>
      <c r="L5566" s="1" t="s">
        <v>18949</v>
      </c>
    </row>
    <row r="5567" spans="1:12">
      <c r="A5567" s="1">
        <v>6990</v>
      </c>
      <c r="B5567" s="1" t="s">
        <v>18952</v>
      </c>
      <c r="C5567" s="1" t="s">
        <v>18953</v>
      </c>
      <c r="D5567" s="1" t="s">
        <v>9348</v>
      </c>
      <c r="E5567" s="1" t="s">
        <v>18954</v>
      </c>
      <c r="F5567" s="1" t="s">
        <v>18955</v>
      </c>
      <c r="G5567" s="1">
        <v>47.057899999999997</v>
      </c>
      <c r="H5567" s="1">
        <v>31.919799999999999</v>
      </c>
      <c r="I5567" s="1">
        <v>184</v>
      </c>
      <c r="J5567" s="1">
        <v>2</v>
      </c>
      <c r="K5567" s="1" t="s">
        <v>184</v>
      </c>
      <c r="L5567" s="1" t="s">
        <v>18952</v>
      </c>
    </row>
    <row r="5568" spans="1:12">
      <c r="A5568" s="1">
        <v>6991</v>
      </c>
      <c r="B5568" s="1" t="s">
        <v>18956</v>
      </c>
      <c r="C5568" s="1" t="s">
        <v>18956</v>
      </c>
      <c r="D5568" s="1" t="s">
        <v>9927</v>
      </c>
      <c r="E5568" s="1" t="s">
        <v>18957</v>
      </c>
      <c r="F5568" s="1" t="s">
        <v>18958</v>
      </c>
      <c r="G5568" s="1">
        <v>27.394005</v>
      </c>
      <c r="H5568" s="1">
        <v>86.061440000000005</v>
      </c>
      <c r="I5568" s="1">
        <v>1555</v>
      </c>
      <c r="J5568" s="1">
        <v>5.75</v>
      </c>
      <c r="K5568" s="1" t="s">
        <v>161</v>
      </c>
      <c r="L5568" s="1" t="s">
        <v>18956</v>
      </c>
    </row>
    <row r="5569" spans="1:12">
      <c r="A5569" s="1">
        <v>6992</v>
      </c>
      <c r="B5569" s="1" t="s">
        <v>18959</v>
      </c>
      <c r="C5569" s="1" t="s">
        <v>7924</v>
      </c>
      <c r="D5569" s="1" t="s">
        <v>1210</v>
      </c>
      <c r="E5569" s="1" t="s">
        <v>18960</v>
      </c>
      <c r="F5569" s="1" t="s">
        <v>18961</v>
      </c>
      <c r="G5569" s="1">
        <v>38.508977999999999</v>
      </c>
      <c r="H5569" s="1">
        <v>-122.81288000000001</v>
      </c>
      <c r="I5569" s="1">
        <v>125</v>
      </c>
      <c r="J5569" s="1">
        <v>-8</v>
      </c>
      <c r="K5569" s="1" t="s">
        <v>236</v>
      </c>
      <c r="L5569" s="1" t="s">
        <v>18959</v>
      </c>
    </row>
    <row r="5570" spans="1:12">
      <c r="A5570" s="1">
        <v>6993</v>
      </c>
      <c r="B5570" s="1" t="s">
        <v>18962</v>
      </c>
      <c r="C5570" s="1" t="s">
        <v>18963</v>
      </c>
      <c r="D5570" s="1" t="s">
        <v>1210</v>
      </c>
      <c r="E5570" s="1" t="s">
        <v>18964</v>
      </c>
      <c r="F5570" s="1" t="s">
        <v>18965</v>
      </c>
      <c r="G5570" s="1">
        <v>28.289805999999999</v>
      </c>
      <c r="H5570" s="1">
        <v>-81.437083000000001</v>
      </c>
      <c r="I5570" s="1">
        <v>82</v>
      </c>
      <c r="J5570" s="1">
        <v>-5</v>
      </c>
      <c r="K5570" s="1" t="s">
        <v>236</v>
      </c>
      <c r="L5570" s="1" t="s">
        <v>18962</v>
      </c>
    </row>
    <row r="5571" spans="1:12">
      <c r="A5571" s="1">
        <v>6994</v>
      </c>
      <c r="B5571" s="1" t="s">
        <v>18966</v>
      </c>
      <c r="C5571" s="1" t="s">
        <v>18967</v>
      </c>
      <c r="D5571" s="1" t="s">
        <v>1210</v>
      </c>
      <c r="E5571" s="1" t="s">
        <v>18968</v>
      </c>
      <c r="F5571" s="1" t="s">
        <v>18969</v>
      </c>
      <c r="G5571" s="1">
        <v>30.181944000000001</v>
      </c>
      <c r="H5571" s="1">
        <v>-82.576943999999997</v>
      </c>
      <c r="I5571" s="1">
        <v>201</v>
      </c>
      <c r="J5571" s="1">
        <v>-5</v>
      </c>
      <c r="K5571" s="1" t="s">
        <v>236</v>
      </c>
      <c r="L5571" s="1" t="s">
        <v>18966</v>
      </c>
    </row>
    <row r="5572" spans="1:12">
      <c r="A5572" s="1">
        <v>6995</v>
      </c>
      <c r="B5572" s="1" t="s">
        <v>18970</v>
      </c>
      <c r="C5572" s="1" t="s">
        <v>18971</v>
      </c>
      <c r="D5572" s="1" t="s">
        <v>1210</v>
      </c>
      <c r="F5572" s="1" t="s">
        <v>18972</v>
      </c>
      <c r="G5572" s="1">
        <v>29.066943999999999</v>
      </c>
      <c r="H5572" s="1">
        <v>-81.283889000000002</v>
      </c>
      <c r="I5572" s="1">
        <v>79</v>
      </c>
      <c r="J5572" s="1">
        <v>-5</v>
      </c>
      <c r="K5572" s="1" t="s">
        <v>236</v>
      </c>
      <c r="L5572" s="1" t="s">
        <v>18970</v>
      </c>
    </row>
    <row r="5573" spans="1:12">
      <c r="A5573" s="1">
        <v>6996</v>
      </c>
      <c r="B5573" s="1" t="s">
        <v>18973</v>
      </c>
      <c r="C5573" s="1" t="s">
        <v>18974</v>
      </c>
      <c r="D5573" s="1" t="s">
        <v>1210</v>
      </c>
      <c r="F5573" s="1" t="s">
        <v>18975</v>
      </c>
      <c r="G5573" s="1">
        <v>29.903020999999999</v>
      </c>
      <c r="H5573" s="1">
        <v>-81.685923000000003</v>
      </c>
      <c r="I5573" s="1">
        <v>75</v>
      </c>
      <c r="J5573" s="1">
        <v>-5</v>
      </c>
      <c r="K5573" s="1" t="s">
        <v>236</v>
      </c>
      <c r="L5573" s="1" t="s">
        <v>18973</v>
      </c>
    </row>
    <row r="5574" spans="1:12">
      <c r="A5574" s="1">
        <v>6997</v>
      </c>
      <c r="B5574" s="1" t="s">
        <v>18976</v>
      </c>
      <c r="C5574" s="1" t="s">
        <v>6178</v>
      </c>
      <c r="D5574" s="1" t="s">
        <v>8799</v>
      </c>
      <c r="F5574" s="1" t="s">
        <v>18977</v>
      </c>
      <c r="G5574" s="1">
        <v>-8.3370409999999993</v>
      </c>
      <c r="H5574" s="1">
        <v>-76.385733000000002</v>
      </c>
      <c r="I5574" s="1">
        <v>50</v>
      </c>
      <c r="J5574" s="1">
        <v>-5</v>
      </c>
      <c r="K5574" s="1" t="s">
        <v>161</v>
      </c>
      <c r="L5574" s="1" t="s">
        <v>18976</v>
      </c>
    </row>
    <row r="5575" spans="1:12">
      <c r="A5575" s="1">
        <v>6998</v>
      </c>
      <c r="B5575" s="1" t="s">
        <v>18978</v>
      </c>
      <c r="C5575" s="1" t="s">
        <v>18979</v>
      </c>
      <c r="D5575" s="1" t="s">
        <v>1210</v>
      </c>
      <c r="E5575" s="1" t="s">
        <v>18980</v>
      </c>
      <c r="F5575" s="1" t="s">
        <v>18981</v>
      </c>
      <c r="G5575" s="1">
        <v>41.790999999999997</v>
      </c>
      <c r="H5575" s="1">
        <v>-111.852</v>
      </c>
      <c r="I5575" s="1">
        <v>4457</v>
      </c>
      <c r="J5575" s="1">
        <v>-7</v>
      </c>
      <c r="K5575" s="1" t="s">
        <v>236</v>
      </c>
      <c r="L5575" s="1" t="s">
        <v>18978</v>
      </c>
    </row>
    <row r="5576" spans="1:12">
      <c r="A5576" s="1">
        <v>6999</v>
      </c>
      <c r="B5576" s="1" t="s">
        <v>18982</v>
      </c>
      <c r="C5576" s="1" t="s">
        <v>18982</v>
      </c>
      <c r="D5576" s="1" t="s">
        <v>1210</v>
      </c>
      <c r="E5576" s="1" t="s">
        <v>18983</v>
      </c>
      <c r="F5576" s="1" t="s">
        <v>18984</v>
      </c>
      <c r="G5576" s="1">
        <v>41.552</v>
      </c>
      <c r="H5576" s="1">
        <v>-112.062</v>
      </c>
      <c r="I5576" s="1">
        <v>4229</v>
      </c>
      <c r="J5576" s="1">
        <v>-7</v>
      </c>
      <c r="K5576" s="1" t="s">
        <v>236</v>
      </c>
      <c r="L5576" s="1" t="s">
        <v>18982</v>
      </c>
    </row>
    <row r="5577" spans="1:12">
      <c r="A5577" s="1">
        <v>7000</v>
      </c>
      <c r="B5577" s="1" t="s">
        <v>18985</v>
      </c>
      <c r="C5577" s="1" t="s">
        <v>18985</v>
      </c>
      <c r="D5577" s="1" t="s">
        <v>1210</v>
      </c>
      <c r="E5577" s="1" t="s">
        <v>18986</v>
      </c>
      <c r="F5577" s="1" t="s">
        <v>18987</v>
      </c>
      <c r="G5577" s="1">
        <v>42.17</v>
      </c>
      <c r="H5577" s="1">
        <v>-112.289</v>
      </c>
      <c r="I5577" s="1">
        <v>4503</v>
      </c>
      <c r="J5577" s="1">
        <v>-7</v>
      </c>
      <c r="K5577" s="1" t="s">
        <v>236</v>
      </c>
      <c r="L5577" s="1" t="s">
        <v>18985</v>
      </c>
    </row>
    <row r="5578" spans="1:12">
      <c r="A5578" s="1">
        <v>7001</v>
      </c>
      <c r="B5578" s="1" t="s">
        <v>18988</v>
      </c>
      <c r="C5578" s="1" t="s">
        <v>18989</v>
      </c>
      <c r="D5578" s="1" t="s">
        <v>1210</v>
      </c>
      <c r="E5578" s="1" t="s">
        <v>18990</v>
      </c>
      <c r="F5578" s="1" t="s">
        <v>18991</v>
      </c>
      <c r="G5578" s="1">
        <v>39.223199999999999</v>
      </c>
      <c r="H5578" s="1">
        <v>-106.869</v>
      </c>
      <c r="I5578" s="1">
        <v>7820</v>
      </c>
      <c r="J5578" s="1">
        <v>-7</v>
      </c>
      <c r="K5578" s="1" t="s">
        <v>236</v>
      </c>
      <c r="L5578" s="1" t="s">
        <v>18988</v>
      </c>
    </row>
    <row r="5579" spans="1:12">
      <c r="A5579" s="1">
        <v>7002</v>
      </c>
      <c r="B5579" s="1" t="s">
        <v>18992</v>
      </c>
      <c r="C5579" s="1" t="s">
        <v>18992</v>
      </c>
      <c r="D5579" s="1" t="s">
        <v>1210</v>
      </c>
      <c r="E5579" s="1" t="s">
        <v>18993</v>
      </c>
      <c r="F5579" s="1" t="s">
        <v>18994</v>
      </c>
      <c r="G5579" s="1">
        <v>32.216000000000001</v>
      </c>
      <c r="H5579" s="1">
        <v>-80.751999999999995</v>
      </c>
      <c r="I5579" s="1">
        <v>10</v>
      </c>
      <c r="J5579" s="1">
        <v>-5</v>
      </c>
      <c r="K5579" s="1" t="s">
        <v>161</v>
      </c>
      <c r="L5579" s="1" t="s">
        <v>18992</v>
      </c>
    </row>
    <row r="5580" spans="1:12">
      <c r="A5580" s="1">
        <v>7003</v>
      </c>
      <c r="B5580" s="1" t="s">
        <v>18995</v>
      </c>
      <c r="C5580" s="1" t="s">
        <v>17118</v>
      </c>
      <c r="D5580" s="1" t="s">
        <v>9291</v>
      </c>
      <c r="E5580" s="1" t="s">
        <v>18996</v>
      </c>
      <c r="F5580" s="1" t="s">
        <v>18997</v>
      </c>
      <c r="G5580" s="1">
        <v>54.268298999999999</v>
      </c>
      <c r="H5580" s="1">
        <v>48.226700000000001</v>
      </c>
      <c r="I5580" s="1">
        <v>463</v>
      </c>
      <c r="J5580" s="1">
        <v>4</v>
      </c>
      <c r="K5580" s="1" t="s">
        <v>201</v>
      </c>
      <c r="L5580" s="1" t="s">
        <v>18995</v>
      </c>
    </row>
    <row r="5581" spans="1:12">
      <c r="A5581" s="1">
        <v>7004</v>
      </c>
      <c r="B5581" s="1" t="s">
        <v>18998</v>
      </c>
      <c r="C5581" s="1" t="s">
        <v>18998</v>
      </c>
      <c r="D5581" s="1" t="s">
        <v>9484</v>
      </c>
      <c r="F5581" s="1" t="s">
        <v>18999</v>
      </c>
      <c r="G5581" s="1">
        <v>37.5</v>
      </c>
      <c r="H5581" s="1">
        <v>71.5</v>
      </c>
      <c r="I5581" s="1">
        <v>2000</v>
      </c>
      <c r="J5581" s="1">
        <v>4</v>
      </c>
      <c r="K5581" s="1" t="s">
        <v>161</v>
      </c>
      <c r="L5581" s="1" t="s">
        <v>18998</v>
      </c>
    </row>
    <row r="5582" spans="1:12">
      <c r="A5582" s="1">
        <v>7005</v>
      </c>
      <c r="B5582" s="1" t="s">
        <v>19000</v>
      </c>
      <c r="C5582" s="1" t="s">
        <v>19001</v>
      </c>
      <c r="D5582" s="1" t="s">
        <v>2586</v>
      </c>
      <c r="E5582" s="1" t="s">
        <v>19002</v>
      </c>
      <c r="F5582" s="1" t="s">
        <v>1212</v>
      </c>
      <c r="G5582" s="1">
        <v>-24.941500000000001</v>
      </c>
      <c r="H5582" s="1">
        <v>31.444600000000001</v>
      </c>
      <c r="I5582" s="1">
        <v>1276</v>
      </c>
      <c r="J5582" s="1">
        <v>2</v>
      </c>
      <c r="K5582" s="1" t="s">
        <v>161</v>
      </c>
      <c r="L5582" s="1" t="s">
        <v>19000</v>
      </c>
    </row>
    <row r="5583" spans="1:12">
      <c r="A5583" s="1">
        <v>7006</v>
      </c>
      <c r="B5583" s="1" t="s">
        <v>19003</v>
      </c>
      <c r="C5583" s="1" t="s">
        <v>12091</v>
      </c>
      <c r="D5583" s="1" t="s">
        <v>1210</v>
      </c>
      <c r="E5583" s="1" t="s">
        <v>19004</v>
      </c>
      <c r="F5583" s="1" t="s">
        <v>1212</v>
      </c>
      <c r="G5583" s="1">
        <v>39.9557</v>
      </c>
      <c r="H5583" s="1">
        <v>-75.182000000000002</v>
      </c>
      <c r="I5583" s="1">
        <v>0</v>
      </c>
      <c r="J5583" s="1">
        <v>-5</v>
      </c>
      <c r="K5583" s="1" t="s">
        <v>236</v>
      </c>
      <c r="L5583" s="1" t="s">
        <v>19003</v>
      </c>
    </row>
    <row r="5584" spans="1:12">
      <c r="A5584" s="1">
        <v>7007</v>
      </c>
      <c r="B5584" s="1" t="s">
        <v>19005</v>
      </c>
      <c r="C5584" s="1" t="s">
        <v>19006</v>
      </c>
      <c r="D5584" s="1" t="s">
        <v>1210</v>
      </c>
      <c r="E5584" s="1" t="s">
        <v>19007</v>
      </c>
      <c r="F5584" s="1" t="s">
        <v>1212</v>
      </c>
      <c r="G5584" s="1">
        <v>31.7936111</v>
      </c>
      <c r="H5584" s="1">
        <v>-98.956500000000005</v>
      </c>
      <c r="I5584" s="1">
        <v>1387</v>
      </c>
      <c r="J5584" s="1">
        <v>-6</v>
      </c>
      <c r="K5584" s="1" t="s">
        <v>236</v>
      </c>
      <c r="L5584" s="1" t="s">
        <v>19005</v>
      </c>
    </row>
    <row r="5585" spans="1:12">
      <c r="A5585" s="1">
        <v>7008</v>
      </c>
      <c r="B5585" s="1" t="s">
        <v>19008</v>
      </c>
      <c r="C5585" s="1" t="s">
        <v>19009</v>
      </c>
      <c r="D5585" s="1" t="s">
        <v>1210</v>
      </c>
      <c r="E5585" s="1" t="s">
        <v>19010</v>
      </c>
      <c r="F5585" s="1" t="s">
        <v>1212</v>
      </c>
      <c r="G5585" s="1">
        <v>31.6411783</v>
      </c>
      <c r="H5585" s="1">
        <v>-96.514459400000007</v>
      </c>
      <c r="I5585" s="1">
        <v>544</v>
      </c>
      <c r="J5585" s="1">
        <v>-6</v>
      </c>
      <c r="K5585" s="1" t="s">
        <v>236</v>
      </c>
      <c r="L5585" s="1" t="s">
        <v>19008</v>
      </c>
    </row>
    <row r="5586" spans="1:12">
      <c r="A5586" s="1">
        <v>7009</v>
      </c>
      <c r="B5586" s="1" t="s">
        <v>19011</v>
      </c>
      <c r="C5586" s="1" t="s">
        <v>19012</v>
      </c>
      <c r="D5586" s="1" t="s">
        <v>1210</v>
      </c>
      <c r="E5586" s="1" t="s">
        <v>19013</v>
      </c>
      <c r="F5586" s="1" t="s">
        <v>19014</v>
      </c>
      <c r="G5586" s="1">
        <v>29.976666699999999</v>
      </c>
      <c r="H5586" s="1">
        <v>-99.085472199999998</v>
      </c>
      <c r="I5586" s="1">
        <v>1617</v>
      </c>
      <c r="J5586" s="1">
        <v>-6</v>
      </c>
      <c r="K5586" s="1" t="s">
        <v>236</v>
      </c>
      <c r="L5586" s="1" t="s">
        <v>19011</v>
      </c>
    </row>
    <row r="5587" spans="1:12">
      <c r="A5587" s="1">
        <v>7010</v>
      </c>
      <c r="B5587" s="1" t="s">
        <v>19015</v>
      </c>
      <c r="C5587" s="1" t="s">
        <v>19015</v>
      </c>
      <c r="D5587" s="1" t="s">
        <v>5363</v>
      </c>
      <c r="F5587" s="1" t="s">
        <v>19016</v>
      </c>
      <c r="G5587" s="1">
        <v>47.443600000000004</v>
      </c>
      <c r="H5587" s="1">
        <v>8.2336100000000005</v>
      </c>
      <c r="I5587" s="1">
        <v>1300</v>
      </c>
      <c r="J5587" s="1">
        <v>1</v>
      </c>
      <c r="K5587" s="1" t="s">
        <v>184</v>
      </c>
      <c r="L5587" s="1" t="s">
        <v>19015</v>
      </c>
    </row>
    <row r="5588" spans="1:12">
      <c r="A5588" s="1">
        <v>7011</v>
      </c>
      <c r="B5588" s="1" t="s">
        <v>19017</v>
      </c>
      <c r="C5588" s="1" t="s">
        <v>6041</v>
      </c>
      <c r="D5588" s="1" t="s">
        <v>1210</v>
      </c>
      <c r="E5588" s="1" t="s">
        <v>19018</v>
      </c>
      <c r="F5588" s="1" t="s">
        <v>19019</v>
      </c>
      <c r="G5588" s="1">
        <v>38.689194000000001</v>
      </c>
      <c r="H5588" s="1">
        <v>-75.358889000000005</v>
      </c>
      <c r="I5588" s="1">
        <v>50</v>
      </c>
      <c r="J5588" s="1">
        <v>-5</v>
      </c>
      <c r="K5588" s="1" t="s">
        <v>236</v>
      </c>
      <c r="L5588" s="1" t="s">
        <v>19017</v>
      </c>
    </row>
    <row r="5589" spans="1:12">
      <c r="A5589" s="1">
        <v>7012</v>
      </c>
      <c r="B5589" s="1" t="s">
        <v>19020</v>
      </c>
      <c r="C5589" s="1" t="s">
        <v>517</v>
      </c>
      <c r="D5589" s="1" t="s">
        <v>233</v>
      </c>
      <c r="E5589" s="1" t="s">
        <v>19021</v>
      </c>
      <c r="F5589" s="1" t="s">
        <v>19022</v>
      </c>
      <c r="G5589" s="1">
        <v>54.333300000000001</v>
      </c>
      <c r="H5589" s="1">
        <v>-130.28299999999999</v>
      </c>
      <c r="I5589" s="1">
        <v>0</v>
      </c>
      <c r="J5589" s="1">
        <v>-8</v>
      </c>
      <c r="K5589" s="1" t="s">
        <v>236</v>
      </c>
      <c r="L5589" s="1" t="s">
        <v>19020</v>
      </c>
    </row>
    <row r="5590" spans="1:12">
      <c r="A5590" s="1">
        <v>7013</v>
      </c>
      <c r="B5590" s="1" t="s">
        <v>19023</v>
      </c>
      <c r="C5590" s="1" t="s">
        <v>19024</v>
      </c>
      <c r="D5590" s="1" t="s">
        <v>1210</v>
      </c>
      <c r="E5590" s="1" t="s">
        <v>19025</v>
      </c>
      <c r="F5590" s="1" t="s">
        <v>19026</v>
      </c>
      <c r="G5590" s="1">
        <v>38.344166999999999</v>
      </c>
      <c r="H5590" s="1">
        <v>-98.859166999999999</v>
      </c>
      <c r="I5590" s="1">
        <v>1887</v>
      </c>
      <c r="J5590" s="1">
        <v>-5</v>
      </c>
      <c r="K5590" s="1" t="s">
        <v>236</v>
      </c>
      <c r="L5590" s="1" t="s">
        <v>19023</v>
      </c>
    </row>
    <row r="5591" spans="1:12">
      <c r="A5591" s="1">
        <v>7014</v>
      </c>
      <c r="B5591" s="1" t="s">
        <v>19027</v>
      </c>
      <c r="C5591" s="1" t="s">
        <v>19028</v>
      </c>
      <c r="D5591" s="1" t="s">
        <v>1210</v>
      </c>
      <c r="E5591" s="1" t="s">
        <v>19029</v>
      </c>
      <c r="F5591" s="1" t="s">
        <v>19030</v>
      </c>
      <c r="G5591" s="1">
        <v>38.842199999999998</v>
      </c>
      <c r="H5591" s="1">
        <v>-99.273200000000003</v>
      </c>
      <c r="I5591" s="1">
        <v>1998</v>
      </c>
      <c r="J5591" s="1">
        <v>-5</v>
      </c>
      <c r="K5591" s="1" t="s">
        <v>236</v>
      </c>
      <c r="L5591" s="1" t="s">
        <v>19027</v>
      </c>
    </row>
    <row r="5592" spans="1:12">
      <c r="A5592" s="1">
        <v>7015</v>
      </c>
      <c r="B5592" s="1" t="s">
        <v>19031</v>
      </c>
      <c r="C5592" s="1" t="s">
        <v>18825</v>
      </c>
      <c r="D5592" s="1" t="s">
        <v>1210</v>
      </c>
      <c r="E5592" s="1" t="s">
        <v>19032</v>
      </c>
      <c r="F5592" s="1" t="s">
        <v>19033</v>
      </c>
      <c r="G5592" s="1">
        <v>38.662118999999997</v>
      </c>
      <c r="H5592" s="1">
        <v>-90.652044000000004</v>
      </c>
      <c r="I5592" s="1">
        <v>463</v>
      </c>
      <c r="J5592" s="1">
        <v>-7</v>
      </c>
      <c r="K5592" s="1" t="s">
        <v>236</v>
      </c>
      <c r="L5592" s="1" t="s">
        <v>19031</v>
      </c>
    </row>
    <row r="5593" spans="1:12">
      <c r="A5593" s="1">
        <v>7016</v>
      </c>
      <c r="B5593" s="1" t="s">
        <v>19034</v>
      </c>
      <c r="C5593" s="1" t="s">
        <v>19035</v>
      </c>
      <c r="D5593" s="1" t="s">
        <v>1210</v>
      </c>
      <c r="E5593" s="1" t="s">
        <v>19036</v>
      </c>
      <c r="F5593" s="1" t="s">
        <v>19037</v>
      </c>
      <c r="G5593" s="1">
        <v>47.824444</v>
      </c>
      <c r="H5593" s="1">
        <v>-91.830832999999998</v>
      </c>
      <c r="I5593" s="1">
        <v>1456</v>
      </c>
      <c r="J5593" s="1">
        <v>-6</v>
      </c>
      <c r="K5593" s="1" t="s">
        <v>236</v>
      </c>
      <c r="L5593" s="1" t="s">
        <v>19034</v>
      </c>
    </row>
    <row r="5594" spans="1:12">
      <c r="A5594" s="1">
        <v>7017</v>
      </c>
      <c r="B5594" s="1" t="s">
        <v>19038</v>
      </c>
      <c r="C5594" s="1" t="s">
        <v>19039</v>
      </c>
      <c r="D5594" s="1" t="s">
        <v>1210</v>
      </c>
      <c r="E5594" s="1" t="s">
        <v>19040</v>
      </c>
      <c r="F5594" s="1" t="s">
        <v>19041</v>
      </c>
      <c r="G5594" s="1">
        <v>47.211111000000002</v>
      </c>
      <c r="H5594" s="1">
        <v>-93.509721999999996</v>
      </c>
      <c r="I5594" s="1">
        <v>413</v>
      </c>
      <c r="J5594" s="1">
        <v>-6</v>
      </c>
      <c r="K5594" s="1" t="s">
        <v>236</v>
      </c>
      <c r="L5594" s="1" t="s">
        <v>19038</v>
      </c>
    </row>
    <row r="5595" spans="1:12">
      <c r="A5595" s="1">
        <v>7018</v>
      </c>
      <c r="B5595" s="1" t="s">
        <v>19042</v>
      </c>
      <c r="C5595" s="1" t="s">
        <v>19042</v>
      </c>
      <c r="D5595" s="1" t="s">
        <v>1210</v>
      </c>
      <c r="E5595" s="1" t="s">
        <v>19043</v>
      </c>
      <c r="F5595" s="1" t="s">
        <v>19044</v>
      </c>
      <c r="G5595" s="1">
        <v>48.065556000000001</v>
      </c>
      <c r="H5595" s="1">
        <v>-96.185000000000002</v>
      </c>
      <c r="I5595" s="1">
        <v>1116</v>
      </c>
      <c r="J5595" s="1">
        <v>-6</v>
      </c>
      <c r="K5595" s="1" t="s">
        <v>236</v>
      </c>
      <c r="L5595" s="1" t="s">
        <v>19042</v>
      </c>
    </row>
    <row r="5596" spans="1:12">
      <c r="A5596" s="1">
        <v>7019</v>
      </c>
      <c r="B5596" s="1" t="s">
        <v>19045</v>
      </c>
      <c r="C5596" s="1" t="s">
        <v>19045</v>
      </c>
      <c r="D5596" s="1" t="s">
        <v>1210</v>
      </c>
      <c r="E5596" s="1" t="s">
        <v>19046</v>
      </c>
      <c r="F5596" s="1" t="s">
        <v>19047</v>
      </c>
      <c r="G5596" s="1">
        <v>45.932333</v>
      </c>
      <c r="H5596" s="1">
        <v>-89.268282999999997</v>
      </c>
      <c r="I5596" s="1">
        <v>1642</v>
      </c>
      <c r="J5596" s="1">
        <v>-6</v>
      </c>
      <c r="K5596" s="1" t="s">
        <v>236</v>
      </c>
      <c r="L5596" s="1" t="s">
        <v>19045</v>
      </c>
    </row>
    <row r="5597" spans="1:12">
      <c r="A5597" s="1">
        <v>7020</v>
      </c>
      <c r="B5597" s="1" t="s">
        <v>19048</v>
      </c>
      <c r="C5597" s="1" t="s">
        <v>19049</v>
      </c>
      <c r="D5597" s="1" t="s">
        <v>1210</v>
      </c>
      <c r="E5597" s="1" t="s">
        <v>19050</v>
      </c>
      <c r="F5597" s="1" t="s">
        <v>19051</v>
      </c>
      <c r="G5597" s="1">
        <v>45.927778000000004</v>
      </c>
      <c r="H5597" s="1">
        <v>-89.730833000000004</v>
      </c>
      <c r="I5597" s="1">
        <v>1629</v>
      </c>
      <c r="J5597" s="1">
        <v>-6</v>
      </c>
      <c r="K5597" s="1" t="s">
        <v>236</v>
      </c>
      <c r="L5597" s="1" t="s">
        <v>19048</v>
      </c>
    </row>
    <row r="5598" spans="1:12">
      <c r="A5598" s="1">
        <v>7021</v>
      </c>
      <c r="B5598" s="1" t="s">
        <v>19052</v>
      </c>
      <c r="C5598" s="1" t="s">
        <v>19053</v>
      </c>
      <c r="D5598" s="1" t="s">
        <v>1210</v>
      </c>
      <c r="E5598" s="1" t="s">
        <v>19054</v>
      </c>
      <c r="F5598" s="1" t="s">
        <v>19055</v>
      </c>
      <c r="G5598" s="1">
        <v>41.691389000000001</v>
      </c>
      <c r="H5598" s="1">
        <v>-93.566389000000001</v>
      </c>
      <c r="I5598" s="1">
        <v>910</v>
      </c>
      <c r="J5598" s="1">
        <v>-6</v>
      </c>
      <c r="K5598" s="1" t="s">
        <v>236</v>
      </c>
      <c r="L5598" s="1" t="s">
        <v>19052</v>
      </c>
    </row>
    <row r="5599" spans="1:12">
      <c r="A5599" s="1">
        <v>7022</v>
      </c>
      <c r="B5599" s="1" t="s">
        <v>19056</v>
      </c>
      <c r="C5599" s="1" t="s">
        <v>19056</v>
      </c>
      <c r="D5599" s="1" t="s">
        <v>233</v>
      </c>
      <c r="E5599" s="1" t="s">
        <v>19057</v>
      </c>
      <c r="F5599" s="1" t="s">
        <v>19058</v>
      </c>
      <c r="G5599" s="1">
        <v>52.358888999999998</v>
      </c>
      <c r="H5599" s="1">
        <v>-97.018332999999998</v>
      </c>
      <c r="I5599" s="1">
        <v>728</v>
      </c>
      <c r="J5599" s="1">
        <v>-6</v>
      </c>
      <c r="K5599" s="1" t="s">
        <v>236</v>
      </c>
      <c r="L5599" s="1" t="s">
        <v>19056</v>
      </c>
    </row>
    <row r="5600" spans="1:12">
      <c r="A5600" s="1">
        <v>7023</v>
      </c>
      <c r="B5600" s="1" t="s">
        <v>19059</v>
      </c>
      <c r="C5600" s="1" t="s">
        <v>12068</v>
      </c>
      <c r="D5600" s="1" t="s">
        <v>1210</v>
      </c>
      <c r="E5600" s="1" t="s">
        <v>19060</v>
      </c>
      <c r="F5600" s="1" t="s">
        <v>19061</v>
      </c>
      <c r="G5600" s="1">
        <v>27.692701</v>
      </c>
      <c r="H5600" s="1">
        <v>-97.290375999999995</v>
      </c>
      <c r="I5600" s="1">
        <v>18</v>
      </c>
      <c r="J5600" s="1">
        <v>-6</v>
      </c>
      <c r="K5600" s="1" t="s">
        <v>236</v>
      </c>
      <c r="L5600" s="1" t="s">
        <v>19059</v>
      </c>
    </row>
    <row r="5601" spans="1:12">
      <c r="A5601" s="1">
        <v>7024</v>
      </c>
      <c r="B5601" s="1" t="s">
        <v>19062</v>
      </c>
      <c r="C5601" s="1" t="s">
        <v>19063</v>
      </c>
      <c r="D5601" s="1" t="s">
        <v>233</v>
      </c>
      <c r="E5601" s="1" t="s">
        <v>19064</v>
      </c>
      <c r="F5601" s="1" t="s">
        <v>19065</v>
      </c>
      <c r="G5601" s="1">
        <v>54.566667000000002</v>
      </c>
      <c r="H5601" s="1">
        <v>-130.433333</v>
      </c>
      <c r="I5601" s="1">
        <v>0</v>
      </c>
      <c r="J5601" s="1">
        <v>-8</v>
      </c>
      <c r="K5601" s="1" t="s">
        <v>236</v>
      </c>
      <c r="L5601" s="1" t="s">
        <v>19062</v>
      </c>
    </row>
    <row r="5602" spans="1:12">
      <c r="A5602" s="1">
        <v>7025</v>
      </c>
      <c r="B5602" s="1" t="s">
        <v>10551</v>
      </c>
      <c r="C5602" s="1" t="s">
        <v>19066</v>
      </c>
      <c r="D5602" s="1" t="s">
        <v>1210</v>
      </c>
      <c r="E5602" s="1" t="s">
        <v>19067</v>
      </c>
      <c r="F5602" s="1" t="s">
        <v>19068</v>
      </c>
      <c r="G5602" s="1">
        <v>33.405000000000001</v>
      </c>
      <c r="H5602" s="1">
        <v>-118.41583300000001</v>
      </c>
      <c r="I5602" s="1">
        <v>1602</v>
      </c>
      <c r="J5602" s="1">
        <v>-8</v>
      </c>
      <c r="K5602" s="1" t="s">
        <v>236</v>
      </c>
      <c r="L5602" s="1" t="s">
        <v>10551</v>
      </c>
    </row>
    <row r="5603" spans="1:12">
      <c r="A5603" s="1">
        <v>7026</v>
      </c>
      <c r="B5603" s="1" t="s">
        <v>19069</v>
      </c>
      <c r="C5603" s="1" t="s">
        <v>19069</v>
      </c>
      <c r="D5603" s="1" t="s">
        <v>1210</v>
      </c>
      <c r="E5603" s="1" t="s">
        <v>19070</v>
      </c>
      <c r="F5603" s="1" t="s">
        <v>19071</v>
      </c>
      <c r="G5603" s="1">
        <v>35.059364000000002</v>
      </c>
      <c r="H5603" s="1">
        <v>-118.151856</v>
      </c>
      <c r="I5603" s="1">
        <v>2791</v>
      </c>
      <c r="J5603" s="1">
        <v>-8</v>
      </c>
      <c r="K5603" s="1" t="s">
        <v>236</v>
      </c>
      <c r="L5603" s="1" t="s">
        <v>19069</v>
      </c>
    </row>
    <row r="5604" spans="1:12">
      <c r="A5604" s="1">
        <v>7027</v>
      </c>
      <c r="B5604" s="1" t="s">
        <v>19072</v>
      </c>
      <c r="C5604" s="1" t="s">
        <v>19073</v>
      </c>
      <c r="D5604" s="1" t="s">
        <v>5363</v>
      </c>
      <c r="E5604" s="1" t="s">
        <v>19074</v>
      </c>
      <c r="F5604" s="1" t="s">
        <v>19075</v>
      </c>
      <c r="G5604" s="1">
        <v>46.676600000000001</v>
      </c>
      <c r="H5604" s="1">
        <v>7.8790800000000001</v>
      </c>
      <c r="I5604" s="1">
        <v>1893</v>
      </c>
      <c r="J5604" s="1">
        <v>1</v>
      </c>
      <c r="K5604" s="1" t="s">
        <v>184</v>
      </c>
      <c r="L5604" s="1" t="s">
        <v>19072</v>
      </c>
    </row>
    <row r="5605" spans="1:12">
      <c r="A5605" s="1">
        <v>7028</v>
      </c>
      <c r="B5605" s="1" t="s">
        <v>19076</v>
      </c>
      <c r="C5605" s="1" t="s">
        <v>19077</v>
      </c>
      <c r="D5605" s="1" t="s">
        <v>1210</v>
      </c>
      <c r="E5605" s="1" t="s">
        <v>19078</v>
      </c>
      <c r="F5605" s="1" t="s">
        <v>1212</v>
      </c>
      <c r="G5605" s="1">
        <v>47.754800000000003</v>
      </c>
      <c r="H5605" s="1">
        <v>-122.259</v>
      </c>
      <c r="I5605" s="1">
        <v>14</v>
      </c>
      <c r="J5605" s="1">
        <v>-8</v>
      </c>
      <c r="K5605" s="1" t="s">
        <v>236</v>
      </c>
      <c r="L5605" s="1" t="s">
        <v>19076</v>
      </c>
    </row>
    <row r="5606" spans="1:12">
      <c r="A5606" s="1">
        <v>7029</v>
      </c>
      <c r="B5606" s="1" t="s">
        <v>19079</v>
      </c>
      <c r="C5606" s="1" t="s">
        <v>8591</v>
      </c>
      <c r="D5606" s="1" t="s">
        <v>6291</v>
      </c>
      <c r="E5606" s="1" t="s">
        <v>19080</v>
      </c>
      <c r="F5606" s="1" t="s">
        <v>1212</v>
      </c>
      <c r="G5606" s="1">
        <v>18.382200000000001</v>
      </c>
      <c r="H5606" s="1">
        <v>-88.411900000000003</v>
      </c>
      <c r="I5606" s="1">
        <v>40</v>
      </c>
      <c r="J5606" s="1">
        <v>-6</v>
      </c>
      <c r="K5606" s="1" t="s">
        <v>201</v>
      </c>
      <c r="L5606" s="1" t="s">
        <v>19079</v>
      </c>
    </row>
    <row r="5607" spans="1:12">
      <c r="A5607" s="1">
        <v>7030</v>
      </c>
      <c r="B5607" s="1" t="s">
        <v>19081</v>
      </c>
      <c r="C5607" s="1" t="s">
        <v>19081</v>
      </c>
      <c r="D5607" s="1" t="s">
        <v>2016</v>
      </c>
      <c r="E5607" s="1" t="s">
        <v>19082</v>
      </c>
      <c r="F5607" s="1" t="s">
        <v>19083</v>
      </c>
      <c r="G5607" s="1">
        <v>53.064700000000002</v>
      </c>
      <c r="H5607" s="1">
        <v>-9.5108999999999995</v>
      </c>
      <c r="I5607" s="1">
        <v>40</v>
      </c>
      <c r="J5607" s="1">
        <v>0</v>
      </c>
      <c r="K5607" s="1" t="s">
        <v>184</v>
      </c>
      <c r="L5607" s="1" t="s">
        <v>19081</v>
      </c>
    </row>
    <row r="5608" spans="1:12">
      <c r="A5608" s="1">
        <v>7031</v>
      </c>
      <c r="B5608" s="1" t="s">
        <v>19084</v>
      </c>
      <c r="C5608" s="1" t="s">
        <v>19085</v>
      </c>
      <c r="D5608" s="1" t="s">
        <v>5363</v>
      </c>
      <c r="F5608" s="1" t="s">
        <v>1212</v>
      </c>
      <c r="G5608" s="1">
        <v>46.610833</v>
      </c>
      <c r="H5608" s="1">
        <v>7.9424999999999999</v>
      </c>
      <c r="I5608" s="1">
        <v>7297</v>
      </c>
      <c r="J5608" s="1">
        <v>1</v>
      </c>
      <c r="K5608" s="1" t="s">
        <v>184</v>
      </c>
      <c r="L5608" s="1" t="s">
        <v>19084</v>
      </c>
    </row>
    <row r="5609" spans="1:12">
      <c r="A5609" s="1">
        <v>7032</v>
      </c>
      <c r="B5609" s="1" t="s">
        <v>19086</v>
      </c>
      <c r="C5609" s="1" t="s">
        <v>19087</v>
      </c>
      <c r="D5609" s="1" t="s">
        <v>5363</v>
      </c>
      <c r="F5609" s="1" t="s">
        <v>1212</v>
      </c>
      <c r="G5609" s="1">
        <v>46.963000000000001</v>
      </c>
      <c r="H5609" s="1">
        <v>7.4820000000000002</v>
      </c>
      <c r="I5609" s="1">
        <v>1854</v>
      </c>
      <c r="J5609" s="1">
        <v>1</v>
      </c>
      <c r="K5609" s="1" t="s">
        <v>184</v>
      </c>
      <c r="L5609" s="1" t="s">
        <v>19086</v>
      </c>
    </row>
    <row r="5610" spans="1:12">
      <c r="A5610" s="1">
        <v>7033</v>
      </c>
      <c r="B5610" s="1" t="s">
        <v>19088</v>
      </c>
      <c r="C5610" s="1" t="s">
        <v>19088</v>
      </c>
      <c r="D5610" s="1" t="s">
        <v>9291</v>
      </c>
      <c r="E5610" s="1" t="s">
        <v>19089</v>
      </c>
      <c r="F5610" s="1" t="s">
        <v>19090</v>
      </c>
      <c r="G5610" s="1">
        <v>60.716667000000001</v>
      </c>
      <c r="H5610" s="1">
        <v>77.650000000000006</v>
      </c>
      <c r="I5610" s="1">
        <v>164</v>
      </c>
      <c r="J5610" s="1">
        <v>7</v>
      </c>
      <c r="K5610" s="1" t="s">
        <v>201</v>
      </c>
      <c r="L5610" s="1" t="s">
        <v>19088</v>
      </c>
    </row>
    <row r="5611" spans="1:12">
      <c r="A5611" s="1">
        <v>7034</v>
      </c>
      <c r="B5611" s="1" t="s">
        <v>19091</v>
      </c>
      <c r="C5611" s="1" t="s">
        <v>19091</v>
      </c>
      <c r="D5611" s="1" t="s">
        <v>2016</v>
      </c>
      <c r="F5611" s="1" t="s">
        <v>1212</v>
      </c>
      <c r="G5611" s="1">
        <v>52.515833299999997</v>
      </c>
      <c r="H5611" s="1">
        <v>-7.8855556</v>
      </c>
      <c r="I5611" s="1">
        <v>440</v>
      </c>
      <c r="J5611" s="1">
        <v>0</v>
      </c>
      <c r="K5611" s="1" t="s">
        <v>161</v>
      </c>
      <c r="L5611" s="1" t="s">
        <v>19091</v>
      </c>
    </row>
    <row r="5612" spans="1:12">
      <c r="A5612" s="1">
        <v>7035</v>
      </c>
      <c r="B5612" s="1" t="s">
        <v>19092</v>
      </c>
      <c r="C5612" s="1" t="s">
        <v>19093</v>
      </c>
      <c r="D5612" s="1" t="s">
        <v>1210</v>
      </c>
      <c r="E5612" s="1" t="s">
        <v>19094</v>
      </c>
      <c r="F5612" s="1" t="s">
        <v>19095</v>
      </c>
      <c r="G5612" s="1">
        <v>38.0655</v>
      </c>
      <c r="H5612" s="1">
        <v>-97.860600000000005</v>
      </c>
      <c r="I5612" s="1">
        <v>1543</v>
      </c>
      <c r="J5612" s="1">
        <v>-6</v>
      </c>
      <c r="K5612" s="1" t="s">
        <v>236</v>
      </c>
      <c r="L5612" s="1" t="s">
        <v>19092</v>
      </c>
    </row>
    <row r="5613" spans="1:12">
      <c r="A5613" s="1">
        <v>7036</v>
      </c>
      <c r="B5613" s="1" t="s">
        <v>19096</v>
      </c>
      <c r="C5613" s="1" t="s">
        <v>6591</v>
      </c>
      <c r="D5613" s="1" t="s">
        <v>6584</v>
      </c>
      <c r="E5613" s="1" t="s">
        <v>19097</v>
      </c>
      <c r="F5613" s="1" t="s">
        <v>19098</v>
      </c>
      <c r="G5613" s="1">
        <v>34.564599999999999</v>
      </c>
      <c r="H5613" s="1">
        <v>69.1554</v>
      </c>
      <c r="I5613" s="1">
        <v>4895</v>
      </c>
      <c r="J5613" s="1">
        <v>4.5</v>
      </c>
      <c r="K5613" s="1" t="s">
        <v>161</v>
      </c>
      <c r="L5613" s="1" t="s">
        <v>19096</v>
      </c>
    </row>
    <row r="5614" spans="1:12">
      <c r="A5614" s="1">
        <v>7037</v>
      </c>
      <c r="B5614" s="1" t="s">
        <v>19099</v>
      </c>
      <c r="C5614" s="1" t="s">
        <v>19100</v>
      </c>
      <c r="D5614" s="1" t="s">
        <v>6620</v>
      </c>
      <c r="F5614" s="1" t="s">
        <v>19101</v>
      </c>
      <c r="G5614" s="1">
        <v>24.034600000000001</v>
      </c>
      <c r="H5614" s="1">
        <v>47.344999999999999</v>
      </c>
      <c r="I5614" s="1">
        <v>1651</v>
      </c>
      <c r="J5614" s="1">
        <v>3</v>
      </c>
      <c r="K5614" s="1" t="s">
        <v>201</v>
      </c>
      <c r="L5614" s="1" t="s">
        <v>19099</v>
      </c>
    </row>
    <row r="5615" spans="1:12">
      <c r="A5615" s="1">
        <v>7038</v>
      </c>
      <c r="B5615" s="1" t="s">
        <v>19102</v>
      </c>
      <c r="C5615" s="1" t="s">
        <v>19103</v>
      </c>
      <c r="D5615" s="1" t="s">
        <v>1210</v>
      </c>
      <c r="E5615" s="1" t="s">
        <v>19104</v>
      </c>
      <c r="F5615" s="1" t="s">
        <v>1212</v>
      </c>
      <c r="G5615" s="1">
        <v>39.642761100000001</v>
      </c>
      <c r="H5615" s="1">
        <v>-106.91593469999999</v>
      </c>
      <c r="I5615" s="1">
        <v>6548</v>
      </c>
      <c r="J5615" s="1">
        <v>-7</v>
      </c>
      <c r="K5615" s="1" t="s">
        <v>161</v>
      </c>
      <c r="L5615" s="1" t="s">
        <v>19102</v>
      </c>
    </row>
    <row r="5616" spans="1:12">
      <c r="A5616" s="1">
        <v>7039</v>
      </c>
      <c r="B5616" s="1" t="s">
        <v>19105</v>
      </c>
      <c r="C5616" s="1" t="s">
        <v>19106</v>
      </c>
      <c r="D5616" s="1" t="s">
        <v>1210</v>
      </c>
      <c r="F5616" s="1" t="s">
        <v>1212</v>
      </c>
      <c r="G5616" s="1">
        <v>41.719824296958798</v>
      </c>
      <c r="H5616" s="1">
        <v>-87.748832702636705</v>
      </c>
      <c r="I5616" s="1">
        <v>500</v>
      </c>
      <c r="J5616" s="1">
        <v>-7</v>
      </c>
      <c r="K5616" s="1" t="s">
        <v>161</v>
      </c>
      <c r="L5616" s="1" t="s">
        <v>19105</v>
      </c>
    </row>
    <row r="5617" spans="1:12">
      <c r="A5617" s="1">
        <v>7040</v>
      </c>
      <c r="B5617" s="1" t="s">
        <v>19107</v>
      </c>
      <c r="C5617" s="1" t="s">
        <v>12080</v>
      </c>
      <c r="D5617" s="1" t="s">
        <v>1210</v>
      </c>
      <c r="F5617" s="1" t="s">
        <v>1212</v>
      </c>
      <c r="G5617" s="1">
        <v>41.948958067066002</v>
      </c>
      <c r="H5617" s="1">
        <v>-87.658753395080595</v>
      </c>
      <c r="I5617" s="1">
        <v>500</v>
      </c>
      <c r="J5617" s="1">
        <v>-7</v>
      </c>
      <c r="K5617" s="1" t="s">
        <v>161</v>
      </c>
      <c r="L5617" s="1" t="s">
        <v>19107</v>
      </c>
    </row>
    <row r="5618" spans="1:12">
      <c r="A5618" s="1">
        <v>7041</v>
      </c>
      <c r="B5618" s="1" t="s">
        <v>19108</v>
      </c>
      <c r="C5618" s="1" t="s">
        <v>19108</v>
      </c>
      <c r="D5618" s="1" t="s">
        <v>9291</v>
      </c>
      <c r="E5618" s="1" t="s">
        <v>19109</v>
      </c>
      <c r="F5618" s="1" t="s">
        <v>1212</v>
      </c>
      <c r="G5618" s="1">
        <v>44.566666666666997</v>
      </c>
      <c r="H5618" s="1">
        <v>38.016666666667</v>
      </c>
      <c r="I5618" s="1">
        <v>50</v>
      </c>
      <c r="J5618" s="1">
        <v>4</v>
      </c>
      <c r="K5618" s="1" t="s">
        <v>201</v>
      </c>
      <c r="L5618" s="1" t="s">
        <v>19108</v>
      </c>
    </row>
    <row r="5619" spans="1:12">
      <c r="A5619" s="1">
        <v>7042</v>
      </c>
      <c r="B5619" s="1" t="s">
        <v>19110</v>
      </c>
      <c r="C5619" s="1" t="s">
        <v>19111</v>
      </c>
      <c r="D5619" s="1" t="s">
        <v>1210</v>
      </c>
      <c r="E5619" s="1" t="s">
        <v>19112</v>
      </c>
      <c r="F5619" s="1" t="s">
        <v>19113</v>
      </c>
      <c r="G5619" s="1">
        <v>39.771943999999998</v>
      </c>
      <c r="H5619" s="1">
        <v>-94.909706</v>
      </c>
      <c r="I5619" s="1">
        <v>826</v>
      </c>
      <c r="J5619" s="1">
        <v>-6</v>
      </c>
      <c r="K5619" s="1" t="s">
        <v>236</v>
      </c>
      <c r="L5619" s="1" t="s">
        <v>19110</v>
      </c>
    </row>
    <row r="5620" spans="1:12">
      <c r="A5620" s="1">
        <v>7043</v>
      </c>
      <c r="B5620" s="1" t="s">
        <v>19114</v>
      </c>
      <c r="C5620" s="1" t="s">
        <v>12199</v>
      </c>
      <c r="D5620" s="1" t="s">
        <v>1210</v>
      </c>
      <c r="E5620" s="1" t="s">
        <v>19115</v>
      </c>
      <c r="F5620" s="1" t="s">
        <v>1212</v>
      </c>
      <c r="G5620" s="1">
        <v>41.768880000000003</v>
      </c>
      <c r="H5620" s="1">
        <v>-72.6815</v>
      </c>
      <c r="I5620" s="1">
        <v>0</v>
      </c>
      <c r="J5620" s="1">
        <v>-5</v>
      </c>
      <c r="K5620" s="1" t="s">
        <v>236</v>
      </c>
      <c r="L5620" s="1" t="s">
        <v>19114</v>
      </c>
    </row>
    <row r="5621" spans="1:12">
      <c r="A5621" s="1">
        <v>7044</v>
      </c>
      <c r="B5621" s="1" t="s">
        <v>19116</v>
      </c>
      <c r="C5621" s="1" t="s">
        <v>19117</v>
      </c>
      <c r="D5621" s="1" t="s">
        <v>1210</v>
      </c>
      <c r="E5621" s="1" t="s">
        <v>19118</v>
      </c>
      <c r="F5621" s="1" t="s">
        <v>1212</v>
      </c>
      <c r="G5621" s="1">
        <v>41.046937</v>
      </c>
      <c r="H5621" s="1">
        <v>-73.541493000000003</v>
      </c>
      <c r="I5621" s="1">
        <v>0</v>
      </c>
      <c r="J5621" s="1">
        <v>-5</v>
      </c>
      <c r="K5621" s="1" t="s">
        <v>236</v>
      </c>
      <c r="L5621" s="1" t="s">
        <v>19116</v>
      </c>
    </row>
    <row r="5622" spans="1:12">
      <c r="A5622" s="1">
        <v>7045</v>
      </c>
      <c r="B5622" s="1" t="s">
        <v>19119</v>
      </c>
      <c r="C5622" s="1" t="s">
        <v>11132</v>
      </c>
      <c r="D5622" s="1" t="s">
        <v>1210</v>
      </c>
      <c r="E5622" s="1" t="s">
        <v>19120</v>
      </c>
      <c r="F5622" s="1" t="s">
        <v>1212</v>
      </c>
      <c r="G5622" s="1">
        <v>40.734721999999998</v>
      </c>
      <c r="H5622" s="1">
        <v>-74.164167000000006</v>
      </c>
      <c r="I5622" s="1">
        <v>0</v>
      </c>
      <c r="J5622" s="1">
        <v>-5</v>
      </c>
      <c r="K5622" s="1" t="s">
        <v>236</v>
      </c>
      <c r="L5622" s="1" t="s">
        <v>19119</v>
      </c>
    </row>
    <row r="5623" spans="1:12">
      <c r="A5623" s="1">
        <v>7046</v>
      </c>
      <c r="B5623" s="1" t="s">
        <v>19121</v>
      </c>
      <c r="C5623" s="1" t="s">
        <v>19122</v>
      </c>
      <c r="D5623" s="1" t="s">
        <v>4840</v>
      </c>
      <c r="F5623" s="1" t="s">
        <v>19123</v>
      </c>
      <c r="G5623" s="1">
        <v>47.363599999999998</v>
      </c>
      <c r="H5623" s="1">
        <v>17.500800000000002</v>
      </c>
      <c r="I5623" s="1">
        <v>466</v>
      </c>
      <c r="J5623" s="1">
        <v>2</v>
      </c>
      <c r="K5623" s="1" t="s">
        <v>184</v>
      </c>
      <c r="L5623" s="1" t="s">
        <v>19121</v>
      </c>
    </row>
    <row r="5624" spans="1:12">
      <c r="A5624" s="1">
        <v>7047</v>
      </c>
      <c r="B5624" s="1" t="s">
        <v>19124</v>
      </c>
      <c r="C5624" s="1" t="s">
        <v>19125</v>
      </c>
      <c r="D5624" s="1" t="s">
        <v>1196</v>
      </c>
      <c r="E5624" s="1" t="s">
        <v>19126</v>
      </c>
      <c r="F5624" s="1" t="s">
        <v>19127</v>
      </c>
      <c r="G5624" s="1">
        <v>53.768611999999997</v>
      </c>
      <c r="H5624" s="1">
        <v>8.6447219999999998</v>
      </c>
      <c r="I5624" s="1">
        <v>75</v>
      </c>
      <c r="J5624" s="1">
        <v>1</v>
      </c>
      <c r="K5624" s="1" t="s">
        <v>184</v>
      </c>
      <c r="L5624" s="1" t="s">
        <v>19124</v>
      </c>
    </row>
    <row r="5625" spans="1:12">
      <c r="A5625" s="1">
        <v>7048</v>
      </c>
      <c r="B5625" s="1" t="s">
        <v>19128</v>
      </c>
      <c r="C5625" s="1" t="s">
        <v>19129</v>
      </c>
      <c r="D5625" s="1" t="s">
        <v>1210</v>
      </c>
      <c r="E5625" s="1" t="s">
        <v>19130</v>
      </c>
      <c r="F5625" s="1" t="s">
        <v>19131</v>
      </c>
      <c r="G5625" s="1">
        <v>43.938955999999997</v>
      </c>
      <c r="H5625" s="1">
        <v>-90.253433000000001</v>
      </c>
      <c r="I5625" s="1">
        <v>912</v>
      </c>
      <c r="J5625" s="1">
        <v>-6</v>
      </c>
      <c r="K5625" s="1" t="s">
        <v>236</v>
      </c>
      <c r="L5625" s="1" t="s">
        <v>19128</v>
      </c>
    </row>
    <row r="5626" spans="1:12">
      <c r="A5626" s="1">
        <v>7049</v>
      </c>
      <c r="B5626" s="1" t="s">
        <v>19132</v>
      </c>
      <c r="C5626" s="1" t="s">
        <v>19133</v>
      </c>
      <c r="D5626" s="1" t="s">
        <v>1210</v>
      </c>
      <c r="E5626" s="1" t="s">
        <v>12158</v>
      </c>
      <c r="F5626" s="1" t="s">
        <v>19134</v>
      </c>
      <c r="G5626" s="1">
        <v>32.410829999999997</v>
      </c>
      <c r="H5626" s="1">
        <v>-80.635000000000005</v>
      </c>
      <c r="I5626" s="1">
        <v>500</v>
      </c>
      <c r="J5626" s="1">
        <v>-5</v>
      </c>
      <c r="K5626" s="1" t="s">
        <v>236</v>
      </c>
      <c r="L5626" s="1" t="s">
        <v>19132</v>
      </c>
    </row>
    <row r="5627" spans="1:12">
      <c r="A5627" s="1">
        <v>7050</v>
      </c>
      <c r="B5627" s="1" t="s">
        <v>19135</v>
      </c>
      <c r="C5627" s="1" t="s">
        <v>5418</v>
      </c>
      <c r="D5627" s="1" t="s">
        <v>5408</v>
      </c>
      <c r="E5627" s="1" t="s">
        <v>19136</v>
      </c>
      <c r="F5627" s="1" t="s">
        <v>19137</v>
      </c>
      <c r="G5627" s="1">
        <v>37.000279999999997</v>
      </c>
      <c r="H5627" s="1">
        <v>35.418329999999997</v>
      </c>
      <c r="I5627" s="1">
        <v>500</v>
      </c>
      <c r="J5627" s="1">
        <v>2</v>
      </c>
      <c r="K5627" s="1" t="s">
        <v>184</v>
      </c>
      <c r="L5627" s="1" t="s">
        <v>19135</v>
      </c>
    </row>
    <row r="5628" spans="1:12">
      <c r="A5628" s="1">
        <v>7051</v>
      </c>
      <c r="B5628" s="1" t="s">
        <v>19138</v>
      </c>
      <c r="C5628" s="1" t="s">
        <v>19139</v>
      </c>
      <c r="D5628" s="1" t="s">
        <v>1210</v>
      </c>
      <c r="E5628" s="1" t="s">
        <v>19140</v>
      </c>
      <c r="F5628" s="1" t="s">
        <v>19141</v>
      </c>
      <c r="G5628" s="1">
        <v>38.533889000000002</v>
      </c>
      <c r="H5628" s="1">
        <v>-106.93305599999999</v>
      </c>
      <c r="I5628" s="1">
        <v>7678</v>
      </c>
      <c r="J5628" s="1">
        <v>-7</v>
      </c>
      <c r="K5628" s="1" t="s">
        <v>236</v>
      </c>
      <c r="L5628" s="1" t="s">
        <v>19138</v>
      </c>
    </row>
    <row r="5629" spans="1:12">
      <c r="A5629" s="1">
        <v>7052</v>
      </c>
      <c r="B5629" s="1" t="s">
        <v>19142</v>
      </c>
      <c r="C5629" s="1" t="s">
        <v>19143</v>
      </c>
      <c r="D5629" s="1" t="s">
        <v>10648</v>
      </c>
      <c r="E5629" s="1" t="s">
        <v>19144</v>
      </c>
      <c r="F5629" s="1" t="s">
        <v>19145</v>
      </c>
      <c r="G5629" s="1">
        <v>34.3767</v>
      </c>
      <c r="H5629" s="1">
        <v>109.12</v>
      </c>
      <c r="I5629" s="1">
        <v>0</v>
      </c>
      <c r="J5629" s="1">
        <v>8</v>
      </c>
      <c r="K5629" s="1" t="s">
        <v>161</v>
      </c>
      <c r="L5629" s="1" t="s">
        <v>19142</v>
      </c>
    </row>
    <row r="5630" spans="1:12">
      <c r="A5630" s="1">
        <v>7053</v>
      </c>
      <c r="B5630" s="1" t="s">
        <v>19146</v>
      </c>
      <c r="C5630" s="1" t="s">
        <v>19147</v>
      </c>
      <c r="D5630" s="1" t="s">
        <v>1210</v>
      </c>
      <c r="E5630" s="1" t="s">
        <v>19148</v>
      </c>
      <c r="F5630" s="1" t="s">
        <v>19149</v>
      </c>
      <c r="G5630" s="1">
        <v>33.803392000000002</v>
      </c>
      <c r="H5630" s="1">
        <v>-118.339611</v>
      </c>
      <c r="I5630" s="1">
        <v>101</v>
      </c>
      <c r="J5630" s="1">
        <v>-8</v>
      </c>
      <c r="K5630" s="1" t="s">
        <v>236</v>
      </c>
      <c r="L5630" s="1" t="s">
        <v>19146</v>
      </c>
    </row>
    <row r="5631" spans="1:12">
      <c r="A5631" s="1">
        <v>7054</v>
      </c>
      <c r="B5631" s="1" t="s">
        <v>19150</v>
      </c>
      <c r="C5631" s="1" t="s">
        <v>19151</v>
      </c>
      <c r="D5631" s="1" t="s">
        <v>1210</v>
      </c>
      <c r="E5631" s="1" t="s">
        <v>19152</v>
      </c>
      <c r="F5631" s="1" t="s">
        <v>19153</v>
      </c>
      <c r="G5631" s="1">
        <v>44.272500000000001</v>
      </c>
      <c r="H5631" s="1">
        <v>-86.246943999999999</v>
      </c>
      <c r="I5631" s="1">
        <v>621</v>
      </c>
      <c r="J5631" s="1">
        <v>-5</v>
      </c>
      <c r="K5631" s="1" t="s">
        <v>236</v>
      </c>
      <c r="L5631" s="1" t="s">
        <v>19150</v>
      </c>
    </row>
    <row r="5632" spans="1:12">
      <c r="A5632" s="1">
        <v>7055</v>
      </c>
      <c r="B5632" s="1" t="s">
        <v>19154</v>
      </c>
      <c r="C5632" s="1" t="s">
        <v>12006</v>
      </c>
      <c r="D5632" s="1" t="s">
        <v>1210</v>
      </c>
      <c r="F5632" s="1" t="s">
        <v>19155</v>
      </c>
      <c r="G5632" s="1">
        <v>21.318681000000002</v>
      </c>
      <c r="H5632" s="1">
        <v>-157.922427</v>
      </c>
      <c r="I5632" s="1">
        <v>13</v>
      </c>
      <c r="J5632" s="1">
        <v>-10</v>
      </c>
      <c r="K5632" s="1" t="s">
        <v>201</v>
      </c>
      <c r="L5632" s="1" t="s">
        <v>19154</v>
      </c>
    </row>
    <row r="5633" spans="1:12">
      <c r="A5633" s="1">
        <v>7056</v>
      </c>
      <c r="B5633" s="1" t="s">
        <v>19156</v>
      </c>
      <c r="C5633" s="1" t="s">
        <v>16459</v>
      </c>
      <c r="D5633" s="1" t="s">
        <v>1210</v>
      </c>
      <c r="E5633" s="1" t="s">
        <v>19157</v>
      </c>
      <c r="F5633" s="1" t="s">
        <v>19158</v>
      </c>
      <c r="G5633" s="1">
        <v>26.919722</v>
      </c>
      <c r="H5633" s="1">
        <v>-81.990555999999998</v>
      </c>
      <c r="I5633" s="1">
        <v>26</v>
      </c>
      <c r="J5633" s="1">
        <v>-5</v>
      </c>
      <c r="K5633" s="1" t="s">
        <v>236</v>
      </c>
      <c r="L5633" s="1" t="s">
        <v>19156</v>
      </c>
    </row>
    <row r="5634" spans="1:12">
      <c r="A5634" s="1">
        <v>7057</v>
      </c>
      <c r="B5634" s="1" t="s">
        <v>19159</v>
      </c>
      <c r="C5634" s="1" t="s">
        <v>13676</v>
      </c>
      <c r="D5634" s="1" t="s">
        <v>1210</v>
      </c>
      <c r="E5634" s="1" t="s">
        <v>19160</v>
      </c>
      <c r="F5634" s="1" t="s">
        <v>1212</v>
      </c>
      <c r="G5634" s="1">
        <v>35.966666660000001</v>
      </c>
      <c r="H5634" s="1">
        <v>-112.13333333</v>
      </c>
      <c r="I5634" s="1">
        <v>2500</v>
      </c>
      <c r="J5634" s="1">
        <v>-8</v>
      </c>
      <c r="K5634" s="1" t="s">
        <v>236</v>
      </c>
      <c r="L5634" s="1" t="s">
        <v>19159</v>
      </c>
    </row>
    <row r="5635" spans="1:12">
      <c r="A5635" s="1">
        <v>7058</v>
      </c>
      <c r="B5635" s="1" t="s">
        <v>19161</v>
      </c>
      <c r="C5635" s="1" t="s">
        <v>19162</v>
      </c>
      <c r="D5635" s="1" t="s">
        <v>1210</v>
      </c>
      <c r="E5635" s="1" t="s">
        <v>19163</v>
      </c>
      <c r="F5635" s="1" t="s">
        <v>19164</v>
      </c>
      <c r="G5635" s="1">
        <v>47.285556</v>
      </c>
      <c r="H5635" s="1">
        <v>-68.312777999999994</v>
      </c>
      <c r="I5635" s="1">
        <v>988</v>
      </c>
      <c r="J5635" s="1">
        <v>-5</v>
      </c>
      <c r="K5635" s="1" t="s">
        <v>236</v>
      </c>
      <c r="L5635" s="1" t="s">
        <v>19161</v>
      </c>
    </row>
    <row r="5636" spans="1:12">
      <c r="A5636" s="1">
        <v>7059</v>
      </c>
      <c r="B5636" s="1" t="s">
        <v>19165</v>
      </c>
      <c r="C5636" s="1" t="s">
        <v>15336</v>
      </c>
      <c r="D5636" s="1" t="s">
        <v>1210</v>
      </c>
      <c r="E5636" s="1" t="s">
        <v>19166</v>
      </c>
      <c r="F5636" s="1" t="s">
        <v>19167</v>
      </c>
      <c r="G5636" s="1">
        <v>42.153333000000003</v>
      </c>
      <c r="H5636" s="1">
        <v>-79.258055999999996</v>
      </c>
      <c r="I5636" s="1">
        <v>525</v>
      </c>
      <c r="J5636" s="1">
        <v>-5</v>
      </c>
      <c r="K5636" s="1" t="s">
        <v>236</v>
      </c>
      <c r="L5636" s="1" t="s">
        <v>19165</v>
      </c>
    </row>
    <row r="5637" spans="1:12">
      <c r="A5637" s="1">
        <v>7060</v>
      </c>
      <c r="B5637" s="1" t="s">
        <v>19168</v>
      </c>
      <c r="C5637" s="1" t="s">
        <v>19169</v>
      </c>
      <c r="D5637" s="1" t="s">
        <v>233</v>
      </c>
      <c r="E5637" s="1" t="s">
        <v>19170</v>
      </c>
      <c r="F5637" s="1" t="s">
        <v>19171</v>
      </c>
      <c r="G5637" s="1">
        <v>46.409444000000001</v>
      </c>
      <c r="H5637" s="1">
        <v>-74.78</v>
      </c>
      <c r="I5637" s="1">
        <v>827</v>
      </c>
      <c r="J5637" s="1">
        <v>-5</v>
      </c>
      <c r="K5637" s="1" t="s">
        <v>236</v>
      </c>
      <c r="L5637" s="1" t="s">
        <v>19168</v>
      </c>
    </row>
    <row r="5638" spans="1:12">
      <c r="A5638" s="1">
        <v>7061</v>
      </c>
      <c r="B5638" s="1" t="s">
        <v>19172</v>
      </c>
      <c r="C5638" s="1" t="s">
        <v>19173</v>
      </c>
      <c r="D5638" s="1" t="s">
        <v>1210</v>
      </c>
      <c r="E5638" s="1" t="s">
        <v>19174</v>
      </c>
      <c r="F5638" s="1" t="s">
        <v>19175</v>
      </c>
      <c r="G5638" s="1">
        <v>37.053610999999997</v>
      </c>
      <c r="H5638" s="1">
        <v>-84.615555999999998</v>
      </c>
      <c r="I5638" s="1">
        <v>927</v>
      </c>
      <c r="J5638" s="1">
        <v>-5</v>
      </c>
      <c r="K5638" s="1" t="s">
        <v>236</v>
      </c>
      <c r="L5638" s="1" t="s">
        <v>19172</v>
      </c>
    </row>
    <row r="5639" spans="1:12">
      <c r="A5639" s="1">
        <v>7062</v>
      </c>
      <c r="B5639" s="1" t="s">
        <v>19176</v>
      </c>
      <c r="C5639" s="1" t="s">
        <v>19177</v>
      </c>
      <c r="D5639" s="1" t="s">
        <v>1210</v>
      </c>
      <c r="E5639" s="1" t="s">
        <v>19178</v>
      </c>
      <c r="F5639" s="1" t="s">
        <v>19179</v>
      </c>
      <c r="G5639" s="1">
        <v>38.263888999999999</v>
      </c>
      <c r="H5639" s="1">
        <v>-78.896388999999999</v>
      </c>
      <c r="I5639" s="1">
        <v>1201</v>
      </c>
      <c r="J5639" s="1">
        <v>-5</v>
      </c>
      <c r="K5639" s="1" t="s">
        <v>236</v>
      </c>
      <c r="L5639" s="1" t="s">
        <v>19176</v>
      </c>
    </row>
    <row r="5640" spans="1:12">
      <c r="A5640" s="1">
        <v>7063</v>
      </c>
      <c r="B5640" s="1" t="s">
        <v>19180</v>
      </c>
      <c r="C5640" s="1" t="s">
        <v>19181</v>
      </c>
      <c r="D5640" s="1" t="s">
        <v>1210</v>
      </c>
      <c r="E5640" s="1" t="s">
        <v>19182</v>
      </c>
      <c r="F5640" s="1" t="s">
        <v>19183</v>
      </c>
      <c r="G5640" s="1">
        <v>48.114443999999999</v>
      </c>
      <c r="H5640" s="1">
        <v>-98.908610999999993</v>
      </c>
      <c r="I5640" s="1">
        <v>1445</v>
      </c>
      <c r="J5640" s="1">
        <v>-6</v>
      </c>
      <c r="K5640" s="1" t="s">
        <v>236</v>
      </c>
      <c r="L5640" s="1" t="s">
        <v>19180</v>
      </c>
    </row>
    <row r="5641" spans="1:12">
      <c r="A5641" s="1">
        <v>7064</v>
      </c>
      <c r="B5641" s="1" t="s">
        <v>19184</v>
      </c>
      <c r="C5641" s="1" t="s">
        <v>19185</v>
      </c>
      <c r="D5641" s="1" t="s">
        <v>1210</v>
      </c>
      <c r="E5641" s="1" t="s">
        <v>19186</v>
      </c>
      <c r="F5641" s="1" t="s">
        <v>19187</v>
      </c>
      <c r="G5641" s="1">
        <v>46.797499999999999</v>
      </c>
      <c r="H5641" s="1">
        <v>-102.80194400000001</v>
      </c>
      <c r="I5641" s="1">
        <v>2592</v>
      </c>
      <c r="J5641" s="1">
        <v>-5</v>
      </c>
      <c r="K5641" s="1" t="s">
        <v>236</v>
      </c>
      <c r="L5641" s="1" t="s">
        <v>19184</v>
      </c>
    </row>
    <row r="5642" spans="1:12">
      <c r="A5642" s="1">
        <v>7065</v>
      </c>
      <c r="B5642" s="1" t="s">
        <v>19188</v>
      </c>
      <c r="C5642" s="1" t="s">
        <v>19189</v>
      </c>
      <c r="D5642" s="1" t="s">
        <v>1210</v>
      </c>
      <c r="E5642" s="1" t="s">
        <v>19190</v>
      </c>
      <c r="F5642" s="1" t="s">
        <v>19191</v>
      </c>
      <c r="G5642" s="1">
        <v>47.706944</v>
      </c>
      <c r="H5642" s="1">
        <v>-104.1925</v>
      </c>
      <c r="I5642" s="1">
        <v>1984</v>
      </c>
      <c r="J5642" s="1">
        <v>-7</v>
      </c>
      <c r="K5642" s="1" t="s">
        <v>236</v>
      </c>
      <c r="L5642" s="1" t="s">
        <v>19188</v>
      </c>
    </row>
    <row r="5643" spans="1:12">
      <c r="A5643" s="1">
        <v>7066</v>
      </c>
      <c r="B5643" s="1" t="s">
        <v>19192</v>
      </c>
      <c r="C5643" s="1" t="s">
        <v>19193</v>
      </c>
      <c r="D5643" s="1" t="s">
        <v>1210</v>
      </c>
      <c r="E5643" s="1" t="s">
        <v>19194</v>
      </c>
      <c r="F5643" s="1" t="s">
        <v>19195</v>
      </c>
      <c r="G5643" s="1">
        <v>42.837499999999999</v>
      </c>
      <c r="H5643" s="1">
        <v>-103.095556</v>
      </c>
      <c r="I5643" s="1">
        <v>3297</v>
      </c>
      <c r="J5643" s="1">
        <v>-7</v>
      </c>
      <c r="K5643" s="1" t="s">
        <v>236</v>
      </c>
      <c r="L5643" s="1" t="s">
        <v>19192</v>
      </c>
    </row>
    <row r="5644" spans="1:12">
      <c r="A5644" s="1">
        <v>7067</v>
      </c>
      <c r="B5644" s="1" t="s">
        <v>19196</v>
      </c>
      <c r="C5644" s="1" t="s">
        <v>19197</v>
      </c>
      <c r="D5644" s="1" t="s">
        <v>1210</v>
      </c>
      <c r="E5644" s="1" t="s">
        <v>19198</v>
      </c>
      <c r="F5644" s="1" t="s">
        <v>19199</v>
      </c>
      <c r="G5644" s="1">
        <v>42.053333000000002</v>
      </c>
      <c r="H5644" s="1">
        <v>-102.803889</v>
      </c>
      <c r="I5644" s="1">
        <v>3931</v>
      </c>
      <c r="J5644" s="1">
        <v>-7</v>
      </c>
      <c r="K5644" s="1" t="s">
        <v>236</v>
      </c>
      <c r="L5644" s="1" t="s">
        <v>19196</v>
      </c>
    </row>
    <row r="5645" spans="1:12">
      <c r="A5645" s="1">
        <v>7068</v>
      </c>
      <c r="B5645" s="1" t="s">
        <v>19200</v>
      </c>
      <c r="C5645" s="1" t="s">
        <v>19201</v>
      </c>
      <c r="D5645" s="1" t="s">
        <v>1210</v>
      </c>
      <c r="E5645" s="1" t="s">
        <v>19202</v>
      </c>
      <c r="F5645" s="1" t="s">
        <v>19203</v>
      </c>
      <c r="G5645" s="1">
        <v>40.206389000000001</v>
      </c>
      <c r="H5645" s="1">
        <v>-100.59222200000001</v>
      </c>
      <c r="I5645" s="1">
        <v>2583</v>
      </c>
      <c r="J5645" s="1">
        <v>-6</v>
      </c>
      <c r="K5645" s="1" t="s">
        <v>236</v>
      </c>
      <c r="L5645" s="1" t="s">
        <v>19200</v>
      </c>
    </row>
    <row r="5646" spans="1:12">
      <c r="A5646" s="1">
        <v>7069</v>
      </c>
      <c r="B5646" s="1" t="s">
        <v>19204</v>
      </c>
      <c r="C5646" s="1" t="s">
        <v>19205</v>
      </c>
      <c r="D5646" s="1" t="s">
        <v>1210</v>
      </c>
      <c r="E5646" s="1" t="s">
        <v>19206</v>
      </c>
      <c r="F5646" s="1" t="s">
        <v>19207</v>
      </c>
      <c r="G5646" s="1">
        <v>24.726111</v>
      </c>
      <c r="H5646" s="1">
        <v>-81.051389</v>
      </c>
      <c r="I5646" s="1">
        <v>7</v>
      </c>
      <c r="J5646" s="1">
        <v>-5</v>
      </c>
      <c r="K5646" s="1" t="s">
        <v>236</v>
      </c>
      <c r="L5646" s="1" t="s">
        <v>19204</v>
      </c>
    </row>
    <row r="5647" spans="1:12">
      <c r="A5647" s="1">
        <v>7070</v>
      </c>
      <c r="B5647" s="1" t="s">
        <v>19208</v>
      </c>
      <c r="C5647" s="1" t="s">
        <v>19209</v>
      </c>
      <c r="D5647" s="1" t="s">
        <v>1210</v>
      </c>
      <c r="E5647" s="1" t="s">
        <v>19210</v>
      </c>
      <c r="F5647" s="1" t="s">
        <v>19211</v>
      </c>
      <c r="G5647" s="1">
        <v>47.138610999999997</v>
      </c>
      <c r="H5647" s="1">
        <v>-104.807222</v>
      </c>
      <c r="I5647" s="1">
        <v>749</v>
      </c>
      <c r="J5647" s="1">
        <v>-7</v>
      </c>
      <c r="K5647" s="1" t="s">
        <v>236</v>
      </c>
      <c r="L5647" s="1" t="s">
        <v>19208</v>
      </c>
    </row>
    <row r="5648" spans="1:12">
      <c r="A5648" s="1">
        <v>7071</v>
      </c>
      <c r="B5648" s="1" t="s">
        <v>19212</v>
      </c>
      <c r="C5648" s="1" t="s">
        <v>19213</v>
      </c>
      <c r="D5648" s="1" t="s">
        <v>1210</v>
      </c>
      <c r="E5648" s="1" t="s">
        <v>19214</v>
      </c>
      <c r="F5648" s="1" t="s">
        <v>19215</v>
      </c>
      <c r="G5648" s="1">
        <v>48.094444000000003</v>
      </c>
      <c r="H5648" s="1">
        <v>-105.575</v>
      </c>
      <c r="I5648" s="1">
        <v>1986</v>
      </c>
      <c r="J5648" s="1">
        <v>-7</v>
      </c>
      <c r="K5648" s="1" t="s">
        <v>236</v>
      </c>
      <c r="L5648" s="1" t="s">
        <v>19212</v>
      </c>
    </row>
    <row r="5649" spans="1:12">
      <c r="A5649" s="1">
        <v>7072</v>
      </c>
      <c r="B5649" s="1" t="s">
        <v>19216</v>
      </c>
      <c r="C5649" s="1" t="s">
        <v>19217</v>
      </c>
      <c r="D5649" s="1" t="s">
        <v>1210</v>
      </c>
      <c r="E5649" s="1" t="s">
        <v>19218</v>
      </c>
      <c r="F5649" s="1" t="s">
        <v>19219</v>
      </c>
      <c r="G5649" s="1">
        <v>44.688333</v>
      </c>
      <c r="H5649" s="1">
        <v>-111.11750000000001</v>
      </c>
      <c r="I5649" s="1">
        <v>6644</v>
      </c>
      <c r="J5649" s="1">
        <v>-7</v>
      </c>
      <c r="K5649" s="1" t="s">
        <v>236</v>
      </c>
      <c r="L5649" s="1" t="s">
        <v>19216</v>
      </c>
    </row>
    <row r="5650" spans="1:12">
      <c r="A5650" s="1">
        <v>7073</v>
      </c>
      <c r="B5650" s="1" t="s">
        <v>19220</v>
      </c>
      <c r="C5650" s="1" t="s">
        <v>19221</v>
      </c>
      <c r="D5650" s="1" t="s">
        <v>1210</v>
      </c>
      <c r="E5650" s="1" t="s">
        <v>19222</v>
      </c>
      <c r="F5650" s="1" t="s">
        <v>19223</v>
      </c>
      <c r="G5650" s="1">
        <v>37.435000000000002</v>
      </c>
      <c r="H5650" s="1">
        <v>-105.86666700000001</v>
      </c>
      <c r="I5650" s="1">
        <v>7539</v>
      </c>
      <c r="J5650" s="1">
        <v>-7</v>
      </c>
      <c r="K5650" s="1" t="s">
        <v>236</v>
      </c>
      <c r="L5650" s="1" t="s">
        <v>19220</v>
      </c>
    </row>
    <row r="5651" spans="1:12">
      <c r="A5651" s="1">
        <v>7074</v>
      </c>
      <c r="B5651" s="1" t="s">
        <v>19224</v>
      </c>
      <c r="C5651" s="1" t="s">
        <v>19225</v>
      </c>
      <c r="D5651" s="1" t="s">
        <v>1210</v>
      </c>
      <c r="E5651" s="1" t="s">
        <v>19226</v>
      </c>
      <c r="F5651" s="1" t="s">
        <v>19227</v>
      </c>
      <c r="G5651" s="1">
        <v>38.755000000000003</v>
      </c>
      <c r="H5651" s="1">
        <v>-109.754722</v>
      </c>
      <c r="I5651" s="1">
        <v>4555</v>
      </c>
      <c r="J5651" s="1">
        <v>-7</v>
      </c>
      <c r="K5651" s="1" t="s">
        <v>236</v>
      </c>
      <c r="L5651" s="1" t="s">
        <v>19224</v>
      </c>
    </row>
    <row r="5652" spans="1:12">
      <c r="A5652" s="1">
        <v>7075</v>
      </c>
      <c r="B5652" s="1" t="s">
        <v>19228</v>
      </c>
      <c r="C5652" s="1" t="s">
        <v>19035</v>
      </c>
      <c r="D5652" s="1" t="s">
        <v>1210</v>
      </c>
      <c r="E5652" s="1" t="s">
        <v>19229</v>
      </c>
      <c r="F5652" s="1" t="s">
        <v>19230</v>
      </c>
      <c r="G5652" s="1">
        <v>39.299722000000003</v>
      </c>
      <c r="H5652" s="1">
        <v>-114.841944</v>
      </c>
      <c r="I5652" s="1">
        <v>6259</v>
      </c>
      <c r="J5652" s="1">
        <v>-8</v>
      </c>
      <c r="K5652" s="1" t="s">
        <v>236</v>
      </c>
      <c r="L5652" s="1" t="s">
        <v>19228</v>
      </c>
    </row>
    <row r="5653" spans="1:12">
      <c r="A5653" s="1">
        <v>7076</v>
      </c>
      <c r="B5653" s="1" t="s">
        <v>19231</v>
      </c>
      <c r="C5653" s="1" t="s">
        <v>19232</v>
      </c>
      <c r="D5653" s="1" t="s">
        <v>1210</v>
      </c>
      <c r="E5653" s="1" t="s">
        <v>19233</v>
      </c>
      <c r="F5653" s="1" t="s">
        <v>19234</v>
      </c>
      <c r="G5653" s="1">
        <v>40.440832999999998</v>
      </c>
      <c r="H5653" s="1">
        <v>-109.51</v>
      </c>
      <c r="I5653" s="1">
        <v>5278</v>
      </c>
      <c r="J5653" s="1">
        <v>-7</v>
      </c>
      <c r="K5653" s="1" t="s">
        <v>236</v>
      </c>
      <c r="L5653" s="1" t="s">
        <v>19231</v>
      </c>
    </row>
    <row r="5654" spans="1:12">
      <c r="A5654" s="1">
        <v>7077</v>
      </c>
      <c r="B5654" s="1" t="s">
        <v>19235</v>
      </c>
      <c r="C5654" s="1" t="s">
        <v>19236</v>
      </c>
      <c r="D5654" s="1" t="s">
        <v>1210</v>
      </c>
      <c r="E5654" s="1" t="s">
        <v>19237</v>
      </c>
      <c r="F5654" s="1" t="s">
        <v>19238</v>
      </c>
      <c r="G5654" s="1">
        <v>33.462850000000003</v>
      </c>
      <c r="H5654" s="1">
        <v>-105.534751</v>
      </c>
      <c r="I5654" s="1">
        <v>6814</v>
      </c>
      <c r="J5654" s="1">
        <v>-7</v>
      </c>
      <c r="K5654" s="1" t="s">
        <v>236</v>
      </c>
      <c r="L5654" s="1" t="s">
        <v>19235</v>
      </c>
    </row>
    <row r="5655" spans="1:12">
      <c r="A5655" s="1">
        <v>7078</v>
      </c>
      <c r="B5655" s="1" t="s">
        <v>19239</v>
      </c>
      <c r="C5655" s="1" t="s">
        <v>19240</v>
      </c>
      <c r="D5655" s="1" t="s">
        <v>1210</v>
      </c>
      <c r="E5655" s="1" t="s">
        <v>19241</v>
      </c>
      <c r="F5655" s="1" t="s">
        <v>19242</v>
      </c>
      <c r="G5655" s="1">
        <v>34.265555999999997</v>
      </c>
      <c r="H5655" s="1">
        <v>-110.005556</v>
      </c>
      <c r="I5655" s="1">
        <v>6415</v>
      </c>
      <c r="J5655" s="1">
        <v>-7</v>
      </c>
      <c r="K5655" s="1" t="s">
        <v>236</v>
      </c>
      <c r="L5655" s="1" t="s">
        <v>19239</v>
      </c>
    </row>
    <row r="5656" spans="1:12">
      <c r="A5656" s="1">
        <v>7079</v>
      </c>
      <c r="B5656" s="1" t="s">
        <v>19243</v>
      </c>
      <c r="C5656" s="1" t="s">
        <v>19244</v>
      </c>
      <c r="D5656" s="1" t="s">
        <v>1210</v>
      </c>
      <c r="E5656" s="1" t="s">
        <v>19245</v>
      </c>
      <c r="F5656" s="1" t="s">
        <v>19246</v>
      </c>
      <c r="G5656" s="1">
        <v>44.889721999999999</v>
      </c>
      <c r="H5656" s="1">
        <v>-116.101389</v>
      </c>
      <c r="I5656" s="1">
        <v>5021</v>
      </c>
      <c r="J5656" s="1">
        <v>-7</v>
      </c>
      <c r="K5656" s="1" t="s">
        <v>236</v>
      </c>
      <c r="L5656" s="1" t="s">
        <v>19243</v>
      </c>
    </row>
    <row r="5657" spans="1:12">
      <c r="A5657" s="1">
        <v>7080</v>
      </c>
      <c r="B5657" s="1" t="s">
        <v>19247</v>
      </c>
      <c r="C5657" s="1" t="s">
        <v>19248</v>
      </c>
      <c r="D5657" s="1" t="s">
        <v>1210</v>
      </c>
      <c r="E5657" s="1" t="s">
        <v>19249</v>
      </c>
      <c r="F5657" s="1" t="s">
        <v>19250</v>
      </c>
      <c r="G5657" s="1">
        <v>45.123888999999998</v>
      </c>
      <c r="H5657" s="1">
        <v>-113.881389</v>
      </c>
      <c r="I5657" s="1">
        <v>4043</v>
      </c>
      <c r="J5657" s="1">
        <v>-7</v>
      </c>
      <c r="K5657" s="1" t="s">
        <v>236</v>
      </c>
      <c r="L5657" s="1" t="s">
        <v>19247</v>
      </c>
    </row>
    <row r="5658" spans="1:12">
      <c r="A5658" s="1">
        <v>7081</v>
      </c>
      <c r="B5658" s="1" t="s">
        <v>19251</v>
      </c>
      <c r="C5658" s="1" t="s">
        <v>19252</v>
      </c>
      <c r="D5658" s="1" t="s">
        <v>1210</v>
      </c>
      <c r="E5658" s="1" t="s">
        <v>19253</v>
      </c>
      <c r="F5658" s="1" t="s">
        <v>19254</v>
      </c>
      <c r="G5658" s="1">
        <v>37.624048999999999</v>
      </c>
      <c r="H5658" s="1">
        <v>-118.837772</v>
      </c>
      <c r="I5658" s="1">
        <v>7128</v>
      </c>
      <c r="J5658" s="1">
        <v>-8</v>
      </c>
      <c r="K5658" s="1" t="s">
        <v>236</v>
      </c>
      <c r="L5658" s="1" t="s">
        <v>19251</v>
      </c>
    </row>
    <row r="5659" spans="1:12">
      <c r="A5659" s="1">
        <v>7082</v>
      </c>
      <c r="B5659" s="1" t="s">
        <v>19255</v>
      </c>
      <c r="C5659" s="1" t="s">
        <v>19256</v>
      </c>
      <c r="D5659" s="1" t="s">
        <v>1210</v>
      </c>
      <c r="E5659" s="1" t="s">
        <v>19257</v>
      </c>
      <c r="F5659" s="1" t="s">
        <v>19258</v>
      </c>
      <c r="G5659" s="1">
        <v>48.521943999999998</v>
      </c>
      <c r="H5659" s="1">
        <v>-123.024444</v>
      </c>
      <c r="I5659" s="1">
        <v>113</v>
      </c>
      <c r="J5659" s="1">
        <v>-8</v>
      </c>
      <c r="K5659" s="1" t="s">
        <v>236</v>
      </c>
      <c r="L5659" s="1" t="s">
        <v>19255</v>
      </c>
    </row>
    <row r="5660" spans="1:12">
      <c r="A5660" s="1">
        <v>7083</v>
      </c>
      <c r="B5660" s="1" t="s">
        <v>19259</v>
      </c>
      <c r="C5660" s="1" t="s">
        <v>19260</v>
      </c>
      <c r="D5660" s="1" t="s">
        <v>1210</v>
      </c>
      <c r="E5660" s="1" t="s">
        <v>19261</v>
      </c>
      <c r="F5660" s="1" t="s">
        <v>19262</v>
      </c>
      <c r="G5660" s="1">
        <v>48.708055999999999</v>
      </c>
      <c r="H5660" s="1">
        <v>-122.910556</v>
      </c>
      <c r="I5660" s="1">
        <v>31</v>
      </c>
      <c r="J5660" s="1">
        <v>-8</v>
      </c>
      <c r="K5660" s="1" t="s">
        <v>236</v>
      </c>
      <c r="L5660" s="1" t="s">
        <v>19259</v>
      </c>
    </row>
    <row r="5661" spans="1:12">
      <c r="A5661" s="1">
        <v>7084</v>
      </c>
      <c r="B5661" s="1" t="s">
        <v>19263</v>
      </c>
      <c r="C5661" s="1" t="s">
        <v>19264</v>
      </c>
      <c r="D5661" s="1" t="s">
        <v>1210</v>
      </c>
      <c r="E5661" s="1" t="s">
        <v>19265</v>
      </c>
      <c r="F5661" s="1" t="s">
        <v>1212</v>
      </c>
      <c r="G5661" s="1">
        <v>48.498888999999998</v>
      </c>
      <c r="H5661" s="1">
        <v>-122.66249999999999</v>
      </c>
      <c r="I5661" s="1">
        <v>241</v>
      </c>
      <c r="J5661" s="1">
        <v>-8</v>
      </c>
      <c r="K5661" s="1" t="s">
        <v>236</v>
      </c>
      <c r="L5661" s="1" t="s">
        <v>19263</v>
      </c>
    </row>
    <row r="5662" spans="1:12">
      <c r="A5662" s="1">
        <v>7085</v>
      </c>
      <c r="B5662" s="1" t="s">
        <v>19266</v>
      </c>
      <c r="C5662" s="1" t="s">
        <v>19267</v>
      </c>
      <c r="D5662" s="1" t="s">
        <v>1210</v>
      </c>
      <c r="E5662" s="1" t="s">
        <v>19268</v>
      </c>
      <c r="F5662" s="1" t="s">
        <v>19269</v>
      </c>
      <c r="G5662" s="1">
        <v>46.157972000000001</v>
      </c>
      <c r="H5662" s="1">
        <v>-123.878694</v>
      </c>
      <c r="I5662" s="1">
        <v>15</v>
      </c>
      <c r="J5662" s="1">
        <v>-8</v>
      </c>
      <c r="K5662" s="1" t="s">
        <v>236</v>
      </c>
      <c r="L5662" s="1" t="s">
        <v>19266</v>
      </c>
    </row>
    <row r="5663" spans="1:12">
      <c r="A5663" s="1">
        <v>7086</v>
      </c>
      <c r="B5663" s="1" t="s">
        <v>19270</v>
      </c>
      <c r="C5663" s="1" t="s">
        <v>19271</v>
      </c>
      <c r="D5663" s="1" t="s">
        <v>1210</v>
      </c>
      <c r="E5663" s="1" t="s">
        <v>19272</v>
      </c>
      <c r="F5663" s="1" t="s">
        <v>19273</v>
      </c>
      <c r="G5663" s="1">
        <v>44.580361000000003</v>
      </c>
      <c r="H5663" s="1">
        <v>-124.057917</v>
      </c>
      <c r="I5663" s="1">
        <v>160</v>
      </c>
      <c r="J5663" s="1">
        <v>8</v>
      </c>
      <c r="K5663" s="1" t="s">
        <v>236</v>
      </c>
      <c r="L5663" s="1" t="s">
        <v>19270</v>
      </c>
    </row>
    <row r="5664" spans="1:12">
      <c r="A5664" s="1">
        <v>7087</v>
      </c>
      <c r="B5664" s="1" t="s">
        <v>19274</v>
      </c>
      <c r="C5664" s="1" t="s">
        <v>19275</v>
      </c>
      <c r="D5664" s="1" t="s">
        <v>1210</v>
      </c>
      <c r="E5664" s="1" t="s">
        <v>19276</v>
      </c>
      <c r="F5664" s="1" t="s">
        <v>19277</v>
      </c>
      <c r="G5664" s="1">
        <v>62.786110999999998</v>
      </c>
      <c r="H5664" s="1">
        <v>-164.49083300000001</v>
      </c>
      <c r="I5664" s="1">
        <v>13</v>
      </c>
      <c r="J5664" s="1">
        <v>-9</v>
      </c>
      <c r="K5664" s="1" t="s">
        <v>236</v>
      </c>
      <c r="L5664" s="1" t="s">
        <v>19274</v>
      </c>
    </row>
    <row r="5665" spans="1:12">
      <c r="A5665" s="1">
        <v>7088</v>
      </c>
      <c r="B5665" s="1" t="s">
        <v>19278</v>
      </c>
      <c r="C5665" s="1" t="s">
        <v>19279</v>
      </c>
      <c r="D5665" s="1" t="s">
        <v>1210</v>
      </c>
      <c r="E5665" s="1" t="s">
        <v>19280</v>
      </c>
      <c r="F5665" s="1" t="s">
        <v>19281</v>
      </c>
      <c r="G5665" s="1">
        <v>63.888333000000003</v>
      </c>
      <c r="H5665" s="1">
        <v>-160.798889</v>
      </c>
      <c r="I5665" s="1">
        <v>21</v>
      </c>
      <c r="J5665" s="1">
        <v>-9</v>
      </c>
      <c r="K5665" s="1" t="s">
        <v>236</v>
      </c>
      <c r="L5665" s="1" t="s">
        <v>19278</v>
      </c>
    </row>
    <row r="5666" spans="1:12">
      <c r="A5666" s="1">
        <v>7089</v>
      </c>
      <c r="B5666" s="1" t="s">
        <v>19282</v>
      </c>
      <c r="C5666" s="1" t="s">
        <v>19283</v>
      </c>
      <c r="D5666" s="1" t="s">
        <v>1210</v>
      </c>
      <c r="E5666" s="1" t="s">
        <v>19284</v>
      </c>
      <c r="F5666" s="1" t="s">
        <v>19285</v>
      </c>
      <c r="G5666" s="1">
        <v>70.330832999999998</v>
      </c>
      <c r="H5666" s="1">
        <v>-149.5975</v>
      </c>
      <c r="I5666" s="1">
        <v>67</v>
      </c>
      <c r="J5666" s="1">
        <v>-9</v>
      </c>
      <c r="K5666" s="1" t="s">
        <v>236</v>
      </c>
      <c r="L5666" s="1" t="s">
        <v>19282</v>
      </c>
    </row>
    <row r="5667" spans="1:12">
      <c r="A5667" s="1">
        <v>7090</v>
      </c>
      <c r="B5667" s="1" t="s">
        <v>19286</v>
      </c>
      <c r="C5667" s="1" t="s">
        <v>19287</v>
      </c>
      <c r="D5667" s="1" t="s">
        <v>1210</v>
      </c>
      <c r="E5667" s="1" t="s">
        <v>19288</v>
      </c>
      <c r="F5667" s="1" t="s">
        <v>19289</v>
      </c>
      <c r="G5667" s="1">
        <v>62.692222000000001</v>
      </c>
      <c r="H5667" s="1">
        <v>-159.56916699999999</v>
      </c>
      <c r="I5667" s="1">
        <v>79</v>
      </c>
      <c r="J5667" s="1">
        <v>-9</v>
      </c>
      <c r="K5667" s="1" t="s">
        <v>236</v>
      </c>
      <c r="L5667" s="1" t="s">
        <v>19286</v>
      </c>
    </row>
    <row r="5668" spans="1:12">
      <c r="A5668" s="1">
        <v>7091</v>
      </c>
      <c r="B5668" s="1" t="s">
        <v>19290</v>
      </c>
      <c r="C5668" s="1" t="s">
        <v>19291</v>
      </c>
      <c r="D5668" s="1" t="s">
        <v>1210</v>
      </c>
      <c r="E5668" s="1" t="s">
        <v>19292</v>
      </c>
      <c r="F5668" s="1" t="s">
        <v>19293</v>
      </c>
      <c r="G5668" s="1">
        <v>61.579166999999998</v>
      </c>
      <c r="H5668" s="1">
        <v>-159.21555599999999</v>
      </c>
      <c r="I5668" s="1">
        <v>243</v>
      </c>
      <c r="J5668" s="1">
        <v>-9</v>
      </c>
      <c r="K5668" s="1" t="s">
        <v>236</v>
      </c>
      <c r="L5668" s="1" t="s">
        <v>19290</v>
      </c>
    </row>
    <row r="5669" spans="1:12">
      <c r="A5669" s="1">
        <v>7092</v>
      </c>
      <c r="B5669" s="1" t="s">
        <v>19294</v>
      </c>
      <c r="C5669" s="1" t="s">
        <v>19295</v>
      </c>
      <c r="D5669" s="1" t="s">
        <v>1210</v>
      </c>
      <c r="E5669" s="1" t="s">
        <v>19296</v>
      </c>
      <c r="F5669" s="1" t="s">
        <v>19297</v>
      </c>
      <c r="G5669" s="1">
        <v>70.209999999999994</v>
      </c>
      <c r="H5669" s="1">
        <v>-151.00555600000001</v>
      </c>
      <c r="I5669" s="1">
        <v>38</v>
      </c>
      <c r="J5669" s="1">
        <v>-9</v>
      </c>
      <c r="K5669" s="1" t="s">
        <v>236</v>
      </c>
      <c r="L5669" s="1" t="s">
        <v>19294</v>
      </c>
    </row>
    <row r="5670" spans="1:12">
      <c r="A5670" s="1">
        <v>7093</v>
      </c>
      <c r="B5670" s="1" t="s">
        <v>19298</v>
      </c>
      <c r="C5670" s="1" t="s">
        <v>19299</v>
      </c>
      <c r="D5670" s="1" t="s">
        <v>1210</v>
      </c>
      <c r="E5670" s="1" t="s">
        <v>19300</v>
      </c>
      <c r="F5670" s="1" t="s">
        <v>19301</v>
      </c>
      <c r="G5670" s="1">
        <v>60.213611</v>
      </c>
      <c r="H5670" s="1">
        <v>-162.04388900000001</v>
      </c>
      <c r="I5670" s="1">
        <v>15</v>
      </c>
      <c r="J5670" s="1">
        <v>-9</v>
      </c>
      <c r="K5670" s="1" t="s">
        <v>236</v>
      </c>
      <c r="L5670" s="1" t="s">
        <v>19298</v>
      </c>
    </row>
    <row r="5671" spans="1:12">
      <c r="A5671" s="1">
        <v>7094</v>
      </c>
      <c r="B5671" s="1" t="s">
        <v>19302</v>
      </c>
      <c r="C5671" s="1" t="s">
        <v>19303</v>
      </c>
      <c r="D5671" s="1" t="s">
        <v>1210</v>
      </c>
      <c r="E5671" s="1" t="s">
        <v>19304</v>
      </c>
      <c r="F5671" s="1" t="s">
        <v>19305</v>
      </c>
      <c r="G5671" s="1">
        <v>60.873333000000002</v>
      </c>
      <c r="H5671" s="1">
        <v>-162.52444399999999</v>
      </c>
      <c r="I5671" s="1">
        <v>40</v>
      </c>
      <c r="J5671" s="1">
        <v>-9</v>
      </c>
      <c r="K5671" s="1" t="s">
        <v>236</v>
      </c>
      <c r="L5671" s="1" t="s">
        <v>19302</v>
      </c>
    </row>
    <row r="5672" spans="1:12">
      <c r="A5672" s="1">
        <v>7095</v>
      </c>
      <c r="B5672" s="1" t="s">
        <v>19306</v>
      </c>
      <c r="C5672" s="1" t="s">
        <v>19307</v>
      </c>
      <c r="D5672" s="1" t="s">
        <v>1210</v>
      </c>
      <c r="E5672" s="1" t="s">
        <v>19308</v>
      </c>
      <c r="F5672" s="1" t="s">
        <v>19309</v>
      </c>
      <c r="G5672" s="1">
        <v>60.790278000000001</v>
      </c>
      <c r="H5672" s="1">
        <v>-161.443611</v>
      </c>
      <c r="I5672" s="1">
        <v>30</v>
      </c>
      <c r="J5672" s="1">
        <v>-9</v>
      </c>
      <c r="K5672" s="1" t="s">
        <v>236</v>
      </c>
      <c r="L5672" s="1" t="s">
        <v>19306</v>
      </c>
    </row>
    <row r="5673" spans="1:12">
      <c r="A5673" s="1">
        <v>7096</v>
      </c>
      <c r="B5673" s="1" t="s">
        <v>19310</v>
      </c>
      <c r="C5673" s="1" t="s">
        <v>19311</v>
      </c>
      <c r="D5673" s="1" t="s">
        <v>1210</v>
      </c>
      <c r="E5673" s="1" t="s">
        <v>19312</v>
      </c>
      <c r="F5673" s="1" t="s">
        <v>19313</v>
      </c>
      <c r="G5673" s="1">
        <v>59.876389000000003</v>
      </c>
      <c r="H5673" s="1">
        <v>-163.168611</v>
      </c>
      <c r="I5673" s="1">
        <v>18</v>
      </c>
      <c r="J5673" s="1">
        <v>-9</v>
      </c>
      <c r="K5673" s="1" t="s">
        <v>236</v>
      </c>
      <c r="L5673" s="1" t="s">
        <v>19310</v>
      </c>
    </row>
    <row r="5674" spans="1:12">
      <c r="A5674" s="1">
        <v>7097</v>
      </c>
      <c r="B5674" s="1" t="s">
        <v>19314</v>
      </c>
      <c r="C5674" s="1" t="s">
        <v>19315</v>
      </c>
      <c r="D5674" s="1" t="s">
        <v>1210</v>
      </c>
      <c r="E5674" s="1" t="s">
        <v>19316</v>
      </c>
      <c r="F5674" s="1" t="s">
        <v>19317</v>
      </c>
      <c r="G5674" s="1">
        <v>61.864641800000001</v>
      </c>
      <c r="H5674" s="1">
        <v>-162.02611099999999</v>
      </c>
      <c r="I5674" s="1">
        <v>103</v>
      </c>
      <c r="J5674" s="1">
        <v>-9</v>
      </c>
      <c r="K5674" s="1" t="s">
        <v>236</v>
      </c>
      <c r="L5674" s="1" t="s">
        <v>19314</v>
      </c>
    </row>
    <row r="5675" spans="1:12">
      <c r="A5675" s="1">
        <v>7098</v>
      </c>
      <c r="B5675" s="1" t="s">
        <v>19318</v>
      </c>
      <c r="C5675" s="1" t="s">
        <v>19319</v>
      </c>
      <c r="D5675" s="1" t="s">
        <v>1210</v>
      </c>
      <c r="E5675" s="1" t="s">
        <v>19320</v>
      </c>
      <c r="F5675" s="1" t="s">
        <v>19321</v>
      </c>
      <c r="G5675" s="1">
        <v>61.774999999999999</v>
      </c>
      <c r="H5675" s="1">
        <v>-161.319444</v>
      </c>
      <c r="I5675" s="1">
        <v>51</v>
      </c>
      <c r="J5675" s="1">
        <v>-9</v>
      </c>
      <c r="K5675" s="1" t="s">
        <v>236</v>
      </c>
      <c r="L5675" s="1" t="s">
        <v>19318</v>
      </c>
    </row>
    <row r="5676" spans="1:12">
      <c r="A5676" s="1">
        <v>7099</v>
      </c>
      <c r="B5676" s="1" t="s">
        <v>19322</v>
      </c>
      <c r="C5676" s="1" t="s">
        <v>19323</v>
      </c>
      <c r="D5676" s="1" t="s">
        <v>1210</v>
      </c>
      <c r="E5676" s="1" t="s">
        <v>19324</v>
      </c>
      <c r="F5676" s="1" t="s">
        <v>1212</v>
      </c>
      <c r="G5676" s="1">
        <v>60.335278000000002</v>
      </c>
      <c r="H5676" s="1">
        <v>-162.666944</v>
      </c>
      <c r="I5676" s="1">
        <v>16</v>
      </c>
      <c r="J5676" s="1">
        <v>-9</v>
      </c>
      <c r="K5676" s="1" t="s">
        <v>236</v>
      </c>
      <c r="L5676" s="1" t="s">
        <v>19322</v>
      </c>
    </row>
    <row r="5677" spans="1:12">
      <c r="A5677" s="1">
        <v>7100</v>
      </c>
      <c r="B5677" s="1" t="s">
        <v>19325</v>
      </c>
      <c r="C5677" s="1" t="s">
        <v>19326</v>
      </c>
      <c r="D5677" s="1" t="s">
        <v>1210</v>
      </c>
      <c r="E5677" s="1" t="s">
        <v>19327</v>
      </c>
      <c r="F5677" s="1" t="s">
        <v>1212</v>
      </c>
      <c r="G5677" s="1">
        <v>59.356943999999999</v>
      </c>
      <c r="H5677" s="1">
        <v>-157.47111100000001</v>
      </c>
      <c r="I5677" s="1">
        <v>135</v>
      </c>
      <c r="J5677" s="1">
        <v>-9</v>
      </c>
      <c r="K5677" s="1" t="s">
        <v>236</v>
      </c>
      <c r="L5677" s="1" t="s">
        <v>19325</v>
      </c>
    </row>
    <row r="5678" spans="1:12">
      <c r="A5678" s="1">
        <v>7101</v>
      </c>
      <c r="B5678" s="1" t="s">
        <v>19328</v>
      </c>
      <c r="C5678" s="1" t="s">
        <v>19329</v>
      </c>
      <c r="D5678" s="1" t="s">
        <v>1210</v>
      </c>
      <c r="E5678" s="1" t="s">
        <v>19330</v>
      </c>
      <c r="F5678" s="1" t="s">
        <v>19331</v>
      </c>
      <c r="G5678" s="1">
        <v>59.726666999999999</v>
      </c>
      <c r="H5678" s="1">
        <v>-157.259444</v>
      </c>
      <c r="I5678" s="1">
        <v>269</v>
      </c>
      <c r="J5678" s="1">
        <v>-9</v>
      </c>
      <c r="K5678" s="1" t="s">
        <v>236</v>
      </c>
      <c r="L5678" s="1" t="s">
        <v>19328</v>
      </c>
    </row>
    <row r="5679" spans="1:12">
      <c r="A5679" s="1">
        <v>7102</v>
      </c>
      <c r="B5679" s="1" t="s">
        <v>19332</v>
      </c>
      <c r="C5679" s="1" t="s">
        <v>19333</v>
      </c>
      <c r="D5679" s="1" t="s">
        <v>1210</v>
      </c>
      <c r="E5679" s="1" t="s">
        <v>19334</v>
      </c>
      <c r="F5679" s="1" t="s">
        <v>1212</v>
      </c>
      <c r="G5679" s="1">
        <v>59.128056000000001</v>
      </c>
      <c r="H5679" s="1">
        <v>-156.858611</v>
      </c>
      <c r="I5679" s="1">
        <v>39</v>
      </c>
      <c r="J5679" s="1">
        <v>-9</v>
      </c>
      <c r="K5679" s="1" t="s">
        <v>236</v>
      </c>
      <c r="L5679" s="1" t="s">
        <v>19332</v>
      </c>
    </row>
    <row r="5680" spans="1:12">
      <c r="A5680" s="1">
        <v>7103</v>
      </c>
      <c r="B5680" s="1" t="s">
        <v>19335</v>
      </c>
      <c r="C5680" s="1" t="s">
        <v>19336</v>
      </c>
      <c r="D5680" s="1" t="s">
        <v>1210</v>
      </c>
      <c r="E5680" s="1" t="s">
        <v>19337</v>
      </c>
      <c r="F5680" s="1" t="s">
        <v>19338</v>
      </c>
      <c r="G5680" s="1">
        <v>58.990278000000004</v>
      </c>
      <c r="H5680" s="1">
        <v>-159.05000000000001</v>
      </c>
      <c r="I5680" s="1">
        <v>51</v>
      </c>
      <c r="J5680" s="1">
        <v>-9</v>
      </c>
      <c r="K5680" s="1" t="s">
        <v>236</v>
      </c>
      <c r="L5680" s="1" t="s">
        <v>19335</v>
      </c>
    </row>
    <row r="5681" spans="1:12">
      <c r="A5681" s="1">
        <v>7104</v>
      </c>
      <c r="B5681" s="1" t="s">
        <v>19339</v>
      </c>
      <c r="C5681" s="1" t="s">
        <v>19340</v>
      </c>
      <c r="D5681" s="1" t="s">
        <v>1210</v>
      </c>
      <c r="E5681" s="1" t="s">
        <v>19341</v>
      </c>
      <c r="F5681" s="1" t="s">
        <v>1212</v>
      </c>
      <c r="G5681" s="1">
        <v>59.074444</v>
      </c>
      <c r="H5681" s="1">
        <v>-160.27500000000001</v>
      </c>
      <c r="I5681" s="1">
        <v>82</v>
      </c>
      <c r="J5681" s="1">
        <v>-9</v>
      </c>
      <c r="K5681" s="1" t="s">
        <v>236</v>
      </c>
      <c r="L5681" s="1" t="s">
        <v>19339</v>
      </c>
    </row>
    <row r="5682" spans="1:12">
      <c r="A5682" s="1">
        <v>7105</v>
      </c>
      <c r="B5682" s="1" t="s">
        <v>19342</v>
      </c>
      <c r="C5682" s="1" t="s">
        <v>19343</v>
      </c>
      <c r="D5682" s="1" t="s">
        <v>1210</v>
      </c>
      <c r="E5682" s="1" t="s">
        <v>19344</v>
      </c>
      <c r="F5682" s="1" t="s">
        <v>19345</v>
      </c>
      <c r="G5682" s="1">
        <v>66.644999999999996</v>
      </c>
      <c r="H5682" s="1">
        <v>-143.74</v>
      </c>
      <c r="I5682" s="1">
        <v>544</v>
      </c>
      <c r="J5682" s="1">
        <v>-9</v>
      </c>
      <c r="K5682" s="1" t="s">
        <v>236</v>
      </c>
      <c r="L5682" s="1" t="s">
        <v>19342</v>
      </c>
    </row>
    <row r="5683" spans="1:12">
      <c r="A5683" s="1">
        <v>7106</v>
      </c>
      <c r="B5683" s="1" t="s">
        <v>19346</v>
      </c>
      <c r="C5683" s="1" t="s">
        <v>19103</v>
      </c>
      <c r="D5683" s="1" t="s">
        <v>1210</v>
      </c>
      <c r="E5683" s="1" t="s">
        <v>19347</v>
      </c>
      <c r="F5683" s="1" t="s">
        <v>19348</v>
      </c>
      <c r="G5683" s="1">
        <v>64.778056000000007</v>
      </c>
      <c r="H5683" s="1">
        <v>-141.149722</v>
      </c>
      <c r="I5683" s="1">
        <v>908</v>
      </c>
      <c r="J5683" s="1">
        <v>-9</v>
      </c>
      <c r="K5683" s="1" t="s">
        <v>236</v>
      </c>
      <c r="L5683" s="1" t="s">
        <v>19346</v>
      </c>
    </row>
    <row r="5684" spans="1:12">
      <c r="A5684" s="1">
        <v>7107</v>
      </c>
      <c r="B5684" s="1" t="s">
        <v>19349</v>
      </c>
      <c r="C5684" s="1" t="s">
        <v>19350</v>
      </c>
      <c r="D5684" s="1" t="s">
        <v>1210</v>
      </c>
      <c r="E5684" s="1" t="s">
        <v>19351</v>
      </c>
      <c r="F5684" s="1" t="s">
        <v>19352</v>
      </c>
      <c r="G5684" s="1">
        <v>66.039167000000006</v>
      </c>
      <c r="H5684" s="1">
        <v>-154.26472200000001</v>
      </c>
      <c r="I5684" s="1">
        <v>299</v>
      </c>
      <c r="J5684" s="1">
        <v>-9</v>
      </c>
      <c r="K5684" s="1" t="s">
        <v>236</v>
      </c>
      <c r="L5684" s="1" t="s">
        <v>19349</v>
      </c>
    </row>
    <row r="5685" spans="1:12">
      <c r="A5685" s="1">
        <v>7108</v>
      </c>
      <c r="B5685" s="1" t="s">
        <v>19353</v>
      </c>
      <c r="C5685" s="1" t="s">
        <v>19354</v>
      </c>
      <c r="D5685" s="1" t="s">
        <v>1210</v>
      </c>
      <c r="E5685" s="1" t="s">
        <v>19355</v>
      </c>
      <c r="F5685" s="1" t="s">
        <v>19356</v>
      </c>
      <c r="G5685" s="1">
        <v>65.697778</v>
      </c>
      <c r="H5685" s="1">
        <v>-156.35138900000001</v>
      </c>
      <c r="I5685" s="1">
        <v>213</v>
      </c>
      <c r="J5685" s="1">
        <v>-9</v>
      </c>
      <c r="K5685" s="1" t="s">
        <v>236</v>
      </c>
      <c r="L5685" s="1" t="s">
        <v>19353</v>
      </c>
    </row>
    <row r="5686" spans="1:12">
      <c r="A5686" s="1">
        <v>7109</v>
      </c>
      <c r="B5686" s="1" t="s">
        <v>19357</v>
      </c>
      <c r="C5686" s="1" t="s">
        <v>19358</v>
      </c>
      <c r="D5686" s="1" t="s">
        <v>1210</v>
      </c>
      <c r="E5686" s="1" t="s">
        <v>19359</v>
      </c>
      <c r="F5686" s="1" t="s">
        <v>1212</v>
      </c>
      <c r="G5686" s="1">
        <v>65.531110999999996</v>
      </c>
      <c r="H5686" s="1">
        <v>-148.541111</v>
      </c>
      <c r="I5686" s="1">
        <v>696</v>
      </c>
      <c r="J5686" s="1">
        <v>-9</v>
      </c>
      <c r="K5686" s="1" t="s">
        <v>236</v>
      </c>
      <c r="L5686" s="1" t="s">
        <v>19357</v>
      </c>
    </row>
    <row r="5687" spans="1:12">
      <c r="A5687" s="1">
        <v>7110</v>
      </c>
      <c r="B5687" s="1" t="s">
        <v>19360</v>
      </c>
      <c r="C5687" s="1" t="s">
        <v>19361</v>
      </c>
      <c r="D5687" s="1" t="s">
        <v>1210</v>
      </c>
      <c r="E5687" s="1" t="s">
        <v>19362</v>
      </c>
      <c r="F5687" s="1" t="s">
        <v>1212</v>
      </c>
      <c r="G5687" s="1">
        <v>65.143611000000007</v>
      </c>
      <c r="H5687" s="1">
        <v>-149.37</v>
      </c>
      <c r="I5687" s="1">
        <v>460</v>
      </c>
      <c r="J5687" s="1">
        <v>-9</v>
      </c>
      <c r="K5687" s="1" t="s">
        <v>236</v>
      </c>
      <c r="L5687" s="1" t="s">
        <v>19360</v>
      </c>
    </row>
    <row r="5688" spans="1:12">
      <c r="A5688" s="1">
        <v>7111</v>
      </c>
      <c r="B5688" s="1" t="s">
        <v>19363</v>
      </c>
      <c r="C5688" s="1" t="s">
        <v>19364</v>
      </c>
      <c r="D5688" s="1" t="s">
        <v>1210</v>
      </c>
      <c r="E5688" s="1" t="s">
        <v>19365</v>
      </c>
      <c r="F5688" s="1" t="s">
        <v>19366</v>
      </c>
      <c r="G5688" s="1">
        <v>64.729444000000001</v>
      </c>
      <c r="H5688" s="1">
        <v>-158.07416699999999</v>
      </c>
      <c r="I5688" s="1">
        <v>399</v>
      </c>
      <c r="J5688" s="1">
        <v>-9</v>
      </c>
      <c r="K5688" s="1" t="s">
        <v>236</v>
      </c>
      <c r="L5688" s="1" t="s">
        <v>19363</v>
      </c>
    </row>
    <row r="5689" spans="1:12">
      <c r="A5689" s="1">
        <v>7112</v>
      </c>
      <c r="B5689" s="1" t="s">
        <v>19367</v>
      </c>
      <c r="C5689" s="1" t="s">
        <v>19368</v>
      </c>
      <c r="D5689" s="1" t="s">
        <v>1210</v>
      </c>
      <c r="E5689" s="1" t="s">
        <v>19369</v>
      </c>
      <c r="F5689" s="1" t="s">
        <v>1212</v>
      </c>
      <c r="G5689" s="1">
        <v>65.507778000000002</v>
      </c>
      <c r="H5689" s="1">
        <v>-150.14083299999999</v>
      </c>
      <c r="I5689" s="1">
        <v>302</v>
      </c>
      <c r="J5689" s="1">
        <v>-9</v>
      </c>
      <c r="K5689" s="1" t="s">
        <v>236</v>
      </c>
      <c r="L5689" s="1" t="s">
        <v>19367</v>
      </c>
    </row>
    <row r="5690" spans="1:12">
      <c r="A5690" s="1">
        <v>7113</v>
      </c>
      <c r="B5690" s="1" t="s">
        <v>19370</v>
      </c>
      <c r="C5690" s="1" t="s">
        <v>19371</v>
      </c>
      <c r="D5690" s="1" t="s">
        <v>1210</v>
      </c>
      <c r="E5690" s="1" t="s">
        <v>19372</v>
      </c>
      <c r="F5690" s="1" t="s">
        <v>1212</v>
      </c>
      <c r="G5690" s="1">
        <v>65.179556000000005</v>
      </c>
      <c r="H5690" s="1">
        <v>-152.07583299999999</v>
      </c>
      <c r="I5690" s="1">
        <v>207</v>
      </c>
      <c r="J5690" s="1">
        <v>-9</v>
      </c>
      <c r="K5690" s="1" t="s">
        <v>236</v>
      </c>
      <c r="L5690" s="1" t="s">
        <v>19370</v>
      </c>
    </row>
    <row r="5691" spans="1:12">
      <c r="A5691" s="1">
        <v>7114</v>
      </c>
      <c r="B5691" s="1" t="s">
        <v>19373</v>
      </c>
      <c r="C5691" s="1" t="s">
        <v>19374</v>
      </c>
      <c r="D5691" s="1" t="s">
        <v>1210</v>
      </c>
      <c r="E5691" s="1" t="s">
        <v>19375</v>
      </c>
      <c r="F5691" s="1" t="s">
        <v>19376</v>
      </c>
      <c r="G5691" s="1">
        <v>67.008611000000002</v>
      </c>
      <c r="H5691" s="1">
        <v>-146.366389</v>
      </c>
      <c r="I5691" s="1">
        <v>574</v>
      </c>
      <c r="J5691" s="1">
        <v>-9</v>
      </c>
      <c r="K5691" s="1" t="s">
        <v>236</v>
      </c>
      <c r="L5691" s="1" t="s">
        <v>19373</v>
      </c>
    </row>
    <row r="5692" spans="1:12">
      <c r="A5692" s="1">
        <v>7115</v>
      </c>
      <c r="B5692" s="1" t="s">
        <v>19377</v>
      </c>
      <c r="C5692" s="1" t="s">
        <v>19378</v>
      </c>
      <c r="D5692" s="1" t="s">
        <v>1210</v>
      </c>
      <c r="E5692" s="1" t="s">
        <v>19379</v>
      </c>
      <c r="F5692" s="1" t="s">
        <v>19380</v>
      </c>
      <c r="G5692" s="1">
        <v>66.362222000000003</v>
      </c>
      <c r="H5692" s="1">
        <v>-147.406667</v>
      </c>
      <c r="I5692" s="1">
        <v>359</v>
      </c>
      <c r="J5692" s="1">
        <v>-9</v>
      </c>
      <c r="K5692" s="1" t="s">
        <v>236</v>
      </c>
      <c r="L5692" s="1" t="s">
        <v>19377</v>
      </c>
    </row>
    <row r="5693" spans="1:12">
      <c r="A5693" s="1">
        <v>7116</v>
      </c>
      <c r="B5693" s="1" t="s">
        <v>19381</v>
      </c>
      <c r="C5693" s="1" t="s">
        <v>14126</v>
      </c>
      <c r="D5693" s="1" t="s">
        <v>1210</v>
      </c>
      <c r="E5693" s="1" t="s">
        <v>19382</v>
      </c>
      <c r="F5693" s="1" t="s">
        <v>19383</v>
      </c>
      <c r="G5693" s="1">
        <v>65.573888999999994</v>
      </c>
      <c r="H5693" s="1">
        <v>-144.780833</v>
      </c>
      <c r="I5693" s="1">
        <v>937</v>
      </c>
      <c r="J5693" s="1">
        <v>-9</v>
      </c>
      <c r="K5693" s="1" t="s">
        <v>236</v>
      </c>
      <c r="L5693" s="1" t="s">
        <v>19381</v>
      </c>
    </row>
    <row r="5694" spans="1:12">
      <c r="A5694" s="1">
        <v>7117</v>
      </c>
      <c r="B5694" s="1" t="s">
        <v>19384</v>
      </c>
      <c r="C5694" s="1" t="s">
        <v>19385</v>
      </c>
      <c r="D5694" s="1" t="s">
        <v>1210</v>
      </c>
      <c r="E5694" s="1" t="s">
        <v>19386</v>
      </c>
      <c r="F5694" s="1" t="s">
        <v>19387</v>
      </c>
      <c r="G5694" s="1">
        <v>66.888056000000006</v>
      </c>
      <c r="H5694" s="1">
        <v>-157.16249999999999</v>
      </c>
      <c r="I5694" s="1">
        <v>197</v>
      </c>
      <c r="J5694" s="1">
        <v>-9</v>
      </c>
      <c r="K5694" s="1" t="s">
        <v>236</v>
      </c>
      <c r="L5694" s="1" t="s">
        <v>19384</v>
      </c>
    </row>
    <row r="5695" spans="1:12">
      <c r="A5695" s="1">
        <v>7118</v>
      </c>
      <c r="B5695" s="1" t="s">
        <v>19388</v>
      </c>
      <c r="C5695" s="1" t="s">
        <v>19389</v>
      </c>
      <c r="D5695" s="1" t="s">
        <v>1210</v>
      </c>
      <c r="E5695" s="1" t="s">
        <v>19390</v>
      </c>
      <c r="F5695" s="1" t="s">
        <v>1212</v>
      </c>
      <c r="G5695" s="1">
        <v>66.256708000000003</v>
      </c>
      <c r="H5695" s="1">
        <v>-145.81531899999999</v>
      </c>
      <c r="I5695" s="1">
        <v>450</v>
      </c>
      <c r="J5695" s="1">
        <v>-9</v>
      </c>
      <c r="K5695" s="1" t="s">
        <v>236</v>
      </c>
      <c r="L5695" s="1" t="s">
        <v>19388</v>
      </c>
    </row>
    <row r="5696" spans="1:12">
      <c r="A5696" s="1">
        <v>7119</v>
      </c>
      <c r="B5696" s="1" t="s">
        <v>19391</v>
      </c>
      <c r="C5696" s="1" t="s">
        <v>19392</v>
      </c>
      <c r="D5696" s="1" t="s">
        <v>1210</v>
      </c>
      <c r="E5696" s="1" t="s">
        <v>19393</v>
      </c>
      <c r="F5696" s="1" t="s">
        <v>1212</v>
      </c>
      <c r="G5696" s="1">
        <v>67.251389000000003</v>
      </c>
      <c r="H5696" s="1">
        <v>-150.17611099999999</v>
      </c>
      <c r="I5696" s="1">
        <v>1014</v>
      </c>
      <c r="J5696" s="1">
        <v>-9</v>
      </c>
      <c r="K5696" s="1" t="s">
        <v>236</v>
      </c>
      <c r="L5696" s="1" t="s">
        <v>19391</v>
      </c>
    </row>
    <row r="5697" spans="1:12">
      <c r="A5697" s="1">
        <v>7120</v>
      </c>
      <c r="B5697" s="1" t="s">
        <v>19394</v>
      </c>
      <c r="C5697" s="1" t="s">
        <v>19395</v>
      </c>
      <c r="D5697" s="1" t="s">
        <v>1210</v>
      </c>
      <c r="E5697" s="1" t="s">
        <v>19396</v>
      </c>
      <c r="F5697" s="1" t="s">
        <v>19397</v>
      </c>
      <c r="G5697" s="1">
        <v>35.658889000000002</v>
      </c>
      <c r="H5697" s="1">
        <v>-117.829444</v>
      </c>
      <c r="I5697" s="1">
        <v>2455</v>
      </c>
      <c r="J5697" s="1">
        <v>-8</v>
      </c>
      <c r="K5697" s="1" t="s">
        <v>236</v>
      </c>
      <c r="L5697" s="1" t="s">
        <v>19394</v>
      </c>
    </row>
    <row r="5698" spans="1:12">
      <c r="A5698" s="1">
        <v>7121</v>
      </c>
      <c r="B5698" s="1" t="s">
        <v>19398</v>
      </c>
      <c r="C5698" s="1" t="s">
        <v>19399</v>
      </c>
      <c r="D5698" s="1" t="s">
        <v>1210</v>
      </c>
      <c r="E5698" s="1" t="s">
        <v>19400</v>
      </c>
      <c r="F5698" s="1" t="s">
        <v>19401</v>
      </c>
      <c r="G5698" s="1">
        <v>36.318610999999997</v>
      </c>
      <c r="H5698" s="1">
        <v>-119.39277800000001</v>
      </c>
      <c r="I5698" s="1">
        <v>295</v>
      </c>
      <c r="J5698" s="1">
        <v>-8</v>
      </c>
      <c r="K5698" s="1" t="s">
        <v>236</v>
      </c>
      <c r="L5698" s="1" t="s">
        <v>19398</v>
      </c>
    </row>
    <row r="5699" spans="1:12">
      <c r="A5699" s="1">
        <v>7122</v>
      </c>
      <c r="B5699" s="1" t="s">
        <v>19402</v>
      </c>
      <c r="C5699" s="1" t="s">
        <v>11844</v>
      </c>
      <c r="D5699" s="1" t="s">
        <v>1210</v>
      </c>
      <c r="E5699" s="1" t="s">
        <v>19403</v>
      </c>
      <c r="F5699" s="1" t="s">
        <v>19404</v>
      </c>
      <c r="G5699" s="1">
        <v>37.284722000000002</v>
      </c>
      <c r="H5699" s="1">
        <v>-120.51388900000001</v>
      </c>
      <c r="I5699" s="1">
        <v>156</v>
      </c>
      <c r="J5699" s="1">
        <v>-8</v>
      </c>
      <c r="K5699" s="1" t="s">
        <v>236</v>
      </c>
      <c r="L5699" s="1" t="s">
        <v>19402</v>
      </c>
    </row>
    <row r="5700" spans="1:12">
      <c r="A5700" s="1">
        <v>7123</v>
      </c>
      <c r="B5700" s="1" t="s">
        <v>19405</v>
      </c>
      <c r="C5700" s="1" t="s">
        <v>19406</v>
      </c>
      <c r="D5700" s="1" t="s">
        <v>8918</v>
      </c>
      <c r="E5700" s="1" t="s">
        <v>19407</v>
      </c>
      <c r="F5700" s="1" t="s">
        <v>19408</v>
      </c>
      <c r="G5700" s="1">
        <v>-34.456400000000002</v>
      </c>
      <c r="H5700" s="1">
        <v>-57.770600000000002</v>
      </c>
      <c r="I5700" s="1">
        <v>66</v>
      </c>
      <c r="J5700" s="1">
        <v>-4</v>
      </c>
      <c r="K5700" s="1" t="s">
        <v>161</v>
      </c>
      <c r="L5700" s="1" t="s">
        <v>19405</v>
      </c>
    </row>
    <row r="5701" spans="1:12">
      <c r="A5701" s="1">
        <v>7124</v>
      </c>
      <c r="B5701" s="1" t="s">
        <v>19409</v>
      </c>
      <c r="C5701" s="1" t="s">
        <v>19409</v>
      </c>
      <c r="D5701" s="1" t="s">
        <v>8918</v>
      </c>
      <c r="F5701" s="1" t="s">
        <v>19410</v>
      </c>
      <c r="G5701" s="1">
        <v>-33.963881999999998</v>
      </c>
      <c r="H5701" s="1">
        <v>-58.288612000000001</v>
      </c>
      <c r="I5701" s="1">
        <v>10</v>
      </c>
      <c r="J5701" s="1">
        <v>-4</v>
      </c>
      <c r="K5701" s="1" t="s">
        <v>161</v>
      </c>
      <c r="L5701" s="1" t="s">
        <v>19409</v>
      </c>
    </row>
    <row r="5702" spans="1:12">
      <c r="A5702" s="1">
        <v>7125</v>
      </c>
      <c r="B5702" s="1" t="s">
        <v>19411</v>
      </c>
      <c r="C5702" s="1" t="s">
        <v>8138</v>
      </c>
      <c r="D5702" s="1" t="s">
        <v>7943</v>
      </c>
      <c r="E5702" s="1" t="s">
        <v>19412</v>
      </c>
      <c r="F5702" s="1" t="s">
        <v>19413</v>
      </c>
      <c r="G5702" s="1">
        <v>-22.859200000000001</v>
      </c>
      <c r="H5702" s="1">
        <v>-47.108199999999997</v>
      </c>
      <c r="I5702" s="1">
        <v>2008</v>
      </c>
      <c r="J5702" s="1">
        <v>-4</v>
      </c>
      <c r="K5702" s="1" t="s">
        <v>5710</v>
      </c>
      <c r="L5702" s="1" t="s">
        <v>19411</v>
      </c>
    </row>
    <row r="5703" spans="1:12">
      <c r="A5703" s="1">
        <v>7126</v>
      </c>
      <c r="B5703" s="1" t="s">
        <v>19414</v>
      </c>
      <c r="C5703" s="1" t="s">
        <v>19415</v>
      </c>
      <c r="D5703" s="1" t="s">
        <v>1210</v>
      </c>
      <c r="F5703" s="1" t="s">
        <v>19416</v>
      </c>
      <c r="G5703" s="1">
        <v>33.423724999999997</v>
      </c>
      <c r="H5703" s="1">
        <v>-112.374456</v>
      </c>
      <c r="I5703" s="1">
        <v>968</v>
      </c>
      <c r="J5703" s="1">
        <v>-7</v>
      </c>
      <c r="K5703" s="1" t="s">
        <v>201</v>
      </c>
      <c r="L5703" s="1" t="s">
        <v>19414</v>
      </c>
    </row>
    <row r="5704" spans="1:12">
      <c r="A5704" s="1">
        <v>7127</v>
      </c>
      <c r="B5704" s="1" t="s">
        <v>19417</v>
      </c>
      <c r="C5704" s="1" t="s">
        <v>19417</v>
      </c>
      <c r="D5704" s="1" t="s">
        <v>1210</v>
      </c>
      <c r="F5704" s="1" t="s">
        <v>1212</v>
      </c>
      <c r="G5704" s="1">
        <v>40.659444000000001</v>
      </c>
      <c r="H5704" s="1">
        <v>-111.49972219999999</v>
      </c>
      <c r="I5704" s="1">
        <v>7000</v>
      </c>
      <c r="J5704" s="1">
        <v>-7</v>
      </c>
      <c r="K5704" s="1" t="s">
        <v>161</v>
      </c>
      <c r="L5704" s="1" t="s">
        <v>19417</v>
      </c>
    </row>
    <row r="5705" spans="1:12">
      <c r="A5705" s="1">
        <v>7128</v>
      </c>
      <c r="B5705" s="1" t="s">
        <v>19418</v>
      </c>
      <c r="C5705" s="1" t="s">
        <v>19418</v>
      </c>
      <c r="D5705" s="1" t="s">
        <v>6330</v>
      </c>
      <c r="E5705" s="1" t="s">
        <v>19419</v>
      </c>
      <c r="F5705" s="1" t="s">
        <v>19420</v>
      </c>
      <c r="G5705" s="1">
        <v>-27.542777999999998</v>
      </c>
      <c r="H5705" s="1">
        <v>151.91638900000001</v>
      </c>
      <c r="I5705" s="1">
        <v>2086</v>
      </c>
      <c r="J5705" s="1">
        <v>10</v>
      </c>
      <c r="K5705" s="1" t="s">
        <v>201</v>
      </c>
      <c r="L5705" s="1" t="s">
        <v>19418</v>
      </c>
    </row>
    <row r="5706" spans="1:12">
      <c r="A5706" s="1">
        <v>7129</v>
      </c>
      <c r="B5706" s="1" t="s">
        <v>19421</v>
      </c>
      <c r="C5706" s="1" t="s">
        <v>19421</v>
      </c>
      <c r="D5706" s="1" t="s">
        <v>6330</v>
      </c>
      <c r="F5706" s="1" t="s">
        <v>19422</v>
      </c>
      <c r="G5706" s="1">
        <v>-27.408332999999999</v>
      </c>
      <c r="H5706" s="1">
        <v>141.808333</v>
      </c>
      <c r="I5706" s="1">
        <v>385</v>
      </c>
      <c r="J5706" s="1">
        <v>10</v>
      </c>
      <c r="K5706" s="1" t="s">
        <v>201</v>
      </c>
      <c r="L5706" s="1" t="s">
        <v>19421</v>
      </c>
    </row>
    <row r="5707" spans="1:12">
      <c r="A5707" s="1">
        <v>7130</v>
      </c>
      <c r="B5707" s="1" t="s">
        <v>19423</v>
      </c>
      <c r="C5707" s="1" t="s">
        <v>19423</v>
      </c>
      <c r="D5707" s="1" t="s">
        <v>6330</v>
      </c>
      <c r="F5707" s="1" t="s">
        <v>19424</v>
      </c>
      <c r="G5707" s="1">
        <v>-27.558300018310501</v>
      </c>
      <c r="H5707" s="1">
        <v>152.34199523925801</v>
      </c>
      <c r="I5707" s="1">
        <v>400</v>
      </c>
      <c r="J5707" s="1">
        <v>10</v>
      </c>
      <c r="K5707" s="1" t="s">
        <v>201</v>
      </c>
      <c r="L5707" s="1" t="s">
        <v>19423</v>
      </c>
    </row>
    <row r="5708" spans="1:12">
      <c r="A5708" s="1">
        <v>7131</v>
      </c>
      <c r="B5708" s="1" t="s">
        <v>19425</v>
      </c>
      <c r="C5708" s="1" t="s">
        <v>19426</v>
      </c>
      <c r="D5708" s="1" t="s">
        <v>9241</v>
      </c>
      <c r="E5708" s="1" t="s">
        <v>19427</v>
      </c>
      <c r="F5708" s="1" t="s">
        <v>19428</v>
      </c>
      <c r="G5708" s="1">
        <v>50.2395</v>
      </c>
      <c r="H5708" s="1">
        <v>66.941000000000003</v>
      </c>
      <c r="I5708" s="1">
        <v>1152</v>
      </c>
      <c r="J5708" s="1">
        <v>5</v>
      </c>
      <c r="K5708" s="1" t="s">
        <v>161</v>
      </c>
      <c r="L5708" s="1" t="s">
        <v>19425</v>
      </c>
    </row>
    <row r="5709" spans="1:12">
      <c r="A5709" s="1">
        <v>7132</v>
      </c>
      <c r="B5709" s="1" t="s">
        <v>19429</v>
      </c>
      <c r="C5709" s="1" t="s">
        <v>1271</v>
      </c>
      <c r="D5709" s="1" t="s">
        <v>1196</v>
      </c>
      <c r="F5709" s="1" t="s">
        <v>19430</v>
      </c>
      <c r="G5709" s="1">
        <v>53.542369000000001</v>
      </c>
      <c r="H5709" s="1">
        <v>9.9815919999999991</v>
      </c>
      <c r="I5709" s="1">
        <v>0</v>
      </c>
      <c r="J5709" s="1">
        <v>1</v>
      </c>
      <c r="K5709" s="1" t="s">
        <v>184</v>
      </c>
      <c r="L5709" s="1" t="s">
        <v>19429</v>
      </c>
    </row>
    <row r="5710" spans="1:12">
      <c r="A5710" s="1">
        <v>7133</v>
      </c>
      <c r="B5710" s="1" t="s">
        <v>19431</v>
      </c>
      <c r="C5710" s="1" t="s">
        <v>19432</v>
      </c>
      <c r="D5710" s="1" t="s">
        <v>1196</v>
      </c>
      <c r="F5710" s="1" t="s">
        <v>19433</v>
      </c>
      <c r="G5710" s="1">
        <v>54.455801999999998</v>
      </c>
      <c r="H5710" s="1">
        <v>11.109273</v>
      </c>
      <c r="I5710" s="1">
        <v>0</v>
      </c>
      <c r="J5710" s="1">
        <v>1</v>
      </c>
      <c r="K5710" s="1" t="s">
        <v>184</v>
      </c>
      <c r="L5710" s="1" t="s">
        <v>19431</v>
      </c>
    </row>
    <row r="5711" spans="1:12">
      <c r="A5711" s="1">
        <v>7134</v>
      </c>
      <c r="B5711" s="1" t="s">
        <v>19434</v>
      </c>
      <c r="C5711" s="1" t="s">
        <v>19435</v>
      </c>
      <c r="D5711" s="1" t="s">
        <v>1196</v>
      </c>
      <c r="F5711" s="1" t="s">
        <v>19436</v>
      </c>
      <c r="G5711" s="1">
        <v>48.367600000000003</v>
      </c>
      <c r="H5711" s="1">
        <v>9.2863000000000007</v>
      </c>
      <c r="I5711" s="1">
        <v>1215</v>
      </c>
      <c r="J5711" s="1">
        <v>1</v>
      </c>
      <c r="K5711" s="1" t="s">
        <v>184</v>
      </c>
      <c r="L5711" s="1" t="s">
        <v>19434</v>
      </c>
    </row>
    <row r="5712" spans="1:12">
      <c r="A5712" s="1">
        <v>7135</v>
      </c>
      <c r="B5712" s="1" t="s">
        <v>19437</v>
      </c>
      <c r="C5712" s="1" t="s">
        <v>19438</v>
      </c>
      <c r="D5712" s="1" t="s">
        <v>1210</v>
      </c>
      <c r="E5712" s="1" t="s">
        <v>19439</v>
      </c>
      <c r="F5712" s="1" t="s">
        <v>19440</v>
      </c>
      <c r="G5712" s="1">
        <v>57.503610999999999</v>
      </c>
      <c r="H5712" s="1">
        <v>-134.58500000000001</v>
      </c>
      <c r="I5712" s="1">
        <v>0</v>
      </c>
      <c r="J5712" s="1">
        <v>-9</v>
      </c>
      <c r="K5712" s="1" t="s">
        <v>236</v>
      </c>
      <c r="L5712" s="1" t="s">
        <v>19437</v>
      </c>
    </row>
    <row r="5713" spans="1:12">
      <c r="A5713" s="1">
        <v>7136</v>
      </c>
      <c r="B5713" s="1" t="s">
        <v>19441</v>
      </c>
      <c r="C5713" s="1" t="s">
        <v>19442</v>
      </c>
      <c r="D5713" s="1" t="s">
        <v>1210</v>
      </c>
      <c r="E5713" s="1" t="s">
        <v>19443</v>
      </c>
      <c r="F5713" s="1" t="s">
        <v>19444</v>
      </c>
      <c r="G5713" s="1">
        <v>58.195278000000002</v>
      </c>
      <c r="H5713" s="1">
        <v>-136.3475</v>
      </c>
      <c r="I5713" s="1">
        <v>0</v>
      </c>
      <c r="J5713" s="1">
        <v>-9</v>
      </c>
      <c r="K5713" s="1" t="s">
        <v>236</v>
      </c>
      <c r="L5713" s="1" t="s">
        <v>19441</v>
      </c>
    </row>
    <row r="5714" spans="1:12">
      <c r="A5714" s="1">
        <v>7137</v>
      </c>
      <c r="B5714" s="1" t="s">
        <v>19445</v>
      </c>
      <c r="C5714" s="1" t="s">
        <v>19446</v>
      </c>
      <c r="D5714" s="1" t="s">
        <v>1210</v>
      </c>
      <c r="E5714" s="1" t="s">
        <v>19447</v>
      </c>
      <c r="F5714" s="1" t="s">
        <v>1212</v>
      </c>
      <c r="G5714" s="1">
        <v>57.779722</v>
      </c>
      <c r="H5714" s="1">
        <v>-135.218333</v>
      </c>
      <c r="I5714" s="1">
        <v>0</v>
      </c>
      <c r="J5714" s="1">
        <v>-9</v>
      </c>
      <c r="K5714" s="1" t="s">
        <v>236</v>
      </c>
      <c r="L5714" s="1" t="s">
        <v>19445</v>
      </c>
    </row>
    <row r="5715" spans="1:12">
      <c r="A5715" s="1">
        <v>7138</v>
      </c>
      <c r="B5715" s="1" t="s">
        <v>19448</v>
      </c>
      <c r="C5715" s="1" t="s">
        <v>19449</v>
      </c>
      <c r="D5715" s="1" t="s">
        <v>1210</v>
      </c>
      <c r="E5715" s="1" t="s">
        <v>19450</v>
      </c>
      <c r="F5715" s="1" t="s">
        <v>1212</v>
      </c>
      <c r="G5715" s="1">
        <v>57.955278</v>
      </c>
      <c r="H5715" s="1">
        <v>-136.236389</v>
      </c>
      <c r="I5715" s="1">
        <v>0</v>
      </c>
      <c r="J5715" s="1">
        <v>-9</v>
      </c>
      <c r="K5715" s="1" t="s">
        <v>236</v>
      </c>
      <c r="L5715" s="1" t="s">
        <v>19448</v>
      </c>
    </row>
    <row r="5716" spans="1:12">
      <c r="A5716" s="1">
        <v>7139</v>
      </c>
      <c r="B5716" s="1" t="s">
        <v>19451</v>
      </c>
      <c r="C5716" s="1" t="s">
        <v>12475</v>
      </c>
      <c r="D5716" s="1" t="s">
        <v>1210</v>
      </c>
      <c r="E5716" s="1" t="s">
        <v>19452</v>
      </c>
      <c r="F5716" s="1" t="s">
        <v>1212</v>
      </c>
      <c r="G5716" s="1">
        <v>57.515000000000001</v>
      </c>
      <c r="H5716" s="1">
        <v>-134.946111</v>
      </c>
      <c r="I5716" s="1">
        <v>0</v>
      </c>
      <c r="J5716" s="1">
        <v>-9</v>
      </c>
      <c r="K5716" s="1" t="s">
        <v>236</v>
      </c>
      <c r="L5716" s="1" t="s">
        <v>19451</v>
      </c>
    </row>
    <row r="5717" spans="1:12">
      <c r="A5717" s="1">
        <v>7140</v>
      </c>
      <c r="B5717" s="1" t="s">
        <v>19453</v>
      </c>
      <c r="C5717" s="1" t="s">
        <v>19454</v>
      </c>
      <c r="D5717" s="1" t="s">
        <v>1210</v>
      </c>
      <c r="E5717" s="1" t="s">
        <v>19455</v>
      </c>
      <c r="F5717" s="1" t="s">
        <v>19456</v>
      </c>
      <c r="G5717" s="1">
        <v>58.254443999999999</v>
      </c>
      <c r="H5717" s="1">
        <v>-134.89777799999999</v>
      </c>
      <c r="I5717" s="1">
        <v>0</v>
      </c>
      <c r="J5717" s="1">
        <v>-9</v>
      </c>
      <c r="K5717" s="1" t="s">
        <v>236</v>
      </c>
      <c r="L5717" s="1" t="s">
        <v>19453</v>
      </c>
    </row>
    <row r="5718" spans="1:12">
      <c r="A5718" s="1">
        <v>7141</v>
      </c>
      <c r="B5718" s="1" t="s">
        <v>19457</v>
      </c>
      <c r="C5718" s="1" t="s">
        <v>19458</v>
      </c>
      <c r="D5718" s="1" t="s">
        <v>1210</v>
      </c>
      <c r="E5718" s="1" t="s">
        <v>19459</v>
      </c>
      <c r="F5718" s="1" t="s">
        <v>1212</v>
      </c>
      <c r="G5718" s="1">
        <v>58.420555999999998</v>
      </c>
      <c r="H5718" s="1">
        <v>-135.44916699999999</v>
      </c>
      <c r="I5718" s="1">
        <v>0</v>
      </c>
      <c r="J5718" s="1">
        <v>-9</v>
      </c>
      <c r="K5718" s="1" t="s">
        <v>236</v>
      </c>
      <c r="L5718" s="1" t="s">
        <v>19457</v>
      </c>
    </row>
    <row r="5719" spans="1:12">
      <c r="A5719" s="1">
        <v>7142</v>
      </c>
      <c r="B5719" s="1" t="s">
        <v>19460</v>
      </c>
      <c r="C5719" s="1" t="s">
        <v>19461</v>
      </c>
      <c r="D5719" s="1" t="s">
        <v>1210</v>
      </c>
      <c r="E5719" s="1" t="s">
        <v>19462</v>
      </c>
      <c r="F5719" s="1" t="s">
        <v>19463</v>
      </c>
      <c r="G5719" s="1">
        <v>58.096111000000001</v>
      </c>
      <c r="H5719" s="1">
        <v>-135.40972199999999</v>
      </c>
      <c r="I5719" s="1">
        <v>19</v>
      </c>
      <c r="J5719" s="1">
        <v>-9</v>
      </c>
      <c r="K5719" s="1" t="s">
        <v>236</v>
      </c>
      <c r="L5719" s="1" t="s">
        <v>19460</v>
      </c>
    </row>
    <row r="5720" spans="1:12">
      <c r="A5720" s="1">
        <v>7143</v>
      </c>
      <c r="B5720" s="1" t="s">
        <v>19464</v>
      </c>
      <c r="C5720" s="1" t="s">
        <v>19465</v>
      </c>
      <c r="D5720" s="1" t="s">
        <v>1210</v>
      </c>
      <c r="E5720" s="1" t="s">
        <v>19466</v>
      </c>
      <c r="F5720" s="1" t="s">
        <v>19467</v>
      </c>
      <c r="G5720" s="1">
        <v>56.961388999999997</v>
      </c>
      <c r="H5720" s="1">
        <v>-133.91027800000001</v>
      </c>
      <c r="I5720" s="1">
        <v>172</v>
      </c>
      <c r="J5720" s="1">
        <v>-9</v>
      </c>
      <c r="K5720" s="1" t="s">
        <v>236</v>
      </c>
      <c r="L5720" s="1" t="s">
        <v>19464</v>
      </c>
    </row>
    <row r="5721" spans="1:12">
      <c r="A5721" s="1">
        <v>7144</v>
      </c>
      <c r="B5721" s="1" t="s">
        <v>19468</v>
      </c>
      <c r="C5721" s="1" t="s">
        <v>19469</v>
      </c>
      <c r="D5721" s="1" t="s">
        <v>1210</v>
      </c>
      <c r="E5721" s="1" t="s">
        <v>19470</v>
      </c>
      <c r="F5721" s="1" t="s">
        <v>1212</v>
      </c>
      <c r="G5721" s="1">
        <v>55.478889000000002</v>
      </c>
      <c r="H5721" s="1">
        <v>-133.14777799999999</v>
      </c>
      <c r="I5721" s="1">
        <v>0</v>
      </c>
      <c r="J5721" s="1">
        <v>-9</v>
      </c>
      <c r="K5721" s="1" t="s">
        <v>236</v>
      </c>
      <c r="L5721" s="1" t="s">
        <v>19468</v>
      </c>
    </row>
    <row r="5722" spans="1:12">
      <c r="A5722" s="1">
        <v>7145</v>
      </c>
      <c r="B5722" s="1" t="s">
        <v>19471</v>
      </c>
      <c r="C5722" s="1" t="s">
        <v>19472</v>
      </c>
      <c r="D5722" s="1" t="s">
        <v>1210</v>
      </c>
      <c r="E5722" s="1" t="s">
        <v>19473</v>
      </c>
      <c r="F5722" s="1" t="s">
        <v>1212</v>
      </c>
      <c r="G5722" s="1">
        <v>55.481667000000002</v>
      </c>
      <c r="H5722" s="1">
        <v>-132.64611099999999</v>
      </c>
      <c r="I5722" s="1">
        <v>0</v>
      </c>
      <c r="J5722" s="1">
        <v>-9</v>
      </c>
      <c r="K5722" s="1" t="s">
        <v>236</v>
      </c>
      <c r="L5722" s="1" t="s">
        <v>19471</v>
      </c>
    </row>
    <row r="5723" spans="1:12">
      <c r="A5723" s="1">
        <v>7146</v>
      </c>
      <c r="B5723" s="1" t="s">
        <v>19474</v>
      </c>
      <c r="C5723" s="1" t="s">
        <v>19475</v>
      </c>
      <c r="D5723" s="1" t="s">
        <v>1210</v>
      </c>
      <c r="E5723" s="1" t="s">
        <v>19476</v>
      </c>
      <c r="F5723" s="1" t="s">
        <v>19477</v>
      </c>
      <c r="G5723" s="1">
        <v>55.131110999999997</v>
      </c>
      <c r="H5723" s="1">
        <v>-131.578056</v>
      </c>
      <c r="I5723" s="1">
        <v>0</v>
      </c>
      <c r="J5723" s="1">
        <v>-9</v>
      </c>
      <c r="K5723" s="1" t="s">
        <v>236</v>
      </c>
      <c r="L5723" s="1" t="s">
        <v>19474</v>
      </c>
    </row>
    <row r="5724" spans="1:12">
      <c r="A5724" s="1">
        <v>7147</v>
      </c>
      <c r="B5724" s="1" t="s">
        <v>19478</v>
      </c>
      <c r="C5724" s="1" t="s">
        <v>19479</v>
      </c>
      <c r="D5724" s="1" t="s">
        <v>1210</v>
      </c>
      <c r="E5724" s="1" t="s">
        <v>19480</v>
      </c>
      <c r="F5724" s="1" t="s">
        <v>1212</v>
      </c>
      <c r="G5724" s="1">
        <v>55.688056000000003</v>
      </c>
      <c r="H5724" s="1">
        <v>-132.53666699999999</v>
      </c>
      <c r="I5724" s="1">
        <v>0</v>
      </c>
      <c r="J5724" s="1">
        <v>-9</v>
      </c>
      <c r="K5724" s="1" t="s">
        <v>236</v>
      </c>
      <c r="L5724" s="1" t="s">
        <v>19478</v>
      </c>
    </row>
    <row r="5725" spans="1:12">
      <c r="A5725" s="1">
        <v>7148</v>
      </c>
      <c r="B5725" s="1" t="s">
        <v>19481</v>
      </c>
      <c r="C5725" s="1" t="s">
        <v>19482</v>
      </c>
      <c r="D5725" s="1" t="s">
        <v>1210</v>
      </c>
      <c r="E5725" s="1" t="s">
        <v>19483</v>
      </c>
      <c r="F5725" s="1" t="s">
        <v>19484</v>
      </c>
      <c r="G5725" s="1">
        <v>55.206389000000001</v>
      </c>
      <c r="H5725" s="1">
        <v>-132.82833299999999</v>
      </c>
      <c r="I5725" s="1">
        <v>0</v>
      </c>
      <c r="J5725" s="1">
        <v>-9</v>
      </c>
      <c r="K5725" s="1" t="s">
        <v>236</v>
      </c>
      <c r="L5725" s="1" t="s">
        <v>19481</v>
      </c>
    </row>
    <row r="5726" spans="1:12">
      <c r="A5726" s="1">
        <v>7149</v>
      </c>
      <c r="B5726" s="1" t="s">
        <v>19485</v>
      </c>
      <c r="C5726" s="1" t="s">
        <v>19486</v>
      </c>
      <c r="D5726" s="1" t="s">
        <v>1210</v>
      </c>
      <c r="E5726" s="1" t="s">
        <v>19487</v>
      </c>
      <c r="F5726" s="1" t="s">
        <v>1212</v>
      </c>
      <c r="G5726" s="1">
        <v>55.903333000000003</v>
      </c>
      <c r="H5726" s="1">
        <v>-130.00666699999999</v>
      </c>
      <c r="I5726" s="1">
        <v>0</v>
      </c>
      <c r="J5726" s="1">
        <v>-9</v>
      </c>
      <c r="K5726" s="1" t="s">
        <v>236</v>
      </c>
      <c r="L5726" s="1" t="s">
        <v>19485</v>
      </c>
    </row>
    <row r="5727" spans="1:12">
      <c r="A5727" s="1">
        <v>7150</v>
      </c>
      <c r="B5727" s="1" t="s">
        <v>19488</v>
      </c>
      <c r="C5727" s="1" t="s">
        <v>19489</v>
      </c>
      <c r="D5727" s="1" t="s">
        <v>1210</v>
      </c>
      <c r="E5727" s="1" t="s">
        <v>19490</v>
      </c>
      <c r="F5727" s="1" t="s">
        <v>1212</v>
      </c>
      <c r="G5727" s="1">
        <v>56.351944000000003</v>
      </c>
      <c r="H5727" s="1">
        <v>-133.6225</v>
      </c>
      <c r="I5727" s="1">
        <v>0</v>
      </c>
      <c r="J5727" s="1">
        <v>-9</v>
      </c>
      <c r="K5727" s="1" t="s">
        <v>236</v>
      </c>
      <c r="L5727" s="1" t="s">
        <v>19488</v>
      </c>
    </row>
    <row r="5728" spans="1:12">
      <c r="A5728" s="1">
        <v>7151</v>
      </c>
      <c r="B5728" s="1" t="s">
        <v>19491</v>
      </c>
      <c r="C5728" s="1" t="s">
        <v>19492</v>
      </c>
      <c r="D5728" s="1" t="s">
        <v>1210</v>
      </c>
      <c r="E5728" s="1" t="s">
        <v>19493</v>
      </c>
      <c r="F5728" s="1" t="s">
        <v>1212</v>
      </c>
      <c r="G5728" s="1">
        <v>56.328888999999997</v>
      </c>
      <c r="H5728" s="1">
        <v>-133.61000000000001</v>
      </c>
      <c r="I5728" s="1">
        <v>0</v>
      </c>
      <c r="J5728" s="1">
        <v>-9</v>
      </c>
      <c r="K5728" s="1" t="s">
        <v>236</v>
      </c>
      <c r="L5728" s="1" t="s">
        <v>19491</v>
      </c>
    </row>
    <row r="5729" spans="1:12">
      <c r="A5729" s="1">
        <v>7152</v>
      </c>
      <c r="B5729" s="1" t="s">
        <v>19494</v>
      </c>
      <c r="C5729" s="1" t="s">
        <v>19495</v>
      </c>
      <c r="D5729" s="1" t="s">
        <v>1210</v>
      </c>
      <c r="E5729" s="1" t="s">
        <v>19496</v>
      </c>
      <c r="F5729" s="1" t="s">
        <v>1212</v>
      </c>
      <c r="G5729" s="1">
        <v>56.116388999999998</v>
      </c>
      <c r="H5729" s="1">
        <v>-133.121667</v>
      </c>
      <c r="I5729" s="1">
        <v>0</v>
      </c>
      <c r="J5729" s="1">
        <v>-9</v>
      </c>
      <c r="K5729" s="1" t="s">
        <v>236</v>
      </c>
      <c r="L5729" s="1" t="s">
        <v>19494</v>
      </c>
    </row>
    <row r="5730" spans="1:12">
      <c r="A5730" s="1">
        <v>7153</v>
      </c>
      <c r="B5730" s="1" t="s">
        <v>19497</v>
      </c>
      <c r="C5730" s="1" t="s">
        <v>19498</v>
      </c>
      <c r="D5730" s="1" t="s">
        <v>1210</v>
      </c>
      <c r="E5730" s="1" t="s">
        <v>19499</v>
      </c>
      <c r="F5730" s="1" t="s">
        <v>1212</v>
      </c>
      <c r="G5730" s="1">
        <v>56.255000000000003</v>
      </c>
      <c r="H5730" s="1">
        <v>-158.77527799999999</v>
      </c>
      <c r="I5730" s="1">
        <v>50</v>
      </c>
      <c r="J5730" s="1">
        <v>-9</v>
      </c>
      <c r="K5730" s="1" t="s">
        <v>236</v>
      </c>
      <c r="L5730" s="1" t="s">
        <v>19497</v>
      </c>
    </row>
    <row r="5731" spans="1:12">
      <c r="A5731" s="1">
        <v>7154</v>
      </c>
      <c r="B5731" s="1" t="s">
        <v>19500</v>
      </c>
      <c r="C5731" s="1" t="s">
        <v>19501</v>
      </c>
      <c r="D5731" s="1" t="s">
        <v>1210</v>
      </c>
      <c r="E5731" s="1" t="s">
        <v>19502</v>
      </c>
      <c r="F5731" s="1" t="s">
        <v>19503</v>
      </c>
      <c r="G5731" s="1">
        <v>58.185555999999998</v>
      </c>
      <c r="H5731" s="1">
        <v>-157.37555599999999</v>
      </c>
      <c r="I5731" s="1">
        <v>92</v>
      </c>
      <c r="J5731" s="1">
        <v>-9</v>
      </c>
      <c r="K5731" s="1" t="s">
        <v>236</v>
      </c>
      <c r="L5731" s="1" t="s">
        <v>19500</v>
      </c>
    </row>
    <row r="5732" spans="1:12">
      <c r="A5732" s="1">
        <v>7155</v>
      </c>
      <c r="B5732" s="1" t="s">
        <v>19504</v>
      </c>
      <c r="C5732" s="1" t="s">
        <v>19505</v>
      </c>
      <c r="D5732" s="1" t="s">
        <v>1210</v>
      </c>
      <c r="E5732" s="1" t="s">
        <v>19506</v>
      </c>
      <c r="F5732" s="1" t="s">
        <v>1212</v>
      </c>
      <c r="G5732" s="1">
        <v>56.311110999999997</v>
      </c>
      <c r="H5732" s="1">
        <v>-158.534167</v>
      </c>
      <c r="I5732" s="1">
        <v>25</v>
      </c>
      <c r="J5732" s="1">
        <v>-9</v>
      </c>
      <c r="K5732" s="1" t="s">
        <v>236</v>
      </c>
      <c r="L5732" s="1" t="s">
        <v>19504</v>
      </c>
    </row>
    <row r="5733" spans="1:12">
      <c r="A5733" s="1">
        <v>7156</v>
      </c>
      <c r="B5733" s="1" t="s">
        <v>19507</v>
      </c>
      <c r="C5733" s="1" t="s">
        <v>19508</v>
      </c>
      <c r="D5733" s="1" t="s">
        <v>1210</v>
      </c>
      <c r="E5733" s="1" t="s">
        <v>19509</v>
      </c>
      <c r="F5733" s="1" t="s">
        <v>1212</v>
      </c>
      <c r="G5733" s="1">
        <v>56.295555999999998</v>
      </c>
      <c r="H5733" s="1">
        <v>-158.401398</v>
      </c>
      <c r="I5733" s="1">
        <v>0</v>
      </c>
      <c r="J5733" s="1">
        <v>-9</v>
      </c>
      <c r="K5733" s="1" t="s">
        <v>236</v>
      </c>
      <c r="L5733" s="1" t="s">
        <v>19507</v>
      </c>
    </row>
    <row r="5734" spans="1:12">
      <c r="A5734" s="1">
        <v>7157</v>
      </c>
      <c r="B5734" s="1" t="s">
        <v>19510</v>
      </c>
      <c r="C5734" s="1" t="s">
        <v>19511</v>
      </c>
      <c r="D5734" s="1" t="s">
        <v>1210</v>
      </c>
      <c r="E5734" s="1" t="s">
        <v>19512</v>
      </c>
      <c r="F5734" s="1" t="s">
        <v>19513</v>
      </c>
      <c r="G5734" s="1">
        <v>55.906666999999999</v>
      </c>
      <c r="H5734" s="1">
        <v>-159.160833</v>
      </c>
      <c r="I5734" s="1">
        <v>29</v>
      </c>
      <c r="J5734" s="1">
        <v>-9</v>
      </c>
      <c r="K5734" s="1" t="s">
        <v>236</v>
      </c>
      <c r="L5734" s="1" t="s">
        <v>19510</v>
      </c>
    </row>
    <row r="5735" spans="1:12">
      <c r="A5735" s="1">
        <v>7158</v>
      </c>
      <c r="B5735" s="1" t="s">
        <v>19514</v>
      </c>
      <c r="C5735" s="1" t="s">
        <v>19515</v>
      </c>
      <c r="D5735" s="1" t="s">
        <v>1210</v>
      </c>
      <c r="E5735" s="1" t="s">
        <v>19516</v>
      </c>
      <c r="F5735" s="1" t="s">
        <v>19517</v>
      </c>
      <c r="G5735" s="1">
        <v>57.585393000000003</v>
      </c>
      <c r="H5735" s="1">
        <v>-157.571944</v>
      </c>
      <c r="I5735" s="1">
        <v>57</v>
      </c>
      <c r="J5735" s="1">
        <v>-9</v>
      </c>
      <c r="K5735" s="1" t="s">
        <v>236</v>
      </c>
      <c r="L5735" s="1" t="s">
        <v>19514</v>
      </c>
    </row>
    <row r="5736" spans="1:12">
      <c r="A5736" s="1">
        <v>7159</v>
      </c>
      <c r="B5736" s="1" t="s">
        <v>19518</v>
      </c>
      <c r="C5736" s="1" t="s">
        <v>19519</v>
      </c>
      <c r="D5736" s="1" t="s">
        <v>1210</v>
      </c>
      <c r="E5736" s="1" t="s">
        <v>19520</v>
      </c>
      <c r="F5736" s="1" t="s">
        <v>19521</v>
      </c>
      <c r="G5736" s="1">
        <v>58.702221999999999</v>
      </c>
      <c r="H5736" s="1">
        <v>-157.0025</v>
      </c>
      <c r="I5736" s="1">
        <v>162</v>
      </c>
      <c r="J5736" s="1">
        <v>-9</v>
      </c>
      <c r="K5736" s="1" t="s">
        <v>236</v>
      </c>
      <c r="L5736" s="1" t="s">
        <v>19518</v>
      </c>
    </row>
    <row r="5737" spans="1:12">
      <c r="A5737" s="1">
        <v>7160</v>
      </c>
      <c r="B5737" s="1" t="s">
        <v>19522</v>
      </c>
      <c r="C5737" s="1" t="s">
        <v>19523</v>
      </c>
      <c r="D5737" s="1" t="s">
        <v>1210</v>
      </c>
      <c r="E5737" s="1" t="s">
        <v>19524</v>
      </c>
      <c r="F5737" s="1" t="s">
        <v>19525</v>
      </c>
      <c r="G5737" s="1">
        <v>56.938611000000002</v>
      </c>
      <c r="H5737" s="1">
        <v>-154.1825</v>
      </c>
      <c r="I5737" s="1">
        <v>44</v>
      </c>
      <c r="J5737" s="1">
        <v>-9</v>
      </c>
      <c r="K5737" s="1" t="s">
        <v>236</v>
      </c>
      <c r="L5737" s="1" t="s">
        <v>19522</v>
      </c>
    </row>
    <row r="5738" spans="1:12">
      <c r="A5738" s="1">
        <v>7161</v>
      </c>
      <c r="B5738" s="1" t="s">
        <v>19526</v>
      </c>
      <c r="C5738" s="1" t="s">
        <v>19527</v>
      </c>
      <c r="D5738" s="1" t="s">
        <v>1210</v>
      </c>
      <c r="E5738" s="1" t="s">
        <v>19528</v>
      </c>
      <c r="F5738" s="1" t="s">
        <v>19529</v>
      </c>
      <c r="G5738" s="1">
        <v>57.566943999999999</v>
      </c>
      <c r="H5738" s="1">
        <v>-154.450278</v>
      </c>
      <c r="I5738" s="1">
        <v>137</v>
      </c>
      <c r="J5738" s="1">
        <v>-9</v>
      </c>
      <c r="K5738" s="1" t="s">
        <v>236</v>
      </c>
      <c r="L5738" s="1" t="s">
        <v>19526</v>
      </c>
    </row>
    <row r="5739" spans="1:12">
      <c r="A5739" s="1">
        <v>7162</v>
      </c>
      <c r="B5739" s="1" t="s">
        <v>19530</v>
      </c>
      <c r="C5739" s="1" t="s">
        <v>19531</v>
      </c>
      <c r="D5739" s="1" t="s">
        <v>1210</v>
      </c>
      <c r="E5739" s="1" t="s">
        <v>19532</v>
      </c>
      <c r="F5739" s="1" t="s">
        <v>19533</v>
      </c>
      <c r="G5739" s="1">
        <v>57.534999999999997</v>
      </c>
      <c r="H5739" s="1">
        <v>-153.97666699999999</v>
      </c>
      <c r="I5739" s="1">
        <v>87</v>
      </c>
      <c r="J5739" s="1">
        <v>-9</v>
      </c>
      <c r="K5739" s="1" t="s">
        <v>236</v>
      </c>
      <c r="L5739" s="1" t="s">
        <v>19530</v>
      </c>
    </row>
    <row r="5740" spans="1:12">
      <c r="A5740" s="1">
        <v>7163</v>
      </c>
      <c r="B5740" s="1" t="s">
        <v>19534</v>
      </c>
      <c r="C5740" s="1" t="s">
        <v>19535</v>
      </c>
      <c r="D5740" s="1" t="s">
        <v>1210</v>
      </c>
      <c r="E5740" s="1" t="s">
        <v>19536</v>
      </c>
      <c r="F5740" s="1" t="s">
        <v>1212</v>
      </c>
      <c r="G5740" s="1">
        <v>57.218055999999997</v>
      </c>
      <c r="H5740" s="1">
        <v>-153.269722</v>
      </c>
      <c r="I5740" s="1">
        <v>55</v>
      </c>
      <c r="J5740" s="1">
        <v>-9</v>
      </c>
      <c r="K5740" s="1" t="s">
        <v>236</v>
      </c>
      <c r="L5740" s="1" t="s">
        <v>19534</v>
      </c>
    </row>
    <row r="5741" spans="1:12">
      <c r="A5741" s="1">
        <v>7164</v>
      </c>
      <c r="B5741" s="1" t="s">
        <v>19537</v>
      </c>
      <c r="C5741" s="1" t="s">
        <v>19538</v>
      </c>
      <c r="D5741" s="1" t="s">
        <v>1210</v>
      </c>
      <c r="E5741" s="1" t="s">
        <v>19539</v>
      </c>
      <c r="F5741" s="1" t="s">
        <v>1212</v>
      </c>
      <c r="G5741" s="1">
        <v>57.922876000000002</v>
      </c>
      <c r="H5741" s="1">
        <v>-152.50051099999999</v>
      </c>
      <c r="I5741" s="1">
        <v>55</v>
      </c>
      <c r="J5741" s="1">
        <v>-9</v>
      </c>
      <c r="K5741" s="1" t="s">
        <v>236</v>
      </c>
      <c r="L5741" s="1" t="s">
        <v>19537</v>
      </c>
    </row>
    <row r="5742" spans="1:12">
      <c r="A5742" s="1">
        <v>7165</v>
      </c>
      <c r="B5742" s="1" t="s">
        <v>19540</v>
      </c>
      <c r="C5742" s="1" t="s">
        <v>19541</v>
      </c>
      <c r="D5742" s="1" t="s">
        <v>1210</v>
      </c>
      <c r="E5742" s="1" t="s">
        <v>19542</v>
      </c>
      <c r="F5742" s="1" t="s">
        <v>1212</v>
      </c>
      <c r="G5742" s="1">
        <v>57.885278</v>
      </c>
      <c r="H5742" s="1">
        <v>-152.84611100000001</v>
      </c>
      <c r="I5742" s="1">
        <v>52</v>
      </c>
      <c r="J5742" s="1">
        <v>-9</v>
      </c>
      <c r="K5742" s="1" t="s">
        <v>236</v>
      </c>
      <c r="L5742" s="1" t="s">
        <v>19540</v>
      </c>
    </row>
    <row r="5743" spans="1:12">
      <c r="A5743" s="1">
        <v>7166</v>
      </c>
      <c r="B5743" s="1" t="s">
        <v>19543</v>
      </c>
      <c r="C5743" s="1" t="s">
        <v>19544</v>
      </c>
      <c r="D5743" s="1" t="s">
        <v>1210</v>
      </c>
      <c r="E5743" s="1" t="s">
        <v>19545</v>
      </c>
      <c r="F5743" s="1" t="s">
        <v>1212</v>
      </c>
      <c r="G5743" s="1">
        <v>56.899444000000003</v>
      </c>
      <c r="H5743" s="1">
        <v>-154.24777800000001</v>
      </c>
      <c r="I5743" s="1">
        <v>0</v>
      </c>
      <c r="J5743" s="1">
        <v>-9</v>
      </c>
      <c r="K5743" s="1" t="s">
        <v>236</v>
      </c>
      <c r="L5743" s="1" t="s">
        <v>19543</v>
      </c>
    </row>
    <row r="5744" spans="1:12">
      <c r="A5744" s="1">
        <v>7167</v>
      </c>
      <c r="B5744" s="1" t="s">
        <v>19546</v>
      </c>
      <c r="C5744" s="1" t="s">
        <v>19547</v>
      </c>
      <c r="D5744" s="1" t="s">
        <v>1210</v>
      </c>
      <c r="E5744" s="1" t="s">
        <v>19548</v>
      </c>
      <c r="F5744" s="1" t="s">
        <v>1212</v>
      </c>
      <c r="G5744" s="1">
        <v>57.471389000000002</v>
      </c>
      <c r="H5744" s="1">
        <v>-153.81527800000001</v>
      </c>
      <c r="I5744" s="1">
        <v>0</v>
      </c>
      <c r="J5744" s="1">
        <v>-9</v>
      </c>
      <c r="K5744" s="1" t="s">
        <v>236</v>
      </c>
      <c r="L5744" s="1" t="s">
        <v>19546</v>
      </c>
    </row>
    <row r="5745" spans="1:12">
      <c r="A5745" s="1">
        <v>7168</v>
      </c>
      <c r="B5745" s="1" t="s">
        <v>19549</v>
      </c>
      <c r="C5745" s="1" t="s">
        <v>19550</v>
      </c>
      <c r="D5745" s="1" t="s">
        <v>1210</v>
      </c>
      <c r="E5745" s="1" t="s">
        <v>19551</v>
      </c>
      <c r="F5745" s="1" t="s">
        <v>1212</v>
      </c>
      <c r="G5745" s="1">
        <v>58.190832999999998</v>
      </c>
      <c r="H5745" s="1">
        <v>-152.37055599999999</v>
      </c>
      <c r="I5745" s="1">
        <v>0</v>
      </c>
      <c r="J5745" s="1">
        <v>-9</v>
      </c>
      <c r="K5745" s="1" t="s">
        <v>236</v>
      </c>
      <c r="L5745" s="1" t="s">
        <v>19549</v>
      </c>
    </row>
    <row r="5746" spans="1:12">
      <c r="A5746" s="1">
        <v>7169</v>
      </c>
      <c r="B5746" s="1" t="s">
        <v>19552</v>
      </c>
      <c r="C5746" s="1" t="s">
        <v>19553</v>
      </c>
      <c r="D5746" s="1" t="s">
        <v>1210</v>
      </c>
      <c r="E5746" s="1" t="s">
        <v>19554</v>
      </c>
      <c r="F5746" s="1" t="s">
        <v>1212</v>
      </c>
      <c r="G5746" s="1">
        <v>57.025556000000002</v>
      </c>
      <c r="H5746" s="1">
        <v>-154.14583300000001</v>
      </c>
      <c r="I5746" s="1">
        <v>0</v>
      </c>
      <c r="J5746" s="1">
        <v>-9</v>
      </c>
      <c r="K5746" s="1" t="s">
        <v>236</v>
      </c>
      <c r="L5746" s="1" t="s">
        <v>19552</v>
      </c>
    </row>
    <row r="5747" spans="1:12">
      <c r="A5747" s="1">
        <v>7170</v>
      </c>
      <c r="B5747" s="1" t="s">
        <v>19555</v>
      </c>
      <c r="C5747" s="1" t="s">
        <v>19556</v>
      </c>
      <c r="D5747" s="1" t="s">
        <v>1210</v>
      </c>
      <c r="E5747" s="1" t="s">
        <v>19557</v>
      </c>
      <c r="F5747" s="1" t="s">
        <v>1212</v>
      </c>
      <c r="G5747" s="1">
        <v>57.161389</v>
      </c>
      <c r="H5747" s="1">
        <v>-154.22972200000001</v>
      </c>
      <c r="I5747" s="1">
        <v>0</v>
      </c>
      <c r="J5747" s="1">
        <v>-9</v>
      </c>
      <c r="K5747" s="1" t="s">
        <v>236</v>
      </c>
      <c r="L5747" s="1" t="s">
        <v>19555</v>
      </c>
    </row>
    <row r="5748" spans="1:12">
      <c r="A5748" s="1">
        <v>7171</v>
      </c>
      <c r="B5748" s="1" t="s">
        <v>19558</v>
      </c>
      <c r="C5748" s="1" t="s">
        <v>19559</v>
      </c>
      <c r="D5748" s="1" t="s">
        <v>1210</v>
      </c>
      <c r="E5748" s="1" t="s">
        <v>19560</v>
      </c>
      <c r="F5748" s="1" t="s">
        <v>1212</v>
      </c>
      <c r="G5748" s="1">
        <v>57.93</v>
      </c>
      <c r="H5748" s="1">
        <v>-153.04055600000001</v>
      </c>
      <c r="I5748" s="1">
        <v>0</v>
      </c>
      <c r="J5748" s="1">
        <v>-9</v>
      </c>
      <c r="K5748" s="1" t="s">
        <v>236</v>
      </c>
      <c r="L5748" s="1" t="s">
        <v>19558</v>
      </c>
    </row>
    <row r="5749" spans="1:12">
      <c r="A5749" s="1">
        <v>7172</v>
      </c>
      <c r="B5749" s="1" t="s">
        <v>19561</v>
      </c>
      <c r="C5749" s="1" t="s">
        <v>19562</v>
      </c>
      <c r="D5749" s="1" t="s">
        <v>1210</v>
      </c>
      <c r="E5749" s="1" t="s">
        <v>19563</v>
      </c>
      <c r="F5749" s="1" t="s">
        <v>1212</v>
      </c>
      <c r="G5749" s="1">
        <v>58.49</v>
      </c>
      <c r="H5749" s="1">
        <v>-152.582222</v>
      </c>
      <c r="I5749" s="1">
        <v>0</v>
      </c>
      <c r="J5749" s="1">
        <v>-9</v>
      </c>
      <c r="K5749" s="1" t="s">
        <v>236</v>
      </c>
      <c r="L5749" s="1" t="s">
        <v>19561</v>
      </c>
    </row>
    <row r="5750" spans="1:12">
      <c r="A5750" s="1">
        <v>7173</v>
      </c>
      <c r="B5750" s="1" t="s">
        <v>19564</v>
      </c>
      <c r="C5750" s="1" t="s">
        <v>19565</v>
      </c>
      <c r="D5750" s="1" t="s">
        <v>1210</v>
      </c>
      <c r="E5750" s="1" t="s">
        <v>19566</v>
      </c>
      <c r="F5750" s="1" t="s">
        <v>1212</v>
      </c>
      <c r="G5750" s="1">
        <v>58.166666999999997</v>
      </c>
      <c r="H5750" s="1">
        <v>-152.5</v>
      </c>
      <c r="I5750" s="1">
        <v>0</v>
      </c>
      <c r="J5750" s="1">
        <v>-9</v>
      </c>
      <c r="K5750" s="1" t="s">
        <v>236</v>
      </c>
      <c r="L5750" s="1" t="s">
        <v>19564</v>
      </c>
    </row>
    <row r="5751" spans="1:12">
      <c r="A5751" s="1">
        <v>7174</v>
      </c>
      <c r="B5751" s="1" t="s">
        <v>19567</v>
      </c>
      <c r="C5751" s="1" t="s">
        <v>7781</v>
      </c>
      <c r="D5751" s="1" t="s">
        <v>1210</v>
      </c>
      <c r="E5751" s="1" t="s">
        <v>19568</v>
      </c>
      <c r="F5751" s="1" t="s">
        <v>1212</v>
      </c>
      <c r="G5751" s="1">
        <v>57.730277999999998</v>
      </c>
      <c r="H5751" s="1">
        <v>-153.32055600000001</v>
      </c>
      <c r="I5751" s="1">
        <v>0</v>
      </c>
      <c r="J5751" s="1">
        <v>-9</v>
      </c>
      <c r="K5751" s="1" t="s">
        <v>236</v>
      </c>
      <c r="L5751" s="1" t="s">
        <v>19567</v>
      </c>
    </row>
    <row r="5752" spans="1:12">
      <c r="A5752" s="1">
        <v>7175</v>
      </c>
      <c r="B5752" s="1" t="s">
        <v>19569</v>
      </c>
      <c r="C5752" s="1" t="s">
        <v>19570</v>
      </c>
      <c r="D5752" s="1" t="s">
        <v>1210</v>
      </c>
      <c r="E5752" s="1" t="s">
        <v>19571</v>
      </c>
      <c r="F5752" s="1" t="s">
        <v>1212</v>
      </c>
      <c r="G5752" s="1">
        <v>57.77</v>
      </c>
      <c r="H5752" s="1">
        <v>-153.548889</v>
      </c>
      <c r="I5752" s="1">
        <v>0</v>
      </c>
      <c r="J5752" s="1">
        <v>-9</v>
      </c>
      <c r="K5752" s="1" t="s">
        <v>236</v>
      </c>
      <c r="L5752" s="1" t="s">
        <v>19569</v>
      </c>
    </row>
    <row r="5753" spans="1:12">
      <c r="A5753" s="1">
        <v>7176</v>
      </c>
      <c r="B5753" s="1" t="s">
        <v>19572</v>
      </c>
      <c r="C5753" s="1" t="s">
        <v>19573</v>
      </c>
      <c r="D5753" s="1" t="s">
        <v>1210</v>
      </c>
      <c r="E5753" s="1" t="s">
        <v>19574</v>
      </c>
      <c r="F5753" s="1" t="s">
        <v>1212</v>
      </c>
      <c r="G5753" s="1">
        <v>57.55</v>
      </c>
      <c r="H5753" s="1">
        <v>-153.75</v>
      </c>
      <c r="I5753" s="1">
        <v>0</v>
      </c>
      <c r="J5753" s="1">
        <v>-9</v>
      </c>
      <c r="K5753" s="1" t="s">
        <v>236</v>
      </c>
      <c r="L5753" s="1" t="s">
        <v>19572</v>
      </c>
    </row>
    <row r="5754" spans="1:12">
      <c r="A5754" s="1">
        <v>7177</v>
      </c>
      <c r="B5754" s="1" t="s">
        <v>19575</v>
      </c>
      <c r="C5754" s="1" t="s">
        <v>19576</v>
      </c>
      <c r="D5754" s="1" t="s">
        <v>1210</v>
      </c>
      <c r="E5754" s="1" t="s">
        <v>19577</v>
      </c>
      <c r="F5754" s="1" t="s">
        <v>19578</v>
      </c>
      <c r="G5754" s="1">
        <v>67.106388999999993</v>
      </c>
      <c r="H5754" s="1">
        <v>-157.85749999999999</v>
      </c>
      <c r="I5754" s="1">
        <v>334</v>
      </c>
      <c r="J5754" s="1">
        <v>-9</v>
      </c>
      <c r="K5754" s="1" t="s">
        <v>236</v>
      </c>
      <c r="L5754" s="1" t="s">
        <v>19575</v>
      </c>
    </row>
    <row r="5755" spans="1:12">
      <c r="A5755" s="1">
        <v>7178</v>
      </c>
      <c r="B5755" s="1" t="s">
        <v>19579</v>
      </c>
      <c r="C5755" s="1" t="s">
        <v>19580</v>
      </c>
      <c r="D5755" s="1" t="s">
        <v>1210</v>
      </c>
      <c r="E5755" s="1" t="s">
        <v>19581</v>
      </c>
      <c r="F5755" s="1" t="s">
        <v>19582</v>
      </c>
      <c r="G5755" s="1">
        <v>65.981667000000002</v>
      </c>
      <c r="H5755" s="1">
        <v>-161.14916700000001</v>
      </c>
      <c r="I5755" s="1">
        <v>31</v>
      </c>
      <c r="J5755" s="1">
        <v>-9</v>
      </c>
      <c r="K5755" s="1" t="s">
        <v>236</v>
      </c>
      <c r="L5755" s="1" t="s">
        <v>19579</v>
      </c>
    </row>
    <row r="5756" spans="1:12">
      <c r="A5756" s="1">
        <v>7179</v>
      </c>
      <c r="B5756" s="1" t="s">
        <v>19583</v>
      </c>
      <c r="C5756" s="1" t="s">
        <v>19584</v>
      </c>
      <c r="D5756" s="1" t="s">
        <v>1210</v>
      </c>
      <c r="E5756" s="1" t="s">
        <v>19585</v>
      </c>
      <c r="F5756" s="1" t="s">
        <v>19586</v>
      </c>
      <c r="G5756" s="1">
        <v>66.975832999999994</v>
      </c>
      <c r="H5756" s="1">
        <v>-160.436667</v>
      </c>
      <c r="I5756" s="1">
        <v>166</v>
      </c>
      <c r="J5756" s="1">
        <v>-9</v>
      </c>
      <c r="K5756" s="1" t="s">
        <v>236</v>
      </c>
      <c r="L5756" s="1" t="s">
        <v>19583</v>
      </c>
    </row>
    <row r="5757" spans="1:12">
      <c r="A5757" s="1">
        <v>7180</v>
      </c>
      <c r="B5757" s="1" t="s">
        <v>19587</v>
      </c>
      <c r="C5757" s="1" t="s">
        <v>19588</v>
      </c>
      <c r="D5757" s="1" t="s">
        <v>1210</v>
      </c>
      <c r="E5757" s="1" t="s">
        <v>19589</v>
      </c>
      <c r="F5757" s="1" t="s">
        <v>19590</v>
      </c>
      <c r="G5757" s="1">
        <v>66.912222</v>
      </c>
      <c r="H5757" s="1">
        <v>-156.897222</v>
      </c>
      <c r="I5757" s="1">
        <v>137</v>
      </c>
      <c r="J5757" s="1">
        <v>-9</v>
      </c>
      <c r="K5757" s="1" t="s">
        <v>236</v>
      </c>
      <c r="L5757" s="1" t="s">
        <v>19587</v>
      </c>
    </row>
    <row r="5758" spans="1:12">
      <c r="A5758" s="1">
        <v>7181</v>
      </c>
      <c r="B5758" s="1" t="s">
        <v>19591</v>
      </c>
      <c r="C5758" s="1" t="s">
        <v>19592</v>
      </c>
      <c r="D5758" s="1" t="s">
        <v>1210</v>
      </c>
      <c r="E5758" s="1" t="s">
        <v>19593</v>
      </c>
      <c r="F5758" s="1" t="s">
        <v>19594</v>
      </c>
      <c r="G5758" s="1">
        <v>66.817499999999995</v>
      </c>
      <c r="H5758" s="1">
        <v>-161.022222</v>
      </c>
      <c r="I5758" s="1">
        <v>55</v>
      </c>
      <c r="J5758" s="1">
        <v>-9</v>
      </c>
      <c r="K5758" s="1" t="s">
        <v>236</v>
      </c>
      <c r="L5758" s="1" t="s">
        <v>19591</v>
      </c>
    </row>
    <row r="5759" spans="1:12">
      <c r="A5759" s="1">
        <v>7182</v>
      </c>
      <c r="B5759" s="1" t="s">
        <v>19595</v>
      </c>
      <c r="C5759" s="1" t="s">
        <v>19596</v>
      </c>
      <c r="D5759" s="1" t="s">
        <v>1210</v>
      </c>
      <c r="E5759" s="1" t="s">
        <v>19597</v>
      </c>
      <c r="F5759" s="1" t="s">
        <v>19598</v>
      </c>
      <c r="G5759" s="1">
        <v>66.599999999999994</v>
      </c>
      <c r="H5759" s="1">
        <v>-159.98583300000001</v>
      </c>
      <c r="I5759" s="1">
        <v>17</v>
      </c>
      <c r="J5759" s="1">
        <v>-9</v>
      </c>
      <c r="K5759" s="1" t="s">
        <v>236</v>
      </c>
      <c r="L5759" s="1" t="s">
        <v>19595</v>
      </c>
    </row>
    <row r="5760" spans="1:12">
      <c r="A5760" s="1">
        <v>7183</v>
      </c>
      <c r="B5760" s="1" t="s">
        <v>19599</v>
      </c>
      <c r="C5760" s="1" t="s">
        <v>19600</v>
      </c>
      <c r="D5760" s="1" t="s">
        <v>1210</v>
      </c>
      <c r="E5760" s="1" t="s">
        <v>19601</v>
      </c>
      <c r="F5760" s="1" t="s">
        <v>19602</v>
      </c>
      <c r="G5760" s="1">
        <v>65.331389000000001</v>
      </c>
      <c r="H5760" s="1">
        <v>-166.465833</v>
      </c>
      <c r="I5760" s="1">
        <v>35</v>
      </c>
      <c r="J5760" s="1">
        <v>-9</v>
      </c>
      <c r="K5760" s="1" t="s">
        <v>236</v>
      </c>
      <c r="L5760" s="1" t="s">
        <v>19599</v>
      </c>
    </row>
    <row r="5761" spans="1:12">
      <c r="A5761" s="1">
        <v>7184</v>
      </c>
      <c r="B5761" s="1" t="s">
        <v>19603</v>
      </c>
      <c r="C5761" s="1" t="s">
        <v>19604</v>
      </c>
      <c r="D5761" s="1" t="s">
        <v>1210</v>
      </c>
      <c r="E5761" s="1" t="s">
        <v>19605</v>
      </c>
      <c r="F5761" s="1" t="s">
        <v>19606</v>
      </c>
      <c r="G5761" s="1">
        <v>64.614999999999995</v>
      </c>
      <c r="H5761" s="1">
        <v>-162.270556</v>
      </c>
      <c r="I5761" s="1">
        <v>162</v>
      </c>
      <c r="J5761" s="1">
        <v>-9</v>
      </c>
      <c r="K5761" s="1" t="s">
        <v>236</v>
      </c>
      <c r="L5761" s="1" t="s">
        <v>19603</v>
      </c>
    </row>
    <row r="5762" spans="1:12">
      <c r="A5762" s="1">
        <v>7185</v>
      </c>
      <c r="B5762" s="1" t="s">
        <v>19607</v>
      </c>
      <c r="C5762" s="1" t="s">
        <v>19608</v>
      </c>
      <c r="D5762" s="1" t="s">
        <v>1210</v>
      </c>
      <c r="E5762" s="1" t="s">
        <v>19609</v>
      </c>
      <c r="F5762" s="1" t="s">
        <v>19610</v>
      </c>
      <c r="G5762" s="1">
        <v>64.550556</v>
      </c>
      <c r="H5762" s="1">
        <v>-163.00722200000001</v>
      </c>
      <c r="I5762" s="1">
        <v>59</v>
      </c>
      <c r="J5762" s="1">
        <v>-9</v>
      </c>
      <c r="K5762" s="1" t="s">
        <v>236</v>
      </c>
      <c r="L5762" s="1" t="s">
        <v>19607</v>
      </c>
    </row>
    <row r="5763" spans="1:12">
      <c r="A5763" s="1">
        <v>7186</v>
      </c>
      <c r="B5763" s="1" t="s">
        <v>19611</v>
      </c>
      <c r="C5763" s="1" t="s">
        <v>19612</v>
      </c>
      <c r="D5763" s="1" t="s">
        <v>1210</v>
      </c>
      <c r="E5763" s="1" t="s">
        <v>19613</v>
      </c>
      <c r="F5763" s="1" t="s">
        <v>19614</v>
      </c>
      <c r="G5763" s="1">
        <v>65.240278000000004</v>
      </c>
      <c r="H5763" s="1">
        <v>-166.33944399999999</v>
      </c>
      <c r="I5763" s="1">
        <v>294</v>
      </c>
      <c r="J5763" s="1">
        <v>-9</v>
      </c>
      <c r="K5763" s="1" t="s">
        <v>236</v>
      </c>
      <c r="L5763" s="1" t="s">
        <v>19611</v>
      </c>
    </row>
    <row r="5764" spans="1:12">
      <c r="A5764" s="1">
        <v>7187</v>
      </c>
      <c r="B5764" s="1" t="s">
        <v>19615</v>
      </c>
      <c r="C5764" s="1" t="s">
        <v>19616</v>
      </c>
      <c r="D5764" s="1" t="s">
        <v>1210</v>
      </c>
      <c r="E5764" s="1" t="s">
        <v>19617</v>
      </c>
      <c r="F5764" s="1" t="s">
        <v>19618</v>
      </c>
      <c r="G5764" s="1">
        <v>65.622500000000002</v>
      </c>
      <c r="H5764" s="1">
        <v>-168.095</v>
      </c>
      <c r="I5764" s="1">
        <v>22</v>
      </c>
      <c r="J5764" s="1">
        <v>-9</v>
      </c>
      <c r="K5764" s="1" t="s">
        <v>236</v>
      </c>
      <c r="L5764" s="1" t="s">
        <v>19615</v>
      </c>
    </row>
    <row r="5765" spans="1:12">
      <c r="A5765" s="1">
        <v>7188</v>
      </c>
      <c r="B5765" s="1" t="s">
        <v>19619</v>
      </c>
      <c r="C5765" s="1" t="s">
        <v>19620</v>
      </c>
      <c r="D5765" s="1" t="s">
        <v>1210</v>
      </c>
      <c r="E5765" s="1" t="s">
        <v>19621</v>
      </c>
      <c r="F5765" s="1" t="s">
        <v>19622</v>
      </c>
      <c r="G5765" s="1">
        <v>64.689166999999998</v>
      </c>
      <c r="H5765" s="1">
        <v>-163.412778</v>
      </c>
      <c r="I5765" s="1">
        <v>267</v>
      </c>
      <c r="J5765" s="1">
        <v>-9</v>
      </c>
      <c r="K5765" s="1" t="s">
        <v>236</v>
      </c>
      <c r="L5765" s="1" t="s">
        <v>19619</v>
      </c>
    </row>
    <row r="5766" spans="1:12">
      <c r="A5766" s="1">
        <v>7189</v>
      </c>
      <c r="B5766" s="1" t="s">
        <v>19623</v>
      </c>
      <c r="C5766" s="1" t="s">
        <v>19624</v>
      </c>
      <c r="D5766" s="1" t="s">
        <v>1210</v>
      </c>
      <c r="E5766" s="1" t="s">
        <v>19625</v>
      </c>
      <c r="F5766" s="1" t="s">
        <v>1212</v>
      </c>
      <c r="G5766" s="1">
        <v>64.897778000000002</v>
      </c>
      <c r="H5766" s="1">
        <v>-163.70333299999999</v>
      </c>
      <c r="I5766" s="1">
        <v>85</v>
      </c>
      <c r="J5766" s="1">
        <v>-9</v>
      </c>
      <c r="K5766" s="1" t="s">
        <v>236</v>
      </c>
      <c r="L5766" s="1" t="s">
        <v>19623</v>
      </c>
    </row>
    <row r="5767" spans="1:12">
      <c r="A5767" s="1">
        <v>7190</v>
      </c>
      <c r="B5767" s="1" t="s">
        <v>19626</v>
      </c>
      <c r="C5767" s="1" t="s">
        <v>19627</v>
      </c>
      <c r="D5767" s="1" t="s">
        <v>1210</v>
      </c>
      <c r="E5767" s="1" t="s">
        <v>19628</v>
      </c>
      <c r="F5767" s="1" t="s">
        <v>19629</v>
      </c>
      <c r="G5767" s="1">
        <v>64.939443999999995</v>
      </c>
      <c r="H5767" s="1">
        <v>-161.154167</v>
      </c>
      <c r="I5767" s="1">
        <v>154</v>
      </c>
      <c r="J5767" s="1">
        <v>-9</v>
      </c>
      <c r="K5767" s="1" t="s">
        <v>236</v>
      </c>
      <c r="L5767" s="1" t="s">
        <v>19626</v>
      </c>
    </row>
    <row r="5768" spans="1:12">
      <c r="A5768" s="1">
        <v>7191</v>
      </c>
      <c r="B5768" s="1" t="s">
        <v>19630</v>
      </c>
      <c r="C5768" s="1" t="s">
        <v>19631</v>
      </c>
      <c r="D5768" s="1" t="s">
        <v>1210</v>
      </c>
      <c r="E5768" s="1" t="s">
        <v>19632</v>
      </c>
      <c r="F5768" s="1" t="s">
        <v>19633</v>
      </c>
      <c r="G5768" s="1">
        <v>63.49</v>
      </c>
      <c r="H5768" s="1">
        <v>-162.11027799999999</v>
      </c>
      <c r="I5768" s="1">
        <v>98</v>
      </c>
      <c r="J5768" s="1">
        <v>-9</v>
      </c>
      <c r="K5768" s="1" t="s">
        <v>236</v>
      </c>
      <c r="L5768" s="1" t="s">
        <v>19630</v>
      </c>
    </row>
    <row r="5769" spans="1:12">
      <c r="A5769" s="1">
        <v>7192</v>
      </c>
      <c r="B5769" s="1" t="s">
        <v>19634</v>
      </c>
      <c r="C5769" s="1" t="s">
        <v>19635</v>
      </c>
      <c r="D5769" s="1" t="s">
        <v>1210</v>
      </c>
      <c r="E5769" s="1" t="s">
        <v>19636</v>
      </c>
      <c r="F5769" s="1" t="s">
        <v>19637</v>
      </c>
      <c r="G5769" s="1">
        <v>64.371110999999999</v>
      </c>
      <c r="H5769" s="1">
        <v>-161.22388900000001</v>
      </c>
      <c r="I5769" s="1">
        <v>24</v>
      </c>
      <c r="J5769" s="1">
        <v>-9</v>
      </c>
      <c r="K5769" s="1" t="s">
        <v>236</v>
      </c>
      <c r="L5769" s="1" t="s">
        <v>19634</v>
      </c>
    </row>
    <row r="5770" spans="1:12">
      <c r="A5770" s="1">
        <v>7193</v>
      </c>
      <c r="B5770" s="1" t="s">
        <v>19638</v>
      </c>
      <c r="C5770" s="1" t="s">
        <v>19639</v>
      </c>
      <c r="D5770" s="1" t="s">
        <v>1210</v>
      </c>
      <c r="E5770" s="1" t="s">
        <v>19640</v>
      </c>
      <c r="F5770" s="1" t="s">
        <v>1212</v>
      </c>
      <c r="G5770" s="1">
        <v>63.515833000000001</v>
      </c>
      <c r="H5770" s="1">
        <v>-162.27805599999999</v>
      </c>
      <c r="I5770" s="1">
        <v>14</v>
      </c>
      <c r="J5770" s="1">
        <v>-9</v>
      </c>
      <c r="K5770" s="1" t="s">
        <v>236</v>
      </c>
      <c r="L5770" s="1" t="s">
        <v>19638</v>
      </c>
    </row>
    <row r="5771" spans="1:12">
      <c r="A5771" s="1">
        <v>7194</v>
      </c>
      <c r="B5771" s="1" t="s">
        <v>19641</v>
      </c>
      <c r="C5771" s="1" t="s">
        <v>19642</v>
      </c>
      <c r="D5771" s="1" t="s">
        <v>1210</v>
      </c>
      <c r="E5771" s="1" t="s">
        <v>19643</v>
      </c>
      <c r="F5771" s="1" t="s">
        <v>19644</v>
      </c>
      <c r="G5771" s="1">
        <v>65.563056000000003</v>
      </c>
      <c r="H5771" s="1">
        <v>-167.92166700000001</v>
      </c>
      <c r="I5771" s="1">
        <v>269</v>
      </c>
      <c r="J5771" s="1">
        <v>-9</v>
      </c>
      <c r="K5771" s="1" t="s">
        <v>236</v>
      </c>
      <c r="L5771" s="1" t="s">
        <v>19641</v>
      </c>
    </row>
    <row r="5772" spans="1:12">
      <c r="A5772" s="1">
        <v>7195</v>
      </c>
      <c r="B5772" s="1" t="s">
        <v>19645</v>
      </c>
      <c r="C5772" s="1" t="s">
        <v>19646</v>
      </c>
      <c r="D5772" s="1" t="s">
        <v>1210</v>
      </c>
      <c r="E5772" s="1" t="s">
        <v>19647</v>
      </c>
      <c r="F5772" s="1" t="s">
        <v>19648</v>
      </c>
      <c r="G5772" s="1">
        <v>52.220278</v>
      </c>
      <c r="H5772" s="1">
        <v>-174.206389</v>
      </c>
      <c r="I5772" s="1">
        <v>56</v>
      </c>
      <c r="J5772" s="1">
        <v>-9</v>
      </c>
      <c r="K5772" s="1" t="s">
        <v>236</v>
      </c>
      <c r="L5772" s="1" t="s">
        <v>19645</v>
      </c>
    </row>
    <row r="5773" spans="1:12">
      <c r="A5773" s="1">
        <v>7196</v>
      </c>
      <c r="B5773" s="1" t="s">
        <v>19649</v>
      </c>
      <c r="C5773" s="1" t="s">
        <v>19650</v>
      </c>
      <c r="D5773" s="1" t="s">
        <v>1210</v>
      </c>
      <c r="E5773" s="1" t="s">
        <v>19651</v>
      </c>
      <c r="F5773" s="1" t="s">
        <v>19652</v>
      </c>
      <c r="G5773" s="1">
        <v>52.941667000000002</v>
      </c>
      <c r="H5773" s="1">
        <v>-168.84888900000001</v>
      </c>
      <c r="I5773" s="1">
        <v>77</v>
      </c>
      <c r="J5773" s="1">
        <v>-9</v>
      </c>
      <c r="K5773" s="1" t="s">
        <v>236</v>
      </c>
      <c r="L5773" s="1" t="s">
        <v>19649</v>
      </c>
    </row>
    <row r="5774" spans="1:12">
      <c r="A5774" s="1">
        <v>7197</v>
      </c>
      <c r="B5774" s="1" t="s">
        <v>19653</v>
      </c>
      <c r="C5774" s="1" t="s">
        <v>19654</v>
      </c>
      <c r="D5774" s="1" t="s">
        <v>1210</v>
      </c>
      <c r="E5774" s="1" t="s">
        <v>19655</v>
      </c>
      <c r="F5774" s="1" t="s">
        <v>1212</v>
      </c>
      <c r="G5774" s="1">
        <v>59.968888999999997</v>
      </c>
      <c r="H5774" s="1">
        <v>-141.66166699999999</v>
      </c>
      <c r="I5774" s="1">
        <v>50</v>
      </c>
      <c r="J5774" s="1">
        <v>-9</v>
      </c>
      <c r="K5774" s="1" t="s">
        <v>236</v>
      </c>
      <c r="L5774" s="1" t="s">
        <v>19653</v>
      </c>
    </row>
    <row r="5775" spans="1:12">
      <c r="A5775" s="1">
        <v>7198</v>
      </c>
      <c r="B5775" s="1" t="s">
        <v>19656</v>
      </c>
      <c r="C5775" s="1" t="s">
        <v>19657</v>
      </c>
      <c r="D5775" s="1" t="s">
        <v>1210</v>
      </c>
      <c r="E5775" s="1" t="s">
        <v>19658</v>
      </c>
      <c r="F5775" s="1" t="s">
        <v>19659</v>
      </c>
      <c r="G5775" s="1">
        <v>60.081901000000002</v>
      </c>
      <c r="H5775" s="1">
        <v>-142.49361099999999</v>
      </c>
      <c r="I5775" s="1">
        <v>12</v>
      </c>
      <c r="J5775" s="1">
        <v>-9</v>
      </c>
      <c r="K5775" s="1" t="s">
        <v>236</v>
      </c>
      <c r="L5775" s="1" t="s">
        <v>19656</v>
      </c>
    </row>
    <row r="5776" spans="1:12">
      <c r="A5776" s="1">
        <v>7199</v>
      </c>
      <c r="B5776" s="1" t="s">
        <v>19660</v>
      </c>
      <c r="C5776" s="1" t="s">
        <v>19661</v>
      </c>
      <c r="D5776" s="1" t="s">
        <v>1210</v>
      </c>
      <c r="E5776" s="1" t="s">
        <v>19662</v>
      </c>
      <c r="F5776" s="1" t="s">
        <v>19663</v>
      </c>
      <c r="G5776" s="1">
        <v>62.68</v>
      </c>
      <c r="H5776" s="1">
        <v>-164.66</v>
      </c>
      <c r="I5776" s="1">
        <v>10</v>
      </c>
      <c r="J5776" s="1">
        <v>-9</v>
      </c>
      <c r="K5776" s="1" t="s">
        <v>236</v>
      </c>
      <c r="L5776" s="1" t="s">
        <v>19660</v>
      </c>
    </row>
    <row r="5777" spans="1:12">
      <c r="A5777" s="1">
        <v>7200</v>
      </c>
      <c r="B5777" s="1" t="s">
        <v>19664</v>
      </c>
      <c r="C5777" s="1" t="s">
        <v>19665</v>
      </c>
      <c r="D5777" s="1" t="s">
        <v>1210</v>
      </c>
      <c r="E5777" s="1" t="s">
        <v>19666</v>
      </c>
      <c r="F5777" s="1" t="s">
        <v>1212</v>
      </c>
      <c r="G5777" s="1">
        <v>62.520555999999999</v>
      </c>
      <c r="H5777" s="1">
        <v>-164.84777800000001</v>
      </c>
      <c r="I5777" s="1">
        <v>12</v>
      </c>
      <c r="J5777" s="1">
        <v>-9</v>
      </c>
      <c r="K5777" s="1" t="s">
        <v>236</v>
      </c>
      <c r="L5777" s="1" t="s">
        <v>19664</v>
      </c>
    </row>
    <row r="5778" spans="1:12">
      <c r="A5778" s="1">
        <v>7201</v>
      </c>
      <c r="B5778" s="1" t="s">
        <v>19667</v>
      </c>
      <c r="C5778" s="1" t="s">
        <v>19668</v>
      </c>
      <c r="D5778" s="1" t="s">
        <v>1210</v>
      </c>
      <c r="E5778" s="1" t="s">
        <v>19669</v>
      </c>
      <c r="F5778" s="1" t="s">
        <v>19670</v>
      </c>
      <c r="G5778" s="1">
        <v>59.933056000000001</v>
      </c>
      <c r="H5778" s="1">
        <v>-164.03055599999999</v>
      </c>
      <c r="I5778" s="1">
        <v>11</v>
      </c>
      <c r="J5778" s="1">
        <v>-9</v>
      </c>
      <c r="K5778" s="1" t="s">
        <v>236</v>
      </c>
      <c r="L5778" s="1" t="s">
        <v>19667</v>
      </c>
    </row>
    <row r="5779" spans="1:12">
      <c r="A5779" s="1">
        <v>7202</v>
      </c>
      <c r="B5779" s="1" t="s">
        <v>19671</v>
      </c>
      <c r="C5779" s="1" t="s">
        <v>19672</v>
      </c>
      <c r="D5779" s="1" t="s">
        <v>1210</v>
      </c>
      <c r="E5779" s="1" t="s">
        <v>19673</v>
      </c>
      <c r="F5779" s="1" t="s">
        <v>19674</v>
      </c>
      <c r="G5779" s="1">
        <v>54.847499999999997</v>
      </c>
      <c r="H5779" s="1">
        <v>-163.41027800000001</v>
      </c>
      <c r="I5779" s="1">
        <v>20</v>
      </c>
      <c r="J5779" s="1">
        <v>-9</v>
      </c>
      <c r="K5779" s="1" t="s">
        <v>236</v>
      </c>
      <c r="L5779" s="1" t="s">
        <v>19671</v>
      </c>
    </row>
    <row r="5780" spans="1:12">
      <c r="A5780" s="1">
        <v>7203</v>
      </c>
      <c r="B5780" s="1" t="s">
        <v>19675</v>
      </c>
      <c r="C5780" s="1" t="s">
        <v>19675</v>
      </c>
      <c r="D5780" s="1" t="s">
        <v>1210</v>
      </c>
      <c r="E5780" s="1" t="s">
        <v>19676</v>
      </c>
      <c r="F5780" s="1" t="s">
        <v>19677</v>
      </c>
      <c r="G5780" s="1">
        <v>56.0075</v>
      </c>
      <c r="H5780" s="1">
        <v>-161.16027800000001</v>
      </c>
      <c r="I5780" s="1">
        <v>14</v>
      </c>
      <c r="J5780" s="1">
        <v>-9</v>
      </c>
      <c r="K5780" s="1" t="s">
        <v>236</v>
      </c>
      <c r="L5780" s="1" t="s">
        <v>19675</v>
      </c>
    </row>
    <row r="5781" spans="1:12">
      <c r="A5781" s="1">
        <v>7204</v>
      </c>
      <c r="B5781" s="1" t="s">
        <v>19678</v>
      </c>
      <c r="C5781" s="1" t="s">
        <v>12467</v>
      </c>
      <c r="D5781" s="1" t="s">
        <v>1210</v>
      </c>
      <c r="E5781" s="1" t="s">
        <v>19679</v>
      </c>
      <c r="F5781" s="1" t="s">
        <v>19680</v>
      </c>
      <c r="G5781" s="1">
        <v>56.006110999999997</v>
      </c>
      <c r="H5781" s="1">
        <v>-160.560833</v>
      </c>
      <c r="I5781" s="1">
        <v>20</v>
      </c>
      <c r="J5781" s="1">
        <v>-9</v>
      </c>
      <c r="K5781" s="1" t="s">
        <v>236</v>
      </c>
      <c r="L5781" s="1" t="s">
        <v>19678</v>
      </c>
    </row>
    <row r="5782" spans="1:12">
      <c r="A5782" s="1">
        <v>7205</v>
      </c>
      <c r="B5782" s="1" t="s">
        <v>19681</v>
      </c>
      <c r="C5782" s="1" t="s">
        <v>19682</v>
      </c>
      <c r="D5782" s="1" t="s">
        <v>1210</v>
      </c>
      <c r="E5782" s="1" t="s">
        <v>19683</v>
      </c>
      <c r="F5782" s="1" t="s">
        <v>19684</v>
      </c>
      <c r="G5782" s="1">
        <v>55.579166999999998</v>
      </c>
      <c r="H5782" s="1">
        <v>-133.076111</v>
      </c>
      <c r="I5782" s="1">
        <v>80</v>
      </c>
      <c r="J5782" s="1">
        <v>-9</v>
      </c>
      <c r="K5782" s="1" t="s">
        <v>236</v>
      </c>
      <c r="L5782" s="1" t="s">
        <v>19681</v>
      </c>
    </row>
    <row r="5783" spans="1:12">
      <c r="A5783" s="1">
        <v>7206</v>
      </c>
      <c r="B5783" s="1" t="s">
        <v>19685</v>
      </c>
      <c r="C5783" s="1" t="s">
        <v>19686</v>
      </c>
      <c r="D5783" s="1" t="s">
        <v>1210</v>
      </c>
      <c r="E5783" s="1" t="s">
        <v>19687</v>
      </c>
      <c r="F5783" s="1" t="s">
        <v>19688</v>
      </c>
      <c r="G5783" s="1">
        <v>59.755000000000003</v>
      </c>
      <c r="H5783" s="1">
        <v>-161.84527800000001</v>
      </c>
      <c r="I5783" s="1">
        <v>42</v>
      </c>
      <c r="J5783" s="1">
        <v>-9</v>
      </c>
      <c r="K5783" s="1" t="s">
        <v>236</v>
      </c>
      <c r="L5783" s="1" t="s">
        <v>19685</v>
      </c>
    </row>
    <row r="5784" spans="1:12">
      <c r="A5784" s="1">
        <v>7207</v>
      </c>
      <c r="B5784" s="1" t="s">
        <v>19689</v>
      </c>
      <c r="C5784" s="1" t="s">
        <v>19690</v>
      </c>
      <c r="D5784" s="1" t="s">
        <v>1210</v>
      </c>
      <c r="E5784" s="1" t="s">
        <v>19691</v>
      </c>
      <c r="F5784" s="1" t="s">
        <v>19692</v>
      </c>
      <c r="G5784" s="1">
        <v>63.030555999999997</v>
      </c>
      <c r="H5784" s="1">
        <v>-163.53277800000001</v>
      </c>
      <c r="I5784" s="1">
        <v>15</v>
      </c>
      <c r="J5784" s="1">
        <v>-9</v>
      </c>
      <c r="K5784" s="1" t="s">
        <v>236</v>
      </c>
      <c r="L5784" s="1" t="s">
        <v>19689</v>
      </c>
    </row>
    <row r="5785" spans="1:12">
      <c r="A5785" s="1">
        <v>7208</v>
      </c>
      <c r="B5785" s="1" t="s">
        <v>19693</v>
      </c>
      <c r="C5785" s="1" t="s">
        <v>19694</v>
      </c>
      <c r="D5785" s="1" t="s">
        <v>1210</v>
      </c>
      <c r="E5785" s="1" t="s">
        <v>19695</v>
      </c>
      <c r="F5785" s="1" t="s">
        <v>19696</v>
      </c>
      <c r="G5785" s="1">
        <v>64.875833</v>
      </c>
      <c r="H5785" s="1">
        <v>-157.73055600000001</v>
      </c>
      <c r="I5785" s="1">
        <v>149</v>
      </c>
      <c r="J5785" s="1">
        <v>-9</v>
      </c>
      <c r="K5785" s="1" t="s">
        <v>236</v>
      </c>
      <c r="L5785" s="1" t="s">
        <v>19693</v>
      </c>
    </row>
    <row r="5786" spans="1:12">
      <c r="A5786" s="1">
        <v>7209</v>
      </c>
      <c r="B5786" s="1" t="s">
        <v>19697</v>
      </c>
      <c r="C5786" s="1" t="s">
        <v>19698</v>
      </c>
      <c r="D5786" s="1" t="s">
        <v>1210</v>
      </c>
      <c r="E5786" s="1" t="s">
        <v>19699</v>
      </c>
      <c r="F5786" s="1" t="s">
        <v>19700</v>
      </c>
      <c r="G5786" s="1">
        <v>61.845278</v>
      </c>
      <c r="H5786" s="1">
        <v>-165.57138900000001</v>
      </c>
      <c r="I5786" s="1">
        <v>14</v>
      </c>
      <c r="J5786" s="1">
        <v>-9</v>
      </c>
      <c r="K5786" s="1" t="s">
        <v>236</v>
      </c>
      <c r="L5786" s="1" t="s">
        <v>19697</v>
      </c>
    </row>
    <row r="5787" spans="1:12">
      <c r="A5787" s="1">
        <v>7210</v>
      </c>
      <c r="B5787" s="1" t="s">
        <v>19701</v>
      </c>
      <c r="C5787" s="1" t="s">
        <v>19702</v>
      </c>
      <c r="D5787" s="1" t="s">
        <v>1210</v>
      </c>
      <c r="E5787" s="1" t="s">
        <v>19703</v>
      </c>
      <c r="F5787" s="1" t="s">
        <v>19704</v>
      </c>
      <c r="G5787" s="1">
        <v>59.966943999999998</v>
      </c>
      <c r="H5787" s="1">
        <v>-154.85166699999999</v>
      </c>
      <c r="I5787" s="1">
        <v>262</v>
      </c>
      <c r="J5787" s="1">
        <v>-9</v>
      </c>
      <c r="K5787" s="1" t="s">
        <v>236</v>
      </c>
      <c r="L5787" s="1" t="s">
        <v>19701</v>
      </c>
    </row>
    <row r="5788" spans="1:12">
      <c r="A5788" s="1">
        <v>7211</v>
      </c>
      <c r="B5788" s="1" t="s">
        <v>19705</v>
      </c>
      <c r="C5788" s="1" t="s">
        <v>19706</v>
      </c>
      <c r="D5788" s="1" t="s">
        <v>1210</v>
      </c>
      <c r="E5788" s="1" t="s">
        <v>19707</v>
      </c>
      <c r="F5788" s="1" t="s">
        <v>1212</v>
      </c>
      <c r="G5788" s="1">
        <v>59.782221999999997</v>
      </c>
      <c r="H5788" s="1">
        <v>-154.13249999999999</v>
      </c>
      <c r="I5788" s="1">
        <v>45</v>
      </c>
      <c r="J5788" s="1">
        <v>-9</v>
      </c>
      <c r="K5788" s="1" t="s">
        <v>236</v>
      </c>
      <c r="L5788" s="1" t="s">
        <v>19705</v>
      </c>
    </row>
    <row r="5789" spans="1:12">
      <c r="A5789" s="1">
        <v>7212</v>
      </c>
      <c r="B5789" s="1" t="s">
        <v>19708</v>
      </c>
      <c r="C5789" s="1" t="s">
        <v>19709</v>
      </c>
      <c r="D5789" s="1" t="s">
        <v>1210</v>
      </c>
      <c r="E5789" s="1" t="s">
        <v>19710</v>
      </c>
      <c r="F5789" s="1" t="s">
        <v>1212</v>
      </c>
      <c r="G5789" s="1">
        <v>60.905833000000001</v>
      </c>
      <c r="H5789" s="1">
        <v>-162.439167</v>
      </c>
      <c r="I5789" s="1">
        <v>12</v>
      </c>
      <c r="J5789" s="1">
        <v>-9</v>
      </c>
      <c r="K5789" s="1" t="s">
        <v>236</v>
      </c>
      <c r="L5789" s="1" t="s">
        <v>19708</v>
      </c>
    </row>
    <row r="5790" spans="1:12">
      <c r="A5790" s="1">
        <v>7213</v>
      </c>
      <c r="B5790" s="1" t="s">
        <v>19711</v>
      </c>
      <c r="C5790" s="1" t="s">
        <v>19712</v>
      </c>
      <c r="D5790" s="1" t="s">
        <v>1210</v>
      </c>
      <c r="E5790" s="1" t="s">
        <v>19713</v>
      </c>
      <c r="F5790" s="1" t="s">
        <v>19714</v>
      </c>
      <c r="G5790" s="1">
        <v>59.960833000000001</v>
      </c>
      <c r="H5790" s="1">
        <v>-162.881111</v>
      </c>
      <c r="I5790" s="1">
        <v>30</v>
      </c>
      <c r="J5790" s="1">
        <v>-9</v>
      </c>
      <c r="K5790" s="1" t="s">
        <v>236</v>
      </c>
      <c r="L5790" s="1" t="s">
        <v>19711</v>
      </c>
    </row>
    <row r="5791" spans="1:12">
      <c r="A5791" s="1">
        <v>7214</v>
      </c>
      <c r="B5791" s="1" t="s">
        <v>19715</v>
      </c>
      <c r="C5791" s="1" t="s">
        <v>19716</v>
      </c>
      <c r="D5791" s="1" t="s">
        <v>1210</v>
      </c>
      <c r="E5791" s="1" t="s">
        <v>19717</v>
      </c>
      <c r="F5791" s="1" t="s">
        <v>19718</v>
      </c>
      <c r="G5791" s="1">
        <v>63.010832999999998</v>
      </c>
      <c r="H5791" s="1">
        <v>-154.38388900000001</v>
      </c>
      <c r="I5791" s="1">
        <v>427</v>
      </c>
      <c r="J5791" s="1">
        <v>-9</v>
      </c>
      <c r="K5791" s="1" t="s">
        <v>236</v>
      </c>
      <c r="L5791" s="1" t="s">
        <v>19715</v>
      </c>
    </row>
    <row r="5792" spans="1:12">
      <c r="A5792" s="1">
        <v>7215</v>
      </c>
      <c r="B5792" s="1" t="s">
        <v>19719</v>
      </c>
      <c r="C5792" s="1" t="s">
        <v>19720</v>
      </c>
      <c r="D5792" s="1" t="s">
        <v>1210</v>
      </c>
      <c r="E5792" s="1" t="s">
        <v>19721</v>
      </c>
      <c r="F5792" s="1" t="s">
        <v>1212</v>
      </c>
      <c r="G5792" s="1">
        <v>62.971944000000001</v>
      </c>
      <c r="H5792" s="1">
        <v>-156.08277799999999</v>
      </c>
      <c r="I5792" s="1">
        <v>825</v>
      </c>
      <c r="J5792" s="1">
        <v>-9</v>
      </c>
      <c r="K5792" s="1" t="s">
        <v>236</v>
      </c>
      <c r="L5792" s="1" t="s">
        <v>19719</v>
      </c>
    </row>
    <row r="5793" spans="1:12">
      <c r="A5793" s="1">
        <v>7216</v>
      </c>
      <c r="B5793" s="1" t="s">
        <v>19722</v>
      </c>
      <c r="C5793" s="1" t="s">
        <v>19723</v>
      </c>
      <c r="D5793" s="1" t="s">
        <v>1210</v>
      </c>
      <c r="E5793" s="1" t="s">
        <v>19724</v>
      </c>
      <c r="F5793" s="1" t="s">
        <v>1212</v>
      </c>
      <c r="G5793" s="1">
        <v>61.934443999999999</v>
      </c>
      <c r="H5793" s="1">
        <v>-162.89944399999999</v>
      </c>
      <c r="I5793" s="1">
        <v>305</v>
      </c>
      <c r="J5793" s="1">
        <v>-9</v>
      </c>
      <c r="K5793" s="1" t="s">
        <v>236</v>
      </c>
      <c r="L5793" s="1" t="s">
        <v>19722</v>
      </c>
    </row>
    <row r="5794" spans="1:12">
      <c r="A5794" s="1">
        <v>7217</v>
      </c>
      <c r="B5794" s="1" t="s">
        <v>19725</v>
      </c>
      <c r="C5794" s="1" t="s">
        <v>19726</v>
      </c>
      <c r="D5794" s="1" t="s">
        <v>1210</v>
      </c>
      <c r="E5794" s="1" t="s">
        <v>19727</v>
      </c>
      <c r="F5794" s="1" t="s">
        <v>19728</v>
      </c>
      <c r="G5794" s="1">
        <v>60.902777999999998</v>
      </c>
      <c r="H5794" s="1">
        <v>-161.23055600000001</v>
      </c>
      <c r="I5794" s="1">
        <v>30</v>
      </c>
      <c r="J5794" s="1">
        <v>-9</v>
      </c>
      <c r="K5794" s="1" t="s">
        <v>236</v>
      </c>
      <c r="L5794" s="1" t="s">
        <v>19725</v>
      </c>
    </row>
    <row r="5795" spans="1:12">
      <c r="A5795" s="1">
        <v>7218</v>
      </c>
      <c r="B5795" s="1" t="s">
        <v>19729</v>
      </c>
      <c r="C5795" s="1" t="s">
        <v>19730</v>
      </c>
      <c r="D5795" s="1" t="s">
        <v>1210</v>
      </c>
      <c r="E5795" s="1" t="s">
        <v>19731</v>
      </c>
      <c r="F5795" s="1" t="s">
        <v>1212</v>
      </c>
      <c r="G5795" s="1">
        <v>61.096944000000001</v>
      </c>
      <c r="H5795" s="1">
        <v>-160.96944400000001</v>
      </c>
      <c r="I5795" s="1">
        <v>30</v>
      </c>
      <c r="J5795" s="1">
        <v>-9</v>
      </c>
      <c r="K5795" s="1" t="s">
        <v>236</v>
      </c>
      <c r="L5795" s="1" t="s">
        <v>19729</v>
      </c>
    </row>
    <row r="5796" spans="1:12">
      <c r="A5796" s="1">
        <v>7219</v>
      </c>
      <c r="B5796" s="1" t="s">
        <v>19732</v>
      </c>
      <c r="C5796" s="1" t="s">
        <v>19733</v>
      </c>
      <c r="D5796" s="1" t="s">
        <v>1210</v>
      </c>
      <c r="E5796" s="1" t="s">
        <v>19734</v>
      </c>
      <c r="F5796" s="1" t="s">
        <v>1212</v>
      </c>
      <c r="G5796" s="1">
        <v>62.894444</v>
      </c>
      <c r="H5796" s="1">
        <v>-160.065</v>
      </c>
      <c r="I5796" s="1">
        <v>99</v>
      </c>
      <c r="J5796" s="1">
        <v>-9</v>
      </c>
      <c r="K5796" s="1" t="s">
        <v>236</v>
      </c>
      <c r="L5796" s="1" t="s">
        <v>19732</v>
      </c>
    </row>
    <row r="5797" spans="1:12">
      <c r="A5797" s="1">
        <v>7220</v>
      </c>
      <c r="B5797" s="1" t="s">
        <v>19735</v>
      </c>
      <c r="C5797" s="1" t="s">
        <v>19736</v>
      </c>
      <c r="D5797" s="1" t="s">
        <v>1210</v>
      </c>
      <c r="E5797" s="1" t="s">
        <v>19737</v>
      </c>
      <c r="F5797" s="1" t="s">
        <v>19738</v>
      </c>
      <c r="G5797" s="1">
        <v>70.638056000000006</v>
      </c>
      <c r="H5797" s="1">
        <v>-159.994722</v>
      </c>
      <c r="I5797" s="1">
        <v>41</v>
      </c>
      <c r="J5797" s="1">
        <v>-9</v>
      </c>
      <c r="K5797" s="1" t="s">
        <v>236</v>
      </c>
      <c r="L5797" s="1" t="s">
        <v>19735</v>
      </c>
    </row>
    <row r="5798" spans="1:12">
      <c r="A5798" s="1">
        <v>7221</v>
      </c>
      <c r="B5798" s="1" t="s">
        <v>19739</v>
      </c>
      <c r="C5798" s="1" t="s">
        <v>19739</v>
      </c>
      <c r="D5798" s="1" t="s">
        <v>6871</v>
      </c>
      <c r="E5798" s="1" t="s">
        <v>19740</v>
      </c>
      <c r="F5798" s="1" t="s">
        <v>19741</v>
      </c>
      <c r="G5798" s="1">
        <v>-38.975499999999997</v>
      </c>
      <c r="H5798" s="1">
        <v>-70.113580999999996</v>
      </c>
      <c r="I5798" s="1">
        <v>3330</v>
      </c>
      <c r="J5798" s="1">
        <v>-3</v>
      </c>
      <c r="K5798" s="1" t="s">
        <v>201</v>
      </c>
      <c r="L5798" s="1" t="s">
        <v>19739</v>
      </c>
    </row>
    <row r="5799" spans="1:12">
      <c r="A5799" s="1">
        <v>7222</v>
      </c>
      <c r="B5799" s="1" t="s">
        <v>19742</v>
      </c>
      <c r="C5799" s="1" t="s">
        <v>19742</v>
      </c>
      <c r="D5799" s="1" t="s">
        <v>6871</v>
      </c>
      <c r="E5799" s="1" t="s">
        <v>19743</v>
      </c>
      <c r="F5799" s="1" t="s">
        <v>1212</v>
      </c>
      <c r="G5799" s="1">
        <v>-37.390616999999999</v>
      </c>
      <c r="H5799" s="1">
        <v>-68.904211000000004</v>
      </c>
      <c r="I5799" s="1">
        <v>1969</v>
      </c>
      <c r="J5799" s="1">
        <v>-3</v>
      </c>
      <c r="K5799" s="1" t="s">
        <v>201</v>
      </c>
      <c r="L5799" s="1" t="s">
        <v>19742</v>
      </c>
    </row>
    <row r="5800" spans="1:12">
      <c r="A5800" s="1">
        <v>7223</v>
      </c>
      <c r="B5800" s="1" t="s">
        <v>19744</v>
      </c>
      <c r="C5800" s="1" t="s">
        <v>19744</v>
      </c>
      <c r="D5800" s="1" t="s">
        <v>6871</v>
      </c>
      <c r="E5800" s="1" t="s">
        <v>19745</v>
      </c>
      <c r="F5800" s="1" t="s">
        <v>1212</v>
      </c>
      <c r="G5800" s="1">
        <v>-45.6</v>
      </c>
      <c r="H5800" s="1">
        <v>-69.083332999999996</v>
      </c>
      <c r="I5800" s="1">
        <v>849</v>
      </c>
      <c r="J5800" s="1">
        <v>-3</v>
      </c>
      <c r="K5800" s="1" t="s">
        <v>201</v>
      </c>
      <c r="L5800" s="1" t="s">
        <v>19744</v>
      </c>
    </row>
    <row r="5801" spans="1:12">
      <c r="A5801" s="1">
        <v>7224</v>
      </c>
      <c r="B5801" s="1" t="s">
        <v>19746</v>
      </c>
      <c r="C5801" s="1" t="s">
        <v>19746</v>
      </c>
      <c r="D5801" s="1" t="s">
        <v>18180</v>
      </c>
      <c r="F5801" s="1" t="s">
        <v>1212</v>
      </c>
      <c r="G5801" s="1">
        <v>-54.276667000000003</v>
      </c>
      <c r="H5801" s="1">
        <v>-36.511667000000003</v>
      </c>
      <c r="I5801" s="1">
        <v>538</v>
      </c>
      <c r="J5801" s="1">
        <v>-2</v>
      </c>
      <c r="K5801" s="1" t="s">
        <v>5710</v>
      </c>
      <c r="L5801" s="1" t="s">
        <v>19746</v>
      </c>
    </row>
    <row r="5802" spans="1:12">
      <c r="A5802" s="1">
        <v>7225</v>
      </c>
      <c r="B5802" s="1" t="s">
        <v>19747</v>
      </c>
      <c r="C5802" s="1" t="s">
        <v>19747</v>
      </c>
      <c r="D5802" s="1" t="s">
        <v>6871</v>
      </c>
      <c r="E5802" s="1" t="s">
        <v>19748</v>
      </c>
      <c r="F5802" s="1" t="s">
        <v>1212</v>
      </c>
      <c r="G5802" s="1">
        <v>-51.533332999999999</v>
      </c>
      <c r="H5802" s="1">
        <v>-72.3</v>
      </c>
      <c r="I5802" s="1">
        <v>1158</v>
      </c>
      <c r="J5802" s="1">
        <v>-3</v>
      </c>
      <c r="K5802" s="1" t="s">
        <v>201</v>
      </c>
      <c r="L5802" s="1" t="s">
        <v>19747</v>
      </c>
    </row>
    <row r="5803" spans="1:12">
      <c r="A5803" s="1">
        <v>7226</v>
      </c>
      <c r="B5803" s="1" t="s">
        <v>19749</v>
      </c>
      <c r="C5803" s="1" t="s">
        <v>19749</v>
      </c>
      <c r="D5803" s="1" t="s">
        <v>8340</v>
      </c>
      <c r="E5803" s="1" t="s">
        <v>19750</v>
      </c>
      <c r="F5803" s="1" t="s">
        <v>19751</v>
      </c>
      <c r="G5803" s="1">
        <v>-51.733333000000002</v>
      </c>
      <c r="H5803" s="1">
        <v>-72.516666999999998</v>
      </c>
      <c r="I5803" s="1">
        <v>9</v>
      </c>
      <c r="J5803" s="1">
        <v>-3</v>
      </c>
      <c r="K5803" s="1" t="s">
        <v>5710</v>
      </c>
      <c r="L5803" s="1" t="s">
        <v>19749</v>
      </c>
    </row>
    <row r="5804" spans="1:12">
      <c r="A5804" s="1">
        <v>7227</v>
      </c>
      <c r="B5804" s="1" t="s">
        <v>19752</v>
      </c>
      <c r="C5804" s="1" t="s">
        <v>19752</v>
      </c>
      <c r="D5804" s="1" t="s">
        <v>6871</v>
      </c>
      <c r="E5804" s="1" t="s">
        <v>19753</v>
      </c>
      <c r="F5804" s="1" t="s">
        <v>1212</v>
      </c>
      <c r="G5804" s="1">
        <v>-46.433300000000003</v>
      </c>
      <c r="H5804" s="1">
        <v>-67.533299999999997</v>
      </c>
      <c r="I5804" s="1">
        <v>124</v>
      </c>
      <c r="J5804" s="1">
        <v>-3</v>
      </c>
      <c r="K5804" s="1" t="s">
        <v>201</v>
      </c>
      <c r="L5804" s="1" t="s">
        <v>19752</v>
      </c>
    </row>
    <row r="5805" spans="1:12">
      <c r="A5805" s="1">
        <v>7228</v>
      </c>
      <c r="B5805" s="1" t="s">
        <v>19754</v>
      </c>
      <c r="C5805" s="1" t="s">
        <v>19755</v>
      </c>
      <c r="D5805" s="1" t="s">
        <v>6871</v>
      </c>
      <c r="F5805" s="1" t="s">
        <v>1212</v>
      </c>
      <c r="G5805" s="1">
        <v>-47.033332999999999</v>
      </c>
      <c r="H5805" s="1">
        <v>-67.25</v>
      </c>
      <c r="I5805" s="1">
        <v>757</v>
      </c>
      <c r="J5805" s="1">
        <v>-3</v>
      </c>
      <c r="K5805" s="1" t="s">
        <v>201</v>
      </c>
      <c r="L5805" s="1" t="s">
        <v>19754</v>
      </c>
    </row>
    <row r="5806" spans="1:12">
      <c r="A5806" s="1">
        <v>7229</v>
      </c>
      <c r="B5806" s="1" t="s">
        <v>19756</v>
      </c>
      <c r="C5806" s="1" t="s">
        <v>19756</v>
      </c>
      <c r="D5806" s="1" t="s">
        <v>6871</v>
      </c>
      <c r="E5806" s="1" t="s">
        <v>19757</v>
      </c>
      <c r="F5806" s="1" t="s">
        <v>19758</v>
      </c>
      <c r="G5806" s="1">
        <v>-41.591999999999999</v>
      </c>
      <c r="H5806" s="1">
        <v>-65.340999999999994</v>
      </c>
      <c r="I5806" s="1">
        <v>820</v>
      </c>
      <c r="J5806" s="1">
        <v>-3</v>
      </c>
      <c r="K5806" s="1" t="s">
        <v>201</v>
      </c>
      <c r="L5806" s="1" t="s">
        <v>19756</v>
      </c>
    </row>
    <row r="5807" spans="1:12">
      <c r="A5807" s="1">
        <v>7230</v>
      </c>
      <c r="B5807" s="1" t="s">
        <v>19759</v>
      </c>
      <c r="C5807" s="1" t="s">
        <v>19759</v>
      </c>
      <c r="D5807" s="1" t="s">
        <v>6871</v>
      </c>
      <c r="E5807" s="1" t="s">
        <v>19760</v>
      </c>
      <c r="F5807" s="1" t="s">
        <v>19761</v>
      </c>
      <c r="G5807" s="1">
        <v>-41.3</v>
      </c>
      <c r="H5807" s="1">
        <v>-69.583299999999994</v>
      </c>
      <c r="I5807" s="1">
        <v>2936</v>
      </c>
      <c r="J5807" s="1">
        <v>-3</v>
      </c>
      <c r="K5807" s="1" t="s">
        <v>201</v>
      </c>
      <c r="L5807" s="1" t="s">
        <v>19759</v>
      </c>
    </row>
    <row r="5808" spans="1:12">
      <c r="A5808" s="1">
        <v>7231</v>
      </c>
      <c r="B5808" s="1" t="s">
        <v>19762</v>
      </c>
      <c r="C5808" s="1" t="s">
        <v>19762</v>
      </c>
      <c r="D5808" s="1" t="s">
        <v>6871</v>
      </c>
      <c r="F5808" s="1" t="s">
        <v>1212</v>
      </c>
      <c r="G5808" s="1">
        <v>-47.533332999999999</v>
      </c>
      <c r="H5808" s="1">
        <v>-71.75</v>
      </c>
      <c r="I5808" s="1">
        <v>748</v>
      </c>
      <c r="J5808" s="1">
        <v>-3</v>
      </c>
      <c r="K5808" s="1" t="s">
        <v>201</v>
      </c>
      <c r="L5808" s="1" t="s">
        <v>19762</v>
      </c>
    </row>
    <row r="5809" spans="1:12">
      <c r="A5809" s="1">
        <v>7232</v>
      </c>
      <c r="B5809" s="1" t="s">
        <v>19755</v>
      </c>
      <c r="C5809" s="1" t="s">
        <v>19755</v>
      </c>
      <c r="D5809" s="1" t="s">
        <v>6871</v>
      </c>
      <c r="E5809" s="1" t="s">
        <v>19763</v>
      </c>
      <c r="F5809" s="1" t="s">
        <v>1212</v>
      </c>
      <c r="G5809" s="1">
        <v>-49.328888999999997</v>
      </c>
      <c r="H5809" s="1">
        <v>-72.930000000000007</v>
      </c>
      <c r="I5809" s="1">
        <v>1279</v>
      </c>
      <c r="J5809" s="1">
        <v>-3</v>
      </c>
      <c r="K5809" s="1" t="s">
        <v>201</v>
      </c>
      <c r="L5809" s="1" t="s">
        <v>19755</v>
      </c>
    </row>
    <row r="5810" spans="1:12">
      <c r="A5810" s="1">
        <v>7233</v>
      </c>
      <c r="B5810" s="1" t="s">
        <v>19764</v>
      </c>
      <c r="C5810" s="1" t="s">
        <v>19765</v>
      </c>
      <c r="D5810" s="1" t="s">
        <v>1210</v>
      </c>
      <c r="E5810" s="1" t="s">
        <v>19766</v>
      </c>
      <c r="F5810" s="1" t="s">
        <v>19767</v>
      </c>
      <c r="G5810" s="1">
        <v>60.077221999999999</v>
      </c>
      <c r="H5810" s="1">
        <v>-147.99194399999999</v>
      </c>
      <c r="I5810" s="1">
        <v>72</v>
      </c>
      <c r="J5810" s="1">
        <v>-9</v>
      </c>
      <c r="K5810" s="1" t="s">
        <v>236</v>
      </c>
      <c r="L5810" s="1" t="s">
        <v>19764</v>
      </c>
    </row>
    <row r="5811" spans="1:12">
      <c r="A5811" s="1">
        <v>7234</v>
      </c>
      <c r="B5811" s="1" t="s">
        <v>19768</v>
      </c>
      <c r="C5811" s="1" t="s">
        <v>19769</v>
      </c>
      <c r="D5811" s="1" t="s">
        <v>1210</v>
      </c>
      <c r="E5811" s="1" t="s">
        <v>19770</v>
      </c>
      <c r="F5811" s="1" t="s">
        <v>1212</v>
      </c>
      <c r="G5811" s="1">
        <v>62.071111000000002</v>
      </c>
      <c r="H5811" s="1">
        <v>-142.04833300000001</v>
      </c>
      <c r="I5811" s="1">
        <v>1011</v>
      </c>
      <c r="J5811" s="1">
        <v>-9</v>
      </c>
      <c r="K5811" s="1" t="s">
        <v>236</v>
      </c>
      <c r="L5811" s="1" t="s">
        <v>19768</v>
      </c>
    </row>
    <row r="5812" spans="1:12">
      <c r="A5812" s="1">
        <v>7235</v>
      </c>
      <c r="B5812" s="1" t="s">
        <v>19771</v>
      </c>
      <c r="C5812" s="1" t="s">
        <v>19772</v>
      </c>
      <c r="D5812" s="1" t="s">
        <v>1210</v>
      </c>
      <c r="E5812" s="1" t="s">
        <v>19773</v>
      </c>
      <c r="F5812" s="1" t="s">
        <v>19774</v>
      </c>
      <c r="G5812" s="1">
        <v>63.329444000000002</v>
      </c>
      <c r="H5812" s="1">
        <v>-142.953611</v>
      </c>
      <c r="I5812" s="1">
        <v>1639</v>
      </c>
      <c r="J5812" s="1">
        <v>-9</v>
      </c>
      <c r="K5812" s="1" t="s">
        <v>236</v>
      </c>
      <c r="L5812" s="1" t="s">
        <v>19771</v>
      </c>
    </row>
    <row r="5813" spans="1:12">
      <c r="A5813" s="1">
        <v>7236</v>
      </c>
      <c r="B5813" s="1" t="s">
        <v>19775</v>
      </c>
      <c r="C5813" s="1" t="s">
        <v>19776</v>
      </c>
      <c r="D5813" s="1" t="s">
        <v>1210</v>
      </c>
      <c r="E5813" s="1" t="s">
        <v>19777</v>
      </c>
      <c r="F5813" s="1" t="s">
        <v>19778</v>
      </c>
      <c r="G5813" s="1">
        <v>65.827777999999995</v>
      </c>
      <c r="H5813" s="1">
        <v>-144.076111</v>
      </c>
      <c r="I5813" s="1">
        <v>613</v>
      </c>
      <c r="J5813" s="1">
        <v>-9</v>
      </c>
      <c r="K5813" s="1" t="s">
        <v>236</v>
      </c>
      <c r="L5813" s="1" t="s">
        <v>19775</v>
      </c>
    </row>
    <row r="5814" spans="1:12">
      <c r="A5814" s="1">
        <v>7237</v>
      </c>
      <c r="B5814" s="1" t="s">
        <v>19779</v>
      </c>
      <c r="C5814" s="1" t="s">
        <v>19780</v>
      </c>
      <c r="D5814" s="1" t="s">
        <v>1210</v>
      </c>
      <c r="E5814" s="1" t="s">
        <v>19781</v>
      </c>
      <c r="F5814" s="1" t="s">
        <v>1212</v>
      </c>
      <c r="G5814" s="1">
        <v>56.014721999999999</v>
      </c>
      <c r="H5814" s="1">
        <v>-132.833889</v>
      </c>
      <c r="I5814" s="1">
        <v>0</v>
      </c>
      <c r="J5814" s="1">
        <v>-9</v>
      </c>
      <c r="K5814" s="1" t="s">
        <v>236</v>
      </c>
      <c r="L5814" s="1" t="s">
        <v>19779</v>
      </c>
    </row>
    <row r="5815" spans="1:12">
      <c r="A5815" s="1">
        <v>7238</v>
      </c>
      <c r="B5815" s="1" t="s">
        <v>19782</v>
      </c>
      <c r="C5815" s="1" t="s">
        <v>19783</v>
      </c>
      <c r="D5815" s="1" t="s">
        <v>1210</v>
      </c>
      <c r="E5815" s="1" t="s">
        <v>19784</v>
      </c>
      <c r="F5815" s="1" t="s">
        <v>1212</v>
      </c>
      <c r="G5815" s="1">
        <v>61.867778000000001</v>
      </c>
      <c r="H5815" s="1">
        <v>-158.13499999999999</v>
      </c>
      <c r="I5815" s="1">
        <v>178</v>
      </c>
      <c r="J5815" s="1">
        <v>-9</v>
      </c>
      <c r="K5815" s="1" t="s">
        <v>236</v>
      </c>
      <c r="L5815" s="1" t="s">
        <v>19782</v>
      </c>
    </row>
    <row r="5816" spans="1:12">
      <c r="A5816" s="1">
        <v>7239</v>
      </c>
      <c r="B5816" s="1" t="s">
        <v>19785</v>
      </c>
      <c r="C5816" s="1" t="s">
        <v>19786</v>
      </c>
      <c r="D5816" s="1" t="s">
        <v>1210</v>
      </c>
      <c r="E5816" s="1" t="s">
        <v>19787</v>
      </c>
      <c r="F5816" s="1" t="s">
        <v>1212</v>
      </c>
      <c r="G5816" s="1">
        <v>61.788055999999997</v>
      </c>
      <c r="H5816" s="1">
        <v>-157.350278</v>
      </c>
      <c r="I5816" s="1">
        <v>174</v>
      </c>
      <c r="J5816" s="1">
        <v>-9</v>
      </c>
      <c r="K5816" s="1" t="s">
        <v>236</v>
      </c>
      <c r="L5816" s="1" t="s">
        <v>19785</v>
      </c>
    </row>
    <row r="5817" spans="1:12">
      <c r="A5817" s="1">
        <v>7240</v>
      </c>
      <c r="B5817" s="1" t="s">
        <v>19788</v>
      </c>
      <c r="C5817" s="1" t="s">
        <v>19789</v>
      </c>
      <c r="D5817" s="1" t="s">
        <v>1210</v>
      </c>
      <c r="E5817" s="1" t="s">
        <v>19790</v>
      </c>
      <c r="F5817" s="1" t="s">
        <v>19791</v>
      </c>
      <c r="G5817" s="1">
        <v>61.700566000000002</v>
      </c>
      <c r="H5817" s="1">
        <v>-157.16583299999999</v>
      </c>
      <c r="I5817" s="1">
        <v>190</v>
      </c>
      <c r="J5817" s="1">
        <v>-9</v>
      </c>
      <c r="K5817" s="1" t="s">
        <v>236</v>
      </c>
      <c r="L5817" s="1" t="s">
        <v>19788</v>
      </c>
    </row>
    <row r="5818" spans="1:12">
      <c r="A5818" s="1">
        <v>7241</v>
      </c>
      <c r="B5818" s="1" t="s">
        <v>19792</v>
      </c>
      <c r="C5818" s="1" t="s">
        <v>19793</v>
      </c>
      <c r="D5818" s="1" t="s">
        <v>1210</v>
      </c>
      <c r="E5818" s="1" t="s">
        <v>19794</v>
      </c>
      <c r="F5818" s="1" t="s">
        <v>1212</v>
      </c>
      <c r="G5818" s="1">
        <v>61.787500000000001</v>
      </c>
      <c r="H5818" s="1">
        <v>-156.59111100000001</v>
      </c>
      <c r="I5818" s="1">
        <v>230</v>
      </c>
      <c r="J5818" s="1">
        <v>-9</v>
      </c>
      <c r="K5818" s="1" t="s">
        <v>236</v>
      </c>
      <c r="L5818" s="1" t="s">
        <v>19792</v>
      </c>
    </row>
    <row r="5819" spans="1:12">
      <c r="A5819" s="1">
        <v>7242</v>
      </c>
      <c r="B5819" s="1" t="s">
        <v>19795</v>
      </c>
      <c r="C5819" s="1" t="s">
        <v>19796</v>
      </c>
      <c r="D5819" s="1" t="s">
        <v>1210</v>
      </c>
      <c r="E5819" s="1" t="s">
        <v>19797</v>
      </c>
      <c r="F5819" s="1" t="s">
        <v>19798</v>
      </c>
      <c r="G5819" s="1">
        <v>63.8675</v>
      </c>
      <c r="H5819" s="1">
        <v>-148.96888899999999</v>
      </c>
      <c r="I5819" s="1">
        <v>1263</v>
      </c>
      <c r="J5819" s="1">
        <v>-9</v>
      </c>
      <c r="K5819" s="1" t="s">
        <v>236</v>
      </c>
      <c r="L5819" s="1" t="s">
        <v>19795</v>
      </c>
    </row>
    <row r="5820" spans="1:12">
      <c r="A5820" s="1">
        <v>7243</v>
      </c>
      <c r="B5820" s="1" t="s">
        <v>19799</v>
      </c>
      <c r="C5820" s="1" t="s">
        <v>19465</v>
      </c>
      <c r="D5820" s="1" t="s">
        <v>1210</v>
      </c>
      <c r="E5820" s="1" t="s">
        <v>19800</v>
      </c>
      <c r="F5820" s="1" t="s">
        <v>1212</v>
      </c>
      <c r="G5820" s="1">
        <v>56.973056</v>
      </c>
      <c r="H5820" s="1">
        <v>-133.94555600000001</v>
      </c>
      <c r="I5820" s="1">
        <v>0</v>
      </c>
      <c r="J5820" s="1">
        <v>-9</v>
      </c>
      <c r="K5820" s="1" t="s">
        <v>236</v>
      </c>
      <c r="L5820" s="1" t="s">
        <v>19799</v>
      </c>
    </row>
    <row r="5821" spans="1:12">
      <c r="A5821" s="1">
        <v>7244</v>
      </c>
      <c r="B5821" s="1" t="s">
        <v>19801</v>
      </c>
      <c r="C5821" s="1" t="s">
        <v>19682</v>
      </c>
      <c r="D5821" s="1" t="s">
        <v>1210</v>
      </c>
      <c r="E5821" s="1" t="s">
        <v>19802</v>
      </c>
      <c r="F5821" s="1" t="s">
        <v>19803</v>
      </c>
      <c r="G5821" s="1">
        <v>55.554658000000003</v>
      </c>
      <c r="H5821" s="1">
        <v>-133.10169300000001</v>
      </c>
      <c r="I5821" s="1">
        <v>0</v>
      </c>
      <c r="J5821" s="1">
        <v>-9</v>
      </c>
      <c r="K5821" s="1" t="s">
        <v>236</v>
      </c>
      <c r="L5821" s="1" t="s">
        <v>19801</v>
      </c>
    </row>
    <row r="5822" spans="1:12">
      <c r="A5822" s="1">
        <v>7245</v>
      </c>
      <c r="B5822" s="1" t="s">
        <v>19804</v>
      </c>
      <c r="C5822" s="1" t="s">
        <v>19805</v>
      </c>
      <c r="D5822" s="1" t="s">
        <v>1210</v>
      </c>
      <c r="E5822" s="1" t="s">
        <v>19806</v>
      </c>
      <c r="F5822" s="1" t="s">
        <v>19807</v>
      </c>
      <c r="G5822" s="1">
        <v>63.886111</v>
      </c>
      <c r="H5822" s="1">
        <v>-152.30194399999999</v>
      </c>
      <c r="I5822" s="1">
        <v>678</v>
      </c>
      <c r="J5822" s="1">
        <v>-9</v>
      </c>
      <c r="K5822" s="1" t="s">
        <v>236</v>
      </c>
      <c r="L5822" s="1" t="s">
        <v>19804</v>
      </c>
    </row>
    <row r="5823" spans="1:12">
      <c r="A5823" s="1">
        <v>7246</v>
      </c>
      <c r="B5823" s="1" t="s">
        <v>19808</v>
      </c>
      <c r="C5823" s="1" t="s">
        <v>19809</v>
      </c>
      <c r="D5823" s="1" t="s">
        <v>1210</v>
      </c>
      <c r="E5823" s="1" t="s">
        <v>19810</v>
      </c>
      <c r="F5823" s="1" t="s">
        <v>19811</v>
      </c>
      <c r="G5823" s="1">
        <v>64.997500000000002</v>
      </c>
      <c r="H5823" s="1">
        <v>-150.64416700000001</v>
      </c>
      <c r="I5823" s="1">
        <v>270</v>
      </c>
      <c r="J5823" s="1">
        <v>-9</v>
      </c>
      <c r="K5823" s="1" t="s">
        <v>236</v>
      </c>
      <c r="L5823" s="1" t="s">
        <v>19808</v>
      </c>
    </row>
    <row r="5824" spans="1:12">
      <c r="A5824" s="1">
        <v>7247</v>
      </c>
      <c r="B5824" s="1" t="s">
        <v>19812</v>
      </c>
      <c r="C5824" s="1" t="s">
        <v>19813</v>
      </c>
      <c r="D5824" s="1" t="s">
        <v>1210</v>
      </c>
      <c r="E5824" s="1" t="s">
        <v>19814</v>
      </c>
      <c r="F5824" s="1" t="s">
        <v>1212</v>
      </c>
      <c r="G5824" s="1">
        <v>56.577221999999999</v>
      </c>
      <c r="H5824" s="1">
        <v>-169.663611</v>
      </c>
      <c r="I5824" s="1">
        <v>125</v>
      </c>
      <c r="J5824" s="1">
        <v>-9</v>
      </c>
      <c r="K5824" s="1" t="s">
        <v>236</v>
      </c>
      <c r="L5824" s="1" t="s">
        <v>19812</v>
      </c>
    </row>
    <row r="5825" spans="1:12">
      <c r="A5825" s="1">
        <v>7248</v>
      </c>
      <c r="B5825" s="1" t="s">
        <v>19815</v>
      </c>
      <c r="C5825" s="1" t="s">
        <v>19816</v>
      </c>
      <c r="D5825" s="1" t="s">
        <v>1210</v>
      </c>
      <c r="E5825" s="1" t="s">
        <v>19817</v>
      </c>
      <c r="F5825" s="1" t="s">
        <v>1212</v>
      </c>
      <c r="G5825" s="1">
        <v>60.872500000000002</v>
      </c>
      <c r="H5825" s="1">
        <v>-146.69111100000001</v>
      </c>
      <c r="I5825" s="1">
        <v>62</v>
      </c>
      <c r="J5825" s="1">
        <v>-9</v>
      </c>
      <c r="K5825" s="1" t="s">
        <v>236</v>
      </c>
      <c r="L5825" s="1" t="s">
        <v>19815</v>
      </c>
    </row>
    <row r="5826" spans="1:12">
      <c r="A5826" s="1">
        <v>7249</v>
      </c>
      <c r="B5826" s="1" t="s">
        <v>19818</v>
      </c>
      <c r="C5826" s="1" t="s">
        <v>12301</v>
      </c>
      <c r="D5826" s="1" t="s">
        <v>1210</v>
      </c>
      <c r="E5826" s="1" t="s">
        <v>19819</v>
      </c>
      <c r="F5826" s="1" t="s">
        <v>1212</v>
      </c>
      <c r="G5826" s="1">
        <v>55.344444000000003</v>
      </c>
      <c r="H5826" s="1">
        <v>-131.66333299999999</v>
      </c>
      <c r="I5826" s="1">
        <v>0</v>
      </c>
      <c r="J5826" s="1">
        <v>-9</v>
      </c>
      <c r="K5826" s="1" t="s">
        <v>236</v>
      </c>
      <c r="L5826" s="1" t="s">
        <v>19818</v>
      </c>
    </row>
    <row r="5827" spans="1:12">
      <c r="A5827" s="1">
        <v>7250</v>
      </c>
      <c r="B5827" s="1" t="s">
        <v>19820</v>
      </c>
      <c r="C5827" s="1" t="s">
        <v>19821</v>
      </c>
      <c r="D5827" s="1" t="s">
        <v>233</v>
      </c>
      <c r="F5827" s="1" t="s">
        <v>1212</v>
      </c>
      <c r="G5827" s="1">
        <v>45.87</v>
      </c>
      <c r="H5827" s="1">
        <v>-63.461111000000002</v>
      </c>
      <c r="I5827" s="1">
        <v>62</v>
      </c>
      <c r="J5827" s="1">
        <v>-4</v>
      </c>
      <c r="K5827" s="1" t="s">
        <v>236</v>
      </c>
      <c r="L5827" s="1" t="s">
        <v>19820</v>
      </c>
    </row>
    <row r="5828" spans="1:12">
      <c r="A5828" s="1">
        <v>7251</v>
      </c>
      <c r="B5828" s="1" t="s">
        <v>19822</v>
      </c>
      <c r="C5828" s="1" t="s">
        <v>19823</v>
      </c>
      <c r="D5828" s="1" t="s">
        <v>233</v>
      </c>
      <c r="F5828" s="1" t="s">
        <v>19824</v>
      </c>
      <c r="G5828" s="1">
        <v>55.913888999999998</v>
      </c>
      <c r="H5828" s="1">
        <v>-61.184443999999999</v>
      </c>
      <c r="I5828" s="1">
        <v>33</v>
      </c>
      <c r="J5828" s="1">
        <v>-4</v>
      </c>
      <c r="K5828" s="1" t="s">
        <v>236</v>
      </c>
      <c r="L5828" s="1" t="s">
        <v>19822</v>
      </c>
    </row>
    <row r="5829" spans="1:12">
      <c r="A5829" s="1">
        <v>7252</v>
      </c>
      <c r="B5829" s="1" t="s">
        <v>19825</v>
      </c>
      <c r="C5829" s="1" t="s">
        <v>19826</v>
      </c>
      <c r="D5829" s="1" t="s">
        <v>233</v>
      </c>
      <c r="E5829" s="1" t="s">
        <v>19827</v>
      </c>
      <c r="F5829" s="1" t="s">
        <v>19828</v>
      </c>
      <c r="G5829" s="1">
        <v>54.910277999999998</v>
      </c>
      <c r="H5829" s="1">
        <v>-59.785277999999998</v>
      </c>
      <c r="I5829" s="1">
        <v>223</v>
      </c>
      <c r="J5829" s="1">
        <v>-4</v>
      </c>
      <c r="K5829" s="1" t="s">
        <v>236</v>
      </c>
      <c r="L5829" s="1" t="s">
        <v>19825</v>
      </c>
    </row>
    <row r="5830" spans="1:12">
      <c r="A5830" s="1">
        <v>7253</v>
      </c>
      <c r="B5830" s="1" t="s">
        <v>19829</v>
      </c>
      <c r="C5830" s="1" t="s">
        <v>19830</v>
      </c>
      <c r="D5830" s="1" t="s">
        <v>233</v>
      </c>
      <c r="E5830" s="1" t="s">
        <v>19831</v>
      </c>
      <c r="F5830" s="1" t="s">
        <v>19832</v>
      </c>
      <c r="G5830" s="1">
        <v>61.588611</v>
      </c>
      <c r="H5830" s="1">
        <v>-71.929444000000004</v>
      </c>
      <c r="I5830" s="1">
        <v>501</v>
      </c>
      <c r="J5830" s="1">
        <v>-6</v>
      </c>
      <c r="K5830" s="1" t="s">
        <v>236</v>
      </c>
      <c r="L5830" s="1" t="s">
        <v>19829</v>
      </c>
    </row>
    <row r="5831" spans="1:12">
      <c r="A5831" s="1">
        <v>7254</v>
      </c>
      <c r="B5831" s="1" t="s">
        <v>19833</v>
      </c>
      <c r="C5831" s="1" t="s">
        <v>19834</v>
      </c>
      <c r="D5831" s="1" t="s">
        <v>233</v>
      </c>
      <c r="E5831" s="1" t="s">
        <v>19835</v>
      </c>
      <c r="F5831" s="1" t="s">
        <v>19836</v>
      </c>
      <c r="G5831" s="1">
        <v>48.508611000000002</v>
      </c>
      <c r="H5831" s="1">
        <v>-71.641389000000004</v>
      </c>
      <c r="I5831" s="1">
        <v>449</v>
      </c>
      <c r="J5831" s="1">
        <v>-6</v>
      </c>
      <c r="K5831" s="1" t="s">
        <v>236</v>
      </c>
      <c r="L5831" s="1" t="s">
        <v>19833</v>
      </c>
    </row>
    <row r="5832" spans="1:12">
      <c r="A5832" s="1">
        <v>7255</v>
      </c>
      <c r="B5832" s="1" t="s">
        <v>19837</v>
      </c>
      <c r="C5832" s="1" t="s">
        <v>19838</v>
      </c>
      <c r="D5832" s="1" t="s">
        <v>233</v>
      </c>
      <c r="E5832" s="1" t="s">
        <v>19839</v>
      </c>
      <c r="F5832" s="1" t="s">
        <v>19840</v>
      </c>
      <c r="G5832" s="1">
        <v>50.281944000000003</v>
      </c>
      <c r="H5832" s="1">
        <v>-63.611389000000003</v>
      </c>
      <c r="I5832" s="1">
        <v>124</v>
      </c>
      <c r="J5832" s="1">
        <v>-4</v>
      </c>
      <c r="K5832" s="1" t="s">
        <v>236</v>
      </c>
      <c r="L5832" s="1" t="s">
        <v>19837</v>
      </c>
    </row>
    <row r="5833" spans="1:12">
      <c r="A5833" s="1">
        <v>7256</v>
      </c>
      <c r="B5833" s="1" t="s">
        <v>19841</v>
      </c>
      <c r="C5833" s="1" t="s">
        <v>19842</v>
      </c>
      <c r="D5833" s="1" t="s">
        <v>233</v>
      </c>
      <c r="E5833" s="1" t="s">
        <v>19843</v>
      </c>
      <c r="F5833" s="1" t="s">
        <v>19844</v>
      </c>
      <c r="G5833" s="1">
        <v>48.478056000000002</v>
      </c>
      <c r="H5833" s="1">
        <v>-68.496943999999999</v>
      </c>
      <c r="I5833" s="1">
        <v>82</v>
      </c>
      <c r="J5833" s="1">
        <v>-6</v>
      </c>
      <c r="K5833" s="1" t="s">
        <v>236</v>
      </c>
      <c r="L5833" s="1" t="s">
        <v>19841</v>
      </c>
    </row>
    <row r="5834" spans="1:12">
      <c r="A5834" s="1">
        <v>7257</v>
      </c>
      <c r="B5834" s="1" t="s">
        <v>19845</v>
      </c>
      <c r="C5834" s="1" t="s">
        <v>19845</v>
      </c>
      <c r="D5834" s="1" t="s">
        <v>3624</v>
      </c>
      <c r="F5834" s="1" t="s">
        <v>1212</v>
      </c>
      <c r="G5834" s="1">
        <v>3.5787420000000001</v>
      </c>
      <c r="H5834" s="1">
        <v>72.902074999999996</v>
      </c>
      <c r="I5834" s="1">
        <v>0</v>
      </c>
      <c r="J5834" s="1">
        <v>4.5</v>
      </c>
      <c r="K5834" s="1" t="s">
        <v>161</v>
      </c>
      <c r="L5834" s="1" t="s">
        <v>19845</v>
      </c>
    </row>
    <row r="5835" spans="1:12">
      <c r="A5835" s="1">
        <v>7258</v>
      </c>
      <c r="B5835" s="1" t="s">
        <v>19846</v>
      </c>
      <c r="C5835" s="1" t="s">
        <v>19846</v>
      </c>
      <c r="D5835" s="1" t="s">
        <v>3624</v>
      </c>
      <c r="F5835" s="1" t="s">
        <v>1212</v>
      </c>
      <c r="G5835" s="1">
        <v>3.5787420000000001</v>
      </c>
      <c r="H5835" s="1">
        <v>72.902074999999996</v>
      </c>
      <c r="I5835" s="1">
        <v>0</v>
      </c>
      <c r="J5835" s="1">
        <v>4.5</v>
      </c>
      <c r="K5835" s="1" t="s">
        <v>201</v>
      </c>
      <c r="L5835" s="1" t="s">
        <v>19846</v>
      </c>
    </row>
    <row r="5836" spans="1:12">
      <c r="A5836" s="1">
        <v>7259</v>
      </c>
      <c r="B5836" s="1" t="s">
        <v>19847</v>
      </c>
      <c r="C5836" s="1" t="s">
        <v>19848</v>
      </c>
      <c r="D5836" s="1" t="s">
        <v>233</v>
      </c>
      <c r="E5836" s="1" t="s">
        <v>19849</v>
      </c>
      <c r="F5836" s="1" t="s">
        <v>19850</v>
      </c>
      <c r="G5836" s="1">
        <v>58.706111</v>
      </c>
      <c r="H5836" s="1">
        <v>-98.512221999999994</v>
      </c>
      <c r="I5836" s="1">
        <v>923</v>
      </c>
      <c r="J5836" s="1">
        <v>-7</v>
      </c>
      <c r="K5836" s="1" t="s">
        <v>236</v>
      </c>
      <c r="L5836" s="1" t="s">
        <v>19847</v>
      </c>
    </row>
    <row r="5837" spans="1:12">
      <c r="A5837" s="1">
        <v>7260</v>
      </c>
      <c r="B5837" s="1" t="s">
        <v>19851</v>
      </c>
      <c r="C5837" s="1" t="s">
        <v>19852</v>
      </c>
      <c r="D5837" s="1" t="s">
        <v>233</v>
      </c>
      <c r="E5837" s="1" t="s">
        <v>19853</v>
      </c>
      <c r="F5837" s="1" t="s">
        <v>19854</v>
      </c>
      <c r="G5837" s="1">
        <v>58.614167000000002</v>
      </c>
      <c r="H5837" s="1">
        <v>-101.468889</v>
      </c>
      <c r="I5837" s="1">
        <v>1212</v>
      </c>
      <c r="J5837" s="1">
        <v>-6</v>
      </c>
      <c r="K5837" s="1" t="s">
        <v>236</v>
      </c>
      <c r="L5837" s="1" t="s">
        <v>19851</v>
      </c>
    </row>
    <row r="5838" spans="1:12">
      <c r="A5838" s="1">
        <v>7261</v>
      </c>
      <c r="B5838" s="1" t="s">
        <v>19855</v>
      </c>
      <c r="C5838" s="1" t="s">
        <v>19856</v>
      </c>
      <c r="D5838" s="1" t="s">
        <v>233</v>
      </c>
      <c r="E5838" s="1" t="s">
        <v>19857</v>
      </c>
      <c r="F5838" s="1" t="s">
        <v>19858</v>
      </c>
      <c r="G5838" s="1">
        <v>56.792777999999998</v>
      </c>
      <c r="H5838" s="1">
        <v>-98.907222000000004</v>
      </c>
      <c r="I5838" s="1">
        <v>951</v>
      </c>
      <c r="J5838" s="1">
        <v>-7</v>
      </c>
      <c r="K5838" s="1" t="s">
        <v>236</v>
      </c>
      <c r="L5838" s="1" t="s">
        <v>19855</v>
      </c>
    </row>
    <row r="5839" spans="1:12">
      <c r="A5839" s="1">
        <v>7262</v>
      </c>
      <c r="B5839" s="1" t="s">
        <v>19859</v>
      </c>
      <c r="C5839" s="1" t="s">
        <v>19860</v>
      </c>
      <c r="D5839" s="1" t="s">
        <v>233</v>
      </c>
      <c r="E5839" s="1" t="s">
        <v>19861</v>
      </c>
      <c r="F5839" s="1" t="s">
        <v>19862</v>
      </c>
      <c r="G5839" s="1">
        <v>57.889443999999997</v>
      </c>
      <c r="H5839" s="1">
        <v>-101.67916700000001</v>
      </c>
      <c r="I5839" s="1">
        <v>1131</v>
      </c>
      <c r="J5839" s="1">
        <v>-7</v>
      </c>
      <c r="K5839" s="1" t="s">
        <v>236</v>
      </c>
      <c r="L5839" s="1" t="s">
        <v>19859</v>
      </c>
    </row>
    <row r="5840" spans="1:12">
      <c r="A5840" s="1">
        <v>7263</v>
      </c>
      <c r="B5840" s="1" t="s">
        <v>19863</v>
      </c>
      <c r="C5840" s="1" t="s">
        <v>19864</v>
      </c>
      <c r="D5840" s="1" t="s">
        <v>233</v>
      </c>
      <c r="E5840" s="1" t="s">
        <v>19865</v>
      </c>
      <c r="F5840" s="1" t="s">
        <v>19866</v>
      </c>
      <c r="G5840" s="1">
        <v>52.045000000000002</v>
      </c>
      <c r="H5840" s="1">
        <v>-95.466110999999998</v>
      </c>
      <c r="I5840" s="1">
        <v>1008</v>
      </c>
      <c r="J5840" s="1">
        <v>-7</v>
      </c>
      <c r="K5840" s="1" t="s">
        <v>236</v>
      </c>
      <c r="L5840" s="1" t="s">
        <v>19863</v>
      </c>
    </row>
    <row r="5841" spans="1:12">
      <c r="A5841" s="1">
        <v>7264</v>
      </c>
      <c r="B5841" s="1" t="s">
        <v>19867</v>
      </c>
      <c r="C5841" s="1" t="s">
        <v>19868</v>
      </c>
      <c r="D5841" s="1" t="s">
        <v>233</v>
      </c>
      <c r="E5841" s="1" t="s">
        <v>19869</v>
      </c>
      <c r="F5841" s="1" t="s">
        <v>19870</v>
      </c>
      <c r="G5841" s="1">
        <v>54.610833</v>
      </c>
      <c r="H5841" s="1">
        <v>-97.760278</v>
      </c>
      <c r="I5841" s="1">
        <v>707</v>
      </c>
      <c r="J5841" s="1">
        <v>-7</v>
      </c>
      <c r="K5841" s="1" t="s">
        <v>236</v>
      </c>
      <c r="L5841" s="1" t="s">
        <v>19867</v>
      </c>
    </row>
    <row r="5842" spans="1:12">
      <c r="A5842" s="1">
        <v>7265</v>
      </c>
      <c r="B5842" s="1" t="s">
        <v>19871</v>
      </c>
      <c r="C5842" s="1" t="s">
        <v>19872</v>
      </c>
      <c r="D5842" s="1" t="s">
        <v>233</v>
      </c>
      <c r="E5842" s="1" t="s">
        <v>19873</v>
      </c>
      <c r="F5842" s="1" t="s">
        <v>19874</v>
      </c>
      <c r="G5842" s="1">
        <v>54.167222000000002</v>
      </c>
      <c r="H5842" s="1">
        <v>-93.557221999999996</v>
      </c>
      <c r="I5842" s="1">
        <v>729</v>
      </c>
      <c r="J5842" s="1">
        <v>-7</v>
      </c>
      <c r="K5842" s="1" t="s">
        <v>236</v>
      </c>
      <c r="L5842" s="1" t="s">
        <v>19871</v>
      </c>
    </row>
    <row r="5843" spans="1:12">
      <c r="A5843" s="1">
        <v>7266</v>
      </c>
      <c r="B5843" s="1" t="s">
        <v>19875</v>
      </c>
      <c r="C5843" s="1" t="s">
        <v>19876</v>
      </c>
      <c r="D5843" s="1" t="s">
        <v>233</v>
      </c>
      <c r="E5843" s="1" t="s">
        <v>19877</v>
      </c>
      <c r="F5843" s="1" t="s">
        <v>19878</v>
      </c>
      <c r="G5843" s="1">
        <v>58.491388999999998</v>
      </c>
      <c r="H5843" s="1">
        <v>-119.40777799999999</v>
      </c>
      <c r="I5843" s="1">
        <v>1756</v>
      </c>
      <c r="J5843" s="1">
        <v>-7</v>
      </c>
      <c r="K5843" s="1" t="s">
        <v>236</v>
      </c>
      <c r="L5843" s="1" t="s">
        <v>19875</v>
      </c>
    </row>
    <row r="5844" spans="1:12">
      <c r="A5844" s="1">
        <v>7267</v>
      </c>
      <c r="B5844" s="1" t="s">
        <v>19879</v>
      </c>
      <c r="C5844" s="1" t="s">
        <v>19880</v>
      </c>
      <c r="D5844" s="1" t="s">
        <v>233</v>
      </c>
      <c r="E5844" s="1" t="s">
        <v>19881</v>
      </c>
      <c r="F5844" s="1" t="s">
        <v>19882</v>
      </c>
      <c r="G5844" s="1">
        <v>54.304721999999998</v>
      </c>
      <c r="H5844" s="1">
        <v>-110.741111</v>
      </c>
      <c r="I5844" s="1">
        <v>1839</v>
      </c>
      <c r="J5844" s="1">
        <v>-7</v>
      </c>
      <c r="K5844" s="1" t="s">
        <v>236</v>
      </c>
      <c r="L5844" s="1" t="s">
        <v>19879</v>
      </c>
    </row>
    <row r="5845" spans="1:12">
      <c r="A5845" s="1">
        <v>7268</v>
      </c>
      <c r="B5845" s="1" t="s">
        <v>19883</v>
      </c>
      <c r="C5845" s="1" t="s">
        <v>275</v>
      </c>
      <c r="D5845" s="1" t="s">
        <v>233</v>
      </c>
      <c r="E5845" s="1" t="s">
        <v>19884</v>
      </c>
      <c r="F5845" s="1" t="s">
        <v>19885</v>
      </c>
      <c r="G5845" s="1">
        <v>49.183332999999998</v>
      </c>
      <c r="H5845" s="1">
        <v>-123.95</v>
      </c>
      <c r="I5845" s="1">
        <v>0</v>
      </c>
      <c r="J5845" s="1">
        <v>-8</v>
      </c>
      <c r="K5845" s="1" t="s">
        <v>236</v>
      </c>
      <c r="L5845" s="1" t="s">
        <v>19883</v>
      </c>
    </row>
    <row r="5846" spans="1:12">
      <c r="A5846" s="1">
        <v>7269</v>
      </c>
      <c r="B5846" s="1" t="s">
        <v>19886</v>
      </c>
      <c r="C5846" s="1" t="s">
        <v>19887</v>
      </c>
      <c r="D5846" s="1" t="s">
        <v>233</v>
      </c>
      <c r="F5846" s="1" t="s">
        <v>19888</v>
      </c>
      <c r="G5846" s="1">
        <v>48.85</v>
      </c>
      <c r="H5846" s="1">
        <v>-123.5</v>
      </c>
      <c r="I5846" s="1">
        <v>0</v>
      </c>
      <c r="J5846" s="1">
        <v>-8</v>
      </c>
      <c r="K5846" s="1" t="s">
        <v>236</v>
      </c>
      <c r="L5846" s="1" t="s">
        <v>19886</v>
      </c>
    </row>
    <row r="5847" spans="1:12">
      <c r="A5847" s="1">
        <v>7270</v>
      </c>
      <c r="B5847" s="1" t="s">
        <v>19889</v>
      </c>
      <c r="C5847" s="1" t="s">
        <v>19890</v>
      </c>
      <c r="D5847" s="1" t="s">
        <v>233</v>
      </c>
      <c r="F5847" s="1" t="s">
        <v>1212</v>
      </c>
      <c r="G5847" s="1">
        <v>48.75</v>
      </c>
      <c r="H5847" s="1">
        <v>-123.233333</v>
      </c>
      <c r="I5847" s="1">
        <v>0</v>
      </c>
      <c r="J5847" s="1">
        <v>-8</v>
      </c>
      <c r="K5847" s="1" t="s">
        <v>236</v>
      </c>
      <c r="L5847" s="1" t="s">
        <v>19889</v>
      </c>
    </row>
    <row r="5848" spans="1:12">
      <c r="A5848" s="1">
        <v>7271</v>
      </c>
      <c r="B5848" s="1" t="s">
        <v>19891</v>
      </c>
      <c r="C5848" s="1" t="s">
        <v>19892</v>
      </c>
      <c r="D5848" s="1" t="s">
        <v>233</v>
      </c>
      <c r="E5848" s="1" t="s">
        <v>19893</v>
      </c>
      <c r="F5848" s="1" t="s">
        <v>1212</v>
      </c>
      <c r="G5848" s="1">
        <v>49.337221999999997</v>
      </c>
      <c r="H5848" s="1">
        <v>-124.393889</v>
      </c>
      <c r="I5848" s="1">
        <v>191</v>
      </c>
      <c r="J5848" s="1">
        <v>-8</v>
      </c>
      <c r="K5848" s="1" t="s">
        <v>236</v>
      </c>
      <c r="L5848" s="1" t="s">
        <v>19891</v>
      </c>
    </row>
    <row r="5849" spans="1:12">
      <c r="A5849" s="1">
        <v>7272</v>
      </c>
      <c r="B5849" s="1" t="s">
        <v>19894</v>
      </c>
      <c r="C5849" s="1" t="s">
        <v>19895</v>
      </c>
      <c r="D5849" s="1" t="s">
        <v>233</v>
      </c>
      <c r="E5849" s="1" t="s">
        <v>19896</v>
      </c>
      <c r="F5849" s="1" t="s">
        <v>19897</v>
      </c>
      <c r="G5849" s="1">
        <v>54.397221999999999</v>
      </c>
      <c r="H5849" s="1">
        <v>-124.262778</v>
      </c>
      <c r="I5849" s="1">
        <v>2364</v>
      </c>
      <c r="J5849" s="1">
        <v>-8</v>
      </c>
      <c r="K5849" s="1" t="s">
        <v>236</v>
      </c>
      <c r="L5849" s="1" t="s">
        <v>19894</v>
      </c>
    </row>
    <row r="5850" spans="1:12">
      <c r="A5850" s="1">
        <v>7273</v>
      </c>
      <c r="B5850" s="1" t="s">
        <v>19898</v>
      </c>
      <c r="C5850" s="1" t="s">
        <v>19899</v>
      </c>
      <c r="D5850" s="1" t="s">
        <v>233</v>
      </c>
      <c r="E5850" s="1" t="s">
        <v>19900</v>
      </c>
      <c r="F5850" s="1" t="s">
        <v>19901</v>
      </c>
      <c r="G5850" s="1">
        <v>49.073889000000001</v>
      </c>
      <c r="H5850" s="1">
        <v>-123.00749999999999</v>
      </c>
      <c r="I5850" s="1">
        <v>6</v>
      </c>
      <c r="J5850" s="1">
        <v>-8</v>
      </c>
      <c r="K5850" s="1" t="s">
        <v>236</v>
      </c>
      <c r="L5850" s="1" t="s">
        <v>19898</v>
      </c>
    </row>
    <row r="5851" spans="1:12">
      <c r="A5851" s="1">
        <v>7274</v>
      </c>
      <c r="B5851" s="1" t="s">
        <v>19902</v>
      </c>
      <c r="C5851" s="1" t="s">
        <v>19903</v>
      </c>
      <c r="D5851" s="1" t="s">
        <v>233</v>
      </c>
      <c r="F5851" s="1" t="s">
        <v>19904</v>
      </c>
      <c r="G5851" s="1">
        <v>49.101111000000003</v>
      </c>
      <c r="H5851" s="1">
        <v>-122.630556</v>
      </c>
      <c r="I5851" s="1">
        <v>34</v>
      </c>
      <c r="J5851" s="1">
        <v>-8</v>
      </c>
      <c r="K5851" s="1" t="s">
        <v>236</v>
      </c>
      <c r="L5851" s="1" t="s">
        <v>19902</v>
      </c>
    </row>
    <row r="5852" spans="1:12">
      <c r="A5852" s="1">
        <v>7275</v>
      </c>
      <c r="B5852" s="1" t="s">
        <v>19905</v>
      </c>
      <c r="C5852" s="1" t="s">
        <v>19906</v>
      </c>
      <c r="D5852" s="1" t="s">
        <v>233</v>
      </c>
      <c r="E5852" s="1" t="s">
        <v>19907</v>
      </c>
      <c r="F5852" s="1" t="s">
        <v>19908</v>
      </c>
      <c r="G5852" s="1">
        <v>52.139721999999999</v>
      </c>
      <c r="H5852" s="1">
        <v>-128.06361100000001</v>
      </c>
      <c r="I5852" s="1">
        <v>162</v>
      </c>
      <c r="J5852" s="1">
        <v>-8</v>
      </c>
      <c r="K5852" s="1" t="s">
        <v>236</v>
      </c>
      <c r="L5852" s="1" t="s">
        <v>19905</v>
      </c>
    </row>
    <row r="5853" spans="1:12">
      <c r="A5853" s="1">
        <v>7276</v>
      </c>
      <c r="B5853" s="1" t="s">
        <v>19909</v>
      </c>
      <c r="C5853" s="1" t="s">
        <v>19910</v>
      </c>
      <c r="D5853" s="1" t="s">
        <v>233</v>
      </c>
      <c r="E5853" s="1" t="s">
        <v>19911</v>
      </c>
      <c r="F5853" s="1" t="s">
        <v>1212</v>
      </c>
      <c r="G5853" s="1">
        <v>49.460555999999997</v>
      </c>
      <c r="H5853" s="1">
        <v>-123.718611</v>
      </c>
      <c r="I5853" s="1">
        <v>250</v>
      </c>
      <c r="J5853" s="1">
        <v>-8</v>
      </c>
      <c r="K5853" s="1" t="s">
        <v>236</v>
      </c>
      <c r="L5853" s="1" t="s">
        <v>19909</v>
      </c>
    </row>
    <row r="5854" spans="1:12">
      <c r="A5854" s="1">
        <v>7277</v>
      </c>
      <c r="B5854" s="1" t="s">
        <v>19912</v>
      </c>
      <c r="C5854" s="1" t="s">
        <v>19913</v>
      </c>
      <c r="D5854" s="1" t="s">
        <v>233</v>
      </c>
      <c r="F5854" s="1" t="s">
        <v>19914</v>
      </c>
      <c r="G5854" s="1">
        <v>64.190832999999998</v>
      </c>
      <c r="H5854" s="1">
        <v>-114.076667</v>
      </c>
      <c r="I5854" s="1">
        <v>1206</v>
      </c>
      <c r="J5854" s="1">
        <v>-7</v>
      </c>
      <c r="K5854" s="1" t="s">
        <v>236</v>
      </c>
      <c r="L5854" s="1" t="s">
        <v>19912</v>
      </c>
    </row>
    <row r="5855" spans="1:12">
      <c r="A5855" s="1">
        <v>7278</v>
      </c>
      <c r="B5855" s="1" t="s">
        <v>19915</v>
      </c>
      <c r="C5855" s="1" t="s">
        <v>19916</v>
      </c>
      <c r="D5855" s="1" t="s">
        <v>5707</v>
      </c>
      <c r="F5855" s="1" t="s">
        <v>19917</v>
      </c>
      <c r="G5855" s="1">
        <v>25.651944</v>
      </c>
      <c r="H5855" s="1">
        <v>-108.538056</v>
      </c>
      <c r="I5855" s="1">
        <v>72</v>
      </c>
      <c r="J5855" s="1">
        <v>-6</v>
      </c>
      <c r="K5855" s="1" t="s">
        <v>236</v>
      </c>
      <c r="L5855" s="1" t="s">
        <v>19915</v>
      </c>
    </row>
    <row r="5856" spans="1:12">
      <c r="A5856" s="1">
        <v>7279</v>
      </c>
      <c r="B5856" s="1" t="s">
        <v>19918</v>
      </c>
      <c r="C5856" s="1" t="s">
        <v>19919</v>
      </c>
      <c r="D5856" s="1" t="s">
        <v>5707</v>
      </c>
      <c r="F5856" s="1" t="s">
        <v>19920</v>
      </c>
      <c r="G5856" s="1">
        <v>28.037500000000001</v>
      </c>
      <c r="H5856" s="1">
        <v>-115.18944399999999</v>
      </c>
      <c r="I5856" s="1">
        <v>98</v>
      </c>
      <c r="J5856" s="1">
        <v>-8</v>
      </c>
      <c r="K5856" s="1" t="s">
        <v>236</v>
      </c>
      <c r="L5856" s="1" t="s">
        <v>19918</v>
      </c>
    </row>
    <row r="5857" spans="1:12">
      <c r="A5857" s="1">
        <v>7280</v>
      </c>
      <c r="B5857" s="1" t="s">
        <v>19921</v>
      </c>
      <c r="C5857" s="1" t="s">
        <v>19922</v>
      </c>
      <c r="D5857" s="1" t="s">
        <v>5707</v>
      </c>
      <c r="F5857" s="1" t="s">
        <v>19923</v>
      </c>
      <c r="G5857" s="1">
        <v>22.947500000000002</v>
      </c>
      <c r="H5857" s="1">
        <v>-109.93708100000001</v>
      </c>
      <c r="I5857" s="1">
        <v>459</v>
      </c>
      <c r="J5857" s="1">
        <v>-7</v>
      </c>
      <c r="K5857" s="1" t="s">
        <v>236</v>
      </c>
      <c r="L5857" s="1" t="s">
        <v>19921</v>
      </c>
    </row>
    <row r="5858" spans="1:12">
      <c r="A5858" s="1">
        <v>7281</v>
      </c>
      <c r="B5858" s="1" t="s">
        <v>19924</v>
      </c>
      <c r="C5858" s="1" t="s">
        <v>19925</v>
      </c>
      <c r="D5858" s="1" t="s">
        <v>5707</v>
      </c>
      <c r="F5858" s="1" t="s">
        <v>1212</v>
      </c>
      <c r="G5858" s="1">
        <v>27.705278</v>
      </c>
      <c r="H5858" s="1">
        <v>-114.91111100000001</v>
      </c>
      <c r="I5858" s="1">
        <v>102</v>
      </c>
      <c r="J5858" s="1">
        <v>-7</v>
      </c>
      <c r="K5858" s="1" t="s">
        <v>236</v>
      </c>
      <c r="L5858" s="1" t="s">
        <v>19924</v>
      </c>
    </row>
    <row r="5859" spans="1:12">
      <c r="A5859" s="1">
        <v>7282</v>
      </c>
      <c r="B5859" s="1" t="s">
        <v>19926</v>
      </c>
      <c r="C5859" s="1" t="s">
        <v>19927</v>
      </c>
      <c r="D5859" s="1" t="s">
        <v>5707</v>
      </c>
      <c r="E5859" s="1" t="s">
        <v>19928</v>
      </c>
      <c r="F5859" s="1" t="s">
        <v>1212</v>
      </c>
      <c r="G5859" s="1">
        <v>27.093056000000001</v>
      </c>
      <c r="H5859" s="1">
        <v>-112.098889</v>
      </c>
      <c r="I5859" s="1">
        <v>55</v>
      </c>
      <c r="J5859" s="1">
        <v>-7</v>
      </c>
      <c r="K5859" s="1" t="s">
        <v>236</v>
      </c>
      <c r="L5859" s="1" t="s">
        <v>19926</v>
      </c>
    </row>
    <row r="5860" spans="1:12">
      <c r="A5860" s="1">
        <v>7283</v>
      </c>
      <c r="B5860" s="1" t="s">
        <v>19929</v>
      </c>
      <c r="C5860" s="1" t="s">
        <v>19929</v>
      </c>
      <c r="D5860" s="1" t="s">
        <v>3624</v>
      </c>
      <c r="F5860" s="1" t="s">
        <v>1212</v>
      </c>
      <c r="G5860" s="1">
        <v>4.5313138889999998</v>
      </c>
      <c r="H5860" s="1">
        <v>73.373324999999994</v>
      </c>
      <c r="I5860" s="1">
        <v>0</v>
      </c>
      <c r="J5860" s="1">
        <v>-4</v>
      </c>
      <c r="K5860" s="1" t="s">
        <v>161</v>
      </c>
      <c r="L5860" s="1" t="s">
        <v>19929</v>
      </c>
    </row>
    <row r="5861" spans="1:12">
      <c r="A5861" s="1">
        <v>7284</v>
      </c>
      <c r="B5861" s="1" t="s">
        <v>19930</v>
      </c>
      <c r="C5861" s="1" t="s">
        <v>1154</v>
      </c>
      <c r="D5861" s="1" t="s">
        <v>1146</v>
      </c>
      <c r="E5861" s="1" t="s">
        <v>19931</v>
      </c>
      <c r="F5861" s="1" t="s">
        <v>1212</v>
      </c>
      <c r="G5861" s="1">
        <v>50.8</v>
      </c>
      <c r="H5861" s="1">
        <v>4.4000000000000004</v>
      </c>
      <c r="I5861" s="1">
        <v>180</v>
      </c>
      <c r="J5861" s="1">
        <v>1</v>
      </c>
      <c r="K5861" s="1" t="s">
        <v>184</v>
      </c>
      <c r="L5861" s="1" t="s">
        <v>19930</v>
      </c>
    </row>
    <row r="5862" spans="1:12">
      <c r="A5862" s="1">
        <v>7285</v>
      </c>
      <c r="B5862" s="1" t="s">
        <v>19932</v>
      </c>
      <c r="C5862" s="1" t="s">
        <v>19933</v>
      </c>
      <c r="D5862" s="1" t="s">
        <v>6291</v>
      </c>
      <c r="E5862" s="1" t="s">
        <v>19934</v>
      </c>
      <c r="F5862" s="1" t="s">
        <v>1212</v>
      </c>
      <c r="G5862" s="1">
        <v>17.683610999999999</v>
      </c>
      <c r="H5862" s="1">
        <v>-88.045000000000002</v>
      </c>
      <c r="I5862" s="1">
        <v>10</v>
      </c>
      <c r="J5862" s="1">
        <v>-6</v>
      </c>
      <c r="K5862" s="1" t="s">
        <v>161</v>
      </c>
      <c r="L5862" s="1" t="s">
        <v>19932</v>
      </c>
    </row>
    <row r="5863" spans="1:12">
      <c r="A5863" s="1">
        <v>7286</v>
      </c>
      <c r="B5863" s="1" t="s">
        <v>19935</v>
      </c>
      <c r="C5863" s="1" t="s">
        <v>19936</v>
      </c>
      <c r="D5863" s="1" t="s">
        <v>6291</v>
      </c>
      <c r="E5863" s="1" t="s">
        <v>19937</v>
      </c>
      <c r="F5863" s="1" t="s">
        <v>1212</v>
      </c>
      <c r="G5863" s="1">
        <v>16.516667000000002</v>
      </c>
      <c r="H5863" s="1">
        <v>-88.416667000000004</v>
      </c>
      <c r="I5863" s="1">
        <v>16</v>
      </c>
      <c r="J5863" s="1">
        <v>-6</v>
      </c>
      <c r="K5863" s="1" t="s">
        <v>161</v>
      </c>
      <c r="L5863" s="1" t="s">
        <v>19935</v>
      </c>
    </row>
    <row r="5864" spans="1:12">
      <c r="A5864" s="1">
        <v>7287</v>
      </c>
      <c r="B5864" s="1" t="s">
        <v>19938</v>
      </c>
      <c r="C5864" s="1" t="s">
        <v>19939</v>
      </c>
      <c r="D5864" s="1" t="s">
        <v>6291</v>
      </c>
      <c r="E5864" s="1" t="s">
        <v>19940</v>
      </c>
      <c r="F5864" s="1" t="s">
        <v>1212</v>
      </c>
      <c r="G5864" s="1">
        <v>16.966667000000001</v>
      </c>
      <c r="H5864" s="1">
        <v>-88.216667000000001</v>
      </c>
      <c r="I5864" s="1">
        <v>10</v>
      </c>
      <c r="J5864" s="1">
        <v>-6</v>
      </c>
      <c r="K5864" s="1" t="s">
        <v>161</v>
      </c>
      <c r="L5864" s="1" t="s">
        <v>19938</v>
      </c>
    </row>
    <row r="5865" spans="1:12">
      <c r="A5865" s="1">
        <v>7288</v>
      </c>
      <c r="B5865" s="1" t="s">
        <v>19941</v>
      </c>
      <c r="C5865" s="1" t="s">
        <v>19942</v>
      </c>
      <c r="D5865" s="1" t="s">
        <v>6291</v>
      </c>
      <c r="E5865" s="1" t="s">
        <v>19943</v>
      </c>
      <c r="F5865" s="1" t="s">
        <v>1212</v>
      </c>
      <c r="G5865" s="1">
        <v>16.536943999999998</v>
      </c>
      <c r="H5865" s="1">
        <v>-88.361666999999997</v>
      </c>
      <c r="I5865" s="1">
        <v>42</v>
      </c>
      <c r="J5865" s="1">
        <v>-6</v>
      </c>
      <c r="K5865" s="1" t="s">
        <v>161</v>
      </c>
      <c r="L5865" s="1" t="s">
        <v>19941</v>
      </c>
    </row>
    <row r="5866" spans="1:12">
      <c r="A5866" s="1">
        <v>7289</v>
      </c>
      <c r="B5866" s="1" t="s">
        <v>19944</v>
      </c>
      <c r="C5866" s="1" t="s">
        <v>19945</v>
      </c>
      <c r="D5866" s="1" t="s">
        <v>6291</v>
      </c>
      <c r="E5866" s="1" t="s">
        <v>19946</v>
      </c>
      <c r="F5866" s="1" t="s">
        <v>1212</v>
      </c>
      <c r="G5866" s="1">
        <v>18.355556</v>
      </c>
      <c r="H5866" s="1">
        <v>-88.130832999999996</v>
      </c>
      <c r="I5866" s="1">
        <v>10</v>
      </c>
      <c r="J5866" s="1">
        <v>-6</v>
      </c>
      <c r="K5866" s="1" t="s">
        <v>161</v>
      </c>
      <c r="L5866" s="1" t="s">
        <v>19944</v>
      </c>
    </row>
    <row r="5867" spans="1:12">
      <c r="A5867" s="1">
        <v>7290</v>
      </c>
      <c r="B5867" s="1" t="s">
        <v>19947</v>
      </c>
      <c r="C5867" s="1" t="s">
        <v>19948</v>
      </c>
      <c r="D5867" s="1" t="s">
        <v>5648</v>
      </c>
      <c r="F5867" s="1" t="s">
        <v>1212</v>
      </c>
      <c r="G5867" s="1">
        <v>15.314722</v>
      </c>
      <c r="H5867" s="1">
        <v>-91.476111000000003</v>
      </c>
      <c r="I5867" s="1">
        <v>1901</v>
      </c>
      <c r="J5867" s="1">
        <v>-6</v>
      </c>
      <c r="K5867" s="1" t="s">
        <v>161</v>
      </c>
      <c r="L5867" s="1" t="s">
        <v>19947</v>
      </c>
    </row>
    <row r="5868" spans="1:12">
      <c r="A5868" s="1">
        <v>7291</v>
      </c>
      <c r="B5868" s="1" t="s">
        <v>19949</v>
      </c>
      <c r="C5868" s="1" t="s">
        <v>19950</v>
      </c>
      <c r="D5868" s="1" t="s">
        <v>5990</v>
      </c>
      <c r="E5868" s="1" t="s">
        <v>19951</v>
      </c>
      <c r="F5868" s="1" t="s">
        <v>19952</v>
      </c>
      <c r="G5868" s="1">
        <v>12.168611</v>
      </c>
      <c r="H5868" s="1">
        <v>-83.067499999999995</v>
      </c>
      <c r="I5868" s="1">
        <v>26</v>
      </c>
      <c r="J5868" s="1">
        <v>-6</v>
      </c>
      <c r="K5868" s="1" t="s">
        <v>161</v>
      </c>
      <c r="L5868" s="1" t="s">
        <v>19949</v>
      </c>
    </row>
    <row r="5869" spans="1:12">
      <c r="A5869" s="1">
        <v>7292</v>
      </c>
      <c r="B5869" s="1" t="s">
        <v>19953</v>
      </c>
      <c r="C5869" s="1" t="s">
        <v>19954</v>
      </c>
      <c r="D5869" s="1" t="s">
        <v>5990</v>
      </c>
      <c r="E5869" s="1" t="s">
        <v>19955</v>
      </c>
      <c r="F5869" s="1" t="s">
        <v>19956</v>
      </c>
      <c r="G5869" s="1">
        <v>14.041667</v>
      </c>
      <c r="H5869" s="1">
        <v>-84.630555999999999</v>
      </c>
      <c r="I5869" s="1">
        <v>597</v>
      </c>
      <c r="J5869" s="1">
        <v>-6</v>
      </c>
      <c r="K5869" s="1" t="s">
        <v>161</v>
      </c>
      <c r="L5869" s="1" t="s">
        <v>19953</v>
      </c>
    </row>
    <row r="5870" spans="1:12">
      <c r="A5870" s="1">
        <v>7293</v>
      </c>
      <c r="B5870" s="1" t="s">
        <v>19957</v>
      </c>
      <c r="C5870" s="1" t="s">
        <v>19958</v>
      </c>
      <c r="D5870" s="1" t="s">
        <v>5990</v>
      </c>
      <c r="E5870" s="1" t="s">
        <v>19959</v>
      </c>
      <c r="F5870" s="1" t="s">
        <v>19960</v>
      </c>
      <c r="G5870" s="1">
        <v>13.897221999999999</v>
      </c>
      <c r="H5870" s="1">
        <v>-84.404722000000007</v>
      </c>
      <c r="I5870" s="1">
        <v>207</v>
      </c>
      <c r="J5870" s="1">
        <v>-6</v>
      </c>
      <c r="K5870" s="1" t="s">
        <v>161</v>
      </c>
      <c r="L5870" s="1" t="s">
        <v>19957</v>
      </c>
    </row>
    <row r="5871" spans="1:12">
      <c r="A5871" s="1">
        <v>7294</v>
      </c>
      <c r="B5871" s="1" t="s">
        <v>19961</v>
      </c>
      <c r="C5871" s="1" t="s">
        <v>19962</v>
      </c>
      <c r="D5871" s="1" t="s">
        <v>5990</v>
      </c>
      <c r="E5871" s="1" t="s">
        <v>19963</v>
      </c>
      <c r="F5871" s="1" t="s">
        <v>19964</v>
      </c>
      <c r="G5871" s="1">
        <v>13.716666999999999</v>
      </c>
      <c r="H5871" s="1">
        <v>-84.776944</v>
      </c>
      <c r="I5871" s="1">
        <v>480</v>
      </c>
      <c r="J5871" s="1">
        <v>-6</v>
      </c>
      <c r="K5871" s="1" t="s">
        <v>161</v>
      </c>
      <c r="L5871" s="1" t="s">
        <v>19961</v>
      </c>
    </row>
    <row r="5872" spans="1:12">
      <c r="A5872" s="1">
        <v>7295</v>
      </c>
      <c r="B5872" s="1" t="s">
        <v>19965</v>
      </c>
      <c r="C5872" s="1" t="s">
        <v>19966</v>
      </c>
      <c r="D5872" s="1" t="s">
        <v>5990</v>
      </c>
      <c r="E5872" s="1" t="s">
        <v>19967</v>
      </c>
      <c r="F5872" s="1" t="s">
        <v>19968</v>
      </c>
      <c r="G5872" s="1">
        <v>14.737778</v>
      </c>
      <c r="H5872" s="1">
        <v>-83.975832999999994</v>
      </c>
      <c r="I5872" s="1">
        <v>115</v>
      </c>
      <c r="J5872" s="1">
        <v>-6</v>
      </c>
      <c r="K5872" s="1" t="s">
        <v>161</v>
      </c>
      <c r="L5872" s="1" t="s">
        <v>19965</v>
      </c>
    </row>
    <row r="5873" spans="1:12">
      <c r="A5873" s="1">
        <v>7296</v>
      </c>
      <c r="B5873" s="1" t="s">
        <v>19969</v>
      </c>
      <c r="C5873" s="1" t="s">
        <v>8962</v>
      </c>
      <c r="D5873" s="1" t="s">
        <v>5990</v>
      </c>
      <c r="F5873" s="1" t="s">
        <v>19970</v>
      </c>
      <c r="G5873" s="1">
        <v>11.133333</v>
      </c>
      <c r="H5873" s="1">
        <v>-84.783332999999999</v>
      </c>
      <c r="I5873" s="1">
        <v>131</v>
      </c>
      <c r="J5873" s="1">
        <v>-6</v>
      </c>
      <c r="K5873" s="1" t="s">
        <v>161</v>
      </c>
      <c r="L5873" s="1" t="s">
        <v>19969</v>
      </c>
    </row>
    <row r="5874" spans="1:12">
      <c r="A5874" s="1">
        <v>7297</v>
      </c>
      <c r="B5874" s="1" t="s">
        <v>19971</v>
      </c>
      <c r="C5874" s="1" t="s">
        <v>19972</v>
      </c>
      <c r="D5874" s="1" t="s">
        <v>6030</v>
      </c>
      <c r="E5874" s="1" t="s">
        <v>19973</v>
      </c>
      <c r="F5874" s="1" t="s">
        <v>19974</v>
      </c>
      <c r="G5874" s="1">
        <v>9.8666669999999996</v>
      </c>
      <c r="H5874" s="1">
        <v>-85.483333000000002</v>
      </c>
      <c r="I5874" s="1">
        <v>10</v>
      </c>
      <c r="J5874" s="1">
        <v>-6</v>
      </c>
      <c r="K5874" s="1" t="s">
        <v>161</v>
      </c>
      <c r="L5874" s="1" t="s">
        <v>19971</v>
      </c>
    </row>
    <row r="5875" spans="1:12">
      <c r="A5875" s="1">
        <v>7298</v>
      </c>
      <c r="B5875" s="1" t="s">
        <v>19975</v>
      </c>
      <c r="C5875" s="1" t="s">
        <v>19975</v>
      </c>
      <c r="D5875" s="1" t="s">
        <v>1196</v>
      </c>
      <c r="E5875" s="1" t="s">
        <v>19976</v>
      </c>
      <c r="F5875" s="1" t="s">
        <v>19977</v>
      </c>
      <c r="G5875" s="1">
        <v>47.585000000000001</v>
      </c>
      <c r="H5875" s="1">
        <v>10.6866</v>
      </c>
      <c r="I5875" s="1">
        <v>800</v>
      </c>
      <c r="J5875" s="1">
        <v>1</v>
      </c>
      <c r="K5875" s="1" t="s">
        <v>161</v>
      </c>
      <c r="L5875" s="1" t="s">
        <v>19975</v>
      </c>
    </row>
    <row r="5876" spans="1:12">
      <c r="A5876" s="1">
        <v>7299</v>
      </c>
      <c r="B5876" s="1" t="s">
        <v>13450</v>
      </c>
      <c r="C5876" s="1" t="s">
        <v>13452</v>
      </c>
      <c r="D5876" s="1" t="s">
        <v>13452</v>
      </c>
      <c r="F5876" s="1" t="s">
        <v>1212</v>
      </c>
      <c r="G5876" s="1">
        <v>16.791388999999999</v>
      </c>
      <c r="H5876" s="1">
        <v>-62.193333000000003</v>
      </c>
      <c r="I5876" s="1">
        <v>550</v>
      </c>
      <c r="J5876" s="1">
        <v>-4</v>
      </c>
      <c r="K5876" s="1" t="s">
        <v>161</v>
      </c>
      <c r="L5876" s="1" t="s">
        <v>13450</v>
      </c>
    </row>
    <row r="5877" spans="1:12">
      <c r="A5877" s="1">
        <v>7300</v>
      </c>
      <c r="B5877" s="1" t="s">
        <v>19978</v>
      </c>
      <c r="C5877" s="1" t="s">
        <v>19979</v>
      </c>
      <c r="D5877" s="1" t="s">
        <v>5616</v>
      </c>
      <c r="F5877" s="1" t="s">
        <v>19980</v>
      </c>
      <c r="G5877" s="1">
        <v>18.809999999999999</v>
      </c>
      <c r="H5877" s="1">
        <v>-69.790000000000006</v>
      </c>
      <c r="I5877" s="1">
        <v>1424</v>
      </c>
      <c r="J5877" s="1">
        <v>-4</v>
      </c>
      <c r="K5877" s="1" t="s">
        <v>161</v>
      </c>
      <c r="L5877" s="1" t="s">
        <v>19978</v>
      </c>
    </row>
    <row r="5878" spans="1:12">
      <c r="A5878" s="1">
        <v>7301</v>
      </c>
      <c r="B5878" s="1" t="s">
        <v>19981</v>
      </c>
      <c r="C5878" s="1" t="s">
        <v>19982</v>
      </c>
      <c r="D5878" s="1" t="s">
        <v>5616</v>
      </c>
      <c r="E5878" s="1" t="s">
        <v>19983</v>
      </c>
      <c r="F5878" s="1" t="s">
        <v>19984</v>
      </c>
      <c r="G5878" s="1">
        <v>18.907626</v>
      </c>
      <c r="H5878" s="1">
        <v>-70.719852000000003</v>
      </c>
      <c r="I5878" s="1">
        <v>3931</v>
      </c>
      <c r="J5878" s="1">
        <v>-4</v>
      </c>
      <c r="K5878" s="1" t="s">
        <v>161</v>
      </c>
      <c r="L5878" s="1" t="s">
        <v>19981</v>
      </c>
    </row>
    <row r="5879" spans="1:12">
      <c r="A5879" s="1">
        <v>7302</v>
      </c>
      <c r="B5879" s="1" t="s">
        <v>19985</v>
      </c>
      <c r="C5879" s="1" t="s">
        <v>19986</v>
      </c>
      <c r="D5879" s="1" t="s">
        <v>5688</v>
      </c>
      <c r="E5879" s="1" t="s">
        <v>19987</v>
      </c>
      <c r="F5879" s="1" t="s">
        <v>19988</v>
      </c>
      <c r="G5879" s="1">
        <v>18.34</v>
      </c>
      <c r="H5879" s="1">
        <v>-78.335555999999997</v>
      </c>
      <c r="I5879" s="1">
        <v>9</v>
      </c>
      <c r="J5879" s="1">
        <v>-5</v>
      </c>
      <c r="K5879" s="1" t="s">
        <v>161</v>
      </c>
      <c r="L5879" s="1" t="s">
        <v>19985</v>
      </c>
    </row>
    <row r="5880" spans="1:12">
      <c r="A5880" s="1">
        <v>7303</v>
      </c>
      <c r="B5880" s="1" t="s">
        <v>19989</v>
      </c>
      <c r="C5880" s="1" t="s">
        <v>19990</v>
      </c>
      <c r="D5880" s="1" t="s">
        <v>1196</v>
      </c>
      <c r="E5880" s="1" t="s">
        <v>19991</v>
      </c>
      <c r="F5880" s="1" t="s">
        <v>1212</v>
      </c>
      <c r="G5880" s="1">
        <v>51.478506000000003</v>
      </c>
      <c r="H5880" s="1">
        <v>7.2227810000000003</v>
      </c>
      <c r="I5880" s="1">
        <v>45</v>
      </c>
      <c r="J5880" s="1">
        <v>1</v>
      </c>
      <c r="K5880" s="1" t="s">
        <v>161</v>
      </c>
      <c r="L5880" s="1" t="s">
        <v>19989</v>
      </c>
    </row>
    <row r="5881" spans="1:12">
      <c r="A5881" s="1">
        <v>7304</v>
      </c>
      <c r="B5881" s="1" t="s">
        <v>19992</v>
      </c>
      <c r="C5881" s="1" t="s">
        <v>19993</v>
      </c>
      <c r="D5881" s="1" t="s">
        <v>1196</v>
      </c>
      <c r="E5881" s="1" t="s">
        <v>19994</v>
      </c>
      <c r="F5881" s="1" t="s">
        <v>1212</v>
      </c>
      <c r="G5881" s="1">
        <v>47.874000000000002</v>
      </c>
      <c r="H5881" s="1">
        <v>10.6294</v>
      </c>
      <c r="I5881" s="1">
        <v>680</v>
      </c>
      <c r="J5881" s="1">
        <v>1</v>
      </c>
      <c r="K5881" s="1" t="s">
        <v>161</v>
      </c>
      <c r="L5881" s="1" t="s">
        <v>19992</v>
      </c>
    </row>
    <row r="5882" spans="1:12">
      <c r="A5882" s="1">
        <v>7305</v>
      </c>
      <c r="B5882" s="1" t="s">
        <v>19995</v>
      </c>
      <c r="C5882" s="1" t="s">
        <v>1285</v>
      </c>
      <c r="D5882" s="1" t="s">
        <v>1196</v>
      </c>
      <c r="E5882" s="1" t="s">
        <v>19996</v>
      </c>
      <c r="F5882" s="1" t="s">
        <v>1212</v>
      </c>
      <c r="G5882" s="1">
        <v>48.140799999999999</v>
      </c>
      <c r="H5882" s="1">
        <v>11.555</v>
      </c>
      <c r="I5882" s="1">
        <v>500</v>
      </c>
      <c r="J5882" s="1">
        <v>1</v>
      </c>
      <c r="K5882" s="1" t="s">
        <v>161</v>
      </c>
      <c r="L5882" s="1" t="s">
        <v>19995</v>
      </c>
    </row>
    <row r="5883" spans="1:12">
      <c r="A5883" s="1">
        <v>7306</v>
      </c>
      <c r="B5883" s="1" t="s">
        <v>19997</v>
      </c>
      <c r="C5883" s="1" t="s">
        <v>1288</v>
      </c>
      <c r="D5883" s="1" t="s">
        <v>1196</v>
      </c>
      <c r="E5883" s="1" t="s">
        <v>19998</v>
      </c>
      <c r="F5883" s="1" t="s">
        <v>1212</v>
      </c>
      <c r="G5883" s="1">
        <v>49.446389000000003</v>
      </c>
      <c r="H5883" s="1">
        <v>11.081944</v>
      </c>
      <c r="I5883" s="1">
        <v>312</v>
      </c>
      <c r="J5883" s="1">
        <v>1</v>
      </c>
      <c r="K5883" s="1" t="s">
        <v>161</v>
      </c>
      <c r="L5883" s="1" t="s">
        <v>19997</v>
      </c>
    </row>
    <row r="5884" spans="1:12">
      <c r="A5884" s="1">
        <v>7307</v>
      </c>
      <c r="B5884" s="1" t="s">
        <v>19999</v>
      </c>
      <c r="C5884" s="1" t="s">
        <v>20000</v>
      </c>
      <c r="D5884" s="1" t="s">
        <v>3073</v>
      </c>
      <c r="E5884" s="1" t="s">
        <v>20001</v>
      </c>
      <c r="F5884" s="1" t="s">
        <v>20002</v>
      </c>
      <c r="G5884" s="1">
        <v>18.245277999999999</v>
      </c>
      <c r="H5884" s="1">
        <v>-65.643332999999998</v>
      </c>
      <c r="I5884" s="1">
        <v>38</v>
      </c>
      <c r="J5884" s="1">
        <v>-4</v>
      </c>
      <c r="K5884" s="1" t="s">
        <v>236</v>
      </c>
      <c r="L5884" s="1" t="s">
        <v>19999</v>
      </c>
    </row>
    <row r="5885" spans="1:12">
      <c r="A5885" s="1">
        <v>7308</v>
      </c>
      <c r="B5885" s="1" t="s">
        <v>20003</v>
      </c>
      <c r="C5885" s="1" t="s">
        <v>20004</v>
      </c>
      <c r="D5885" s="1" t="s">
        <v>6871</v>
      </c>
      <c r="E5885" s="1" t="s">
        <v>20005</v>
      </c>
      <c r="F5885" s="1" t="s">
        <v>1212</v>
      </c>
      <c r="G5885" s="1">
        <v>-32.349803000000001</v>
      </c>
      <c r="H5885" s="1">
        <v>-65.179931999999994</v>
      </c>
      <c r="I5885" s="1">
        <v>100</v>
      </c>
      <c r="J5885" s="1">
        <v>-3</v>
      </c>
      <c r="K5885" s="1" t="s">
        <v>201</v>
      </c>
      <c r="L5885" s="1" t="s">
        <v>20003</v>
      </c>
    </row>
    <row r="5886" spans="1:12">
      <c r="A5886" s="1">
        <v>7309</v>
      </c>
      <c r="B5886" s="1" t="s">
        <v>20006</v>
      </c>
      <c r="C5886" s="1" t="s">
        <v>20007</v>
      </c>
      <c r="D5886" s="1" t="s">
        <v>9137</v>
      </c>
      <c r="F5886" s="1" t="s">
        <v>20008</v>
      </c>
      <c r="G5886" s="1">
        <v>18.338611</v>
      </c>
      <c r="H5886" s="1">
        <v>-64.940832999999998</v>
      </c>
      <c r="I5886" s="1">
        <v>0</v>
      </c>
      <c r="J5886" s="1">
        <v>-4</v>
      </c>
      <c r="K5886" s="1" t="s">
        <v>236</v>
      </c>
      <c r="L5886" s="1" t="s">
        <v>20006</v>
      </c>
    </row>
    <row r="5887" spans="1:12">
      <c r="A5887" s="1">
        <v>7310</v>
      </c>
      <c r="B5887" s="1" t="s">
        <v>20009</v>
      </c>
      <c r="C5887" s="1" t="s">
        <v>20010</v>
      </c>
      <c r="D5887" s="1" t="s">
        <v>9137</v>
      </c>
      <c r="E5887" s="1" t="s">
        <v>20011</v>
      </c>
      <c r="F5887" s="1" t="s">
        <v>1212</v>
      </c>
      <c r="G5887" s="1">
        <v>17.747222000000001</v>
      </c>
      <c r="H5887" s="1">
        <v>-64.704999999999998</v>
      </c>
      <c r="I5887" s="1">
        <v>0</v>
      </c>
      <c r="J5887" s="1">
        <v>-4</v>
      </c>
      <c r="K5887" s="1" t="s">
        <v>236</v>
      </c>
      <c r="L5887" s="1" t="s">
        <v>20009</v>
      </c>
    </row>
    <row r="5888" spans="1:12">
      <c r="A5888" s="1">
        <v>7311</v>
      </c>
      <c r="B5888" s="1" t="s">
        <v>20012</v>
      </c>
      <c r="C5888" s="1" t="s">
        <v>20013</v>
      </c>
      <c r="D5888" s="1" t="s">
        <v>6871</v>
      </c>
      <c r="E5888" s="1" t="s">
        <v>20014</v>
      </c>
      <c r="F5888" s="1" t="s">
        <v>20015</v>
      </c>
      <c r="G5888" s="1">
        <v>-45.016666999999998</v>
      </c>
      <c r="H5888" s="1">
        <v>-70.816666999999995</v>
      </c>
      <c r="I5888" s="1">
        <v>2145</v>
      </c>
      <c r="J5888" s="1">
        <v>-3</v>
      </c>
      <c r="K5888" s="1" t="s">
        <v>201</v>
      </c>
      <c r="L5888" s="1" t="s">
        <v>20012</v>
      </c>
    </row>
    <row r="5889" spans="1:12">
      <c r="A5889" s="1">
        <v>7312</v>
      </c>
      <c r="B5889" s="1" t="s">
        <v>20016</v>
      </c>
      <c r="C5889" s="1" t="s">
        <v>20017</v>
      </c>
      <c r="D5889" s="1" t="s">
        <v>6871</v>
      </c>
      <c r="E5889" s="1" t="s">
        <v>20018</v>
      </c>
      <c r="F5889" s="1" t="s">
        <v>20019</v>
      </c>
      <c r="G5889" s="1">
        <v>-44.016666999999998</v>
      </c>
      <c r="H5889" s="1">
        <v>-70.466667000000001</v>
      </c>
      <c r="I5889" s="1">
        <v>4359</v>
      </c>
      <c r="J5889" s="1">
        <v>-3</v>
      </c>
      <c r="K5889" s="1" t="s">
        <v>201</v>
      </c>
      <c r="L5889" s="1" t="s">
        <v>20016</v>
      </c>
    </row>
    <row r="5890" spans="1:12">
      <c r="A5890" s="1">
        <v>7313</v>
      </c>
      <c r="B5890" s="1" t="s">
        <v>20020</v>
      </c>
      <c r="C5890" s="1" t="s">
        <v>20021</v>
      </c>
      <c r="D5890" s="1" t="s">
        <v>8733</v>
      </c>
      <c r="E5890" s="1" t="s">
        <v>20022</v>
      </c>
      <c r="F5890" s="1" t="s">
        <v>20023</v>
      </c>
      <c r="G5890" s="1">
        <v>-20.466667000000001</v>
      </c>
      <c r="H5890" s="1">
        <v>-66.833332999999996</v>
      </c>
      <c r="I5890" s="1">
        <v>11990</v>
      </c>
      <c r="J5890" s="1">
        <v>-4</v>
      </c>
      <c r="K5890" s="1" t="s">
        <v>161</v>
      </c>
      <c r="L5890" s="1" t="s">
        <v>20020</v>
      </c>
    </row>
    <row r="5891" spans="1:12">
      <c r="A5891" s="1">
        <v>7314</v>
      </c>
      <c r="B5891" s="1" t="s">
        <v>20024</v>
      </c>
      <c r="C5891" s="1" t="s">
        <v>1374</v>
      </c>
      <c r="D5891" s="1" t="s">
        <v>1196</v>
      </c>
      <c r="E5891" s="1" t="s">
        <v>20025</v>
      </c>
      <c r="F5891" s="1" t="s">
        <v>1212</v>
      </c>
      <c r="G5891" s="1">
        <v>48.365499999999997</v>
      </c>
      <c r="H5891" s="1">
        <v>10.8863</v>
      </c>
      <c r="I5891" s="1">
        <v>500</v>
      </c>
      <c r="J5891" s="1">
        <v>1</v>
      </c>
      <c r="K5891" s="1" t="s">
        <v>161</v>
      </c>
      <c r="L5891" s="1" t="s">
        <v>20024</v>
      </c>
    </row>
    <row r="5892" spans="1:12">
      <c r="A5892" s="1">
        <v>7315</v>
      </c>
      <c r="B5892" s="1" t="s">
        <v>20026</v>
      </c>
      <c r="C5892" s="1" t="s">
        <v>1319</v>
      </c>
      <c r="D5892" s="1" t="s">
        <v>1196</v>
      </c>
      <c r="E5892" s="1" t="s">
        <v>20027</v>
      </c>
      <c r="F5892" s="1" t="s">
        <v>1212</v>
      </c>
      <c r="G5892" s="1">
        <v>49.479633</v>
      </c>
      <c r="H5892" s="1">
        <v>8.4698580000000003</v>
      </c>
      <c r="I5892" s="1">
        <v>200</v>
      </c>
      <c r="J5892" s="1">
        <v>1</v>
      </c>
      <c r="K5892" s="1" t="s">
        <v>184</v>
      </c>
      <c r="L5892" s="1" t="s">
        <v>20026</v>
      </c>
    </row>
    <row r="5893" spans="1:12">
      <c r="A5893" s="1">
        <v>7316</v>
      </c>
      <c r="B5893" s="1" t="s">
        <v>20028</v>
      </c>
      <c r="C5893" s="1" t="s">
        <v>1355</v>
      </c>
      <c r="D5893" s="1" t="s">
        <v>1196</v>
      </c>
      <c r="E5893" s="1" t="s">
        <v>20029</v>
      </c>
      <c r="F5893" s="1" t="s">
        <v>1212</v>
      </c>
      <c r="G5893" s="1">
        <v>51.451388999999999</v>
      </c>
      <c r="H5893" s="1">
        <v>7.0138889999999998</v>
      </c>
      <c r="I5893" s="1">
        <v>200</v>
      </c>
      <c r="J5893" s="1">
        <v>1</v>
      </c>
      <c r="K5893" s="1" t="s">
        <v>161</v>
      </c>
      <c r="L5893" s="1" t="s">
        <v>20028</v>
      </c>
    </row>
    <row r="5894" spans="1:12">
      <c r="A5894" s="1">
        <v>7317</v>
      </c>
      <c r="B5894" s="1" t="s">
        <v>20030</v>
      </c>
      <c r="C5894" s="1" t="s">
        <v>20031</v>
      </c>
      <c r="D5894" s="1" t="s">
        <v>8733</v>
      </c>
      <c r="E5894" s="1" t="s">
        <v>20032</v>
      </c>
      <c r="F5894" s="1" t="s">
        <v>20033</v>
      </c>
      <c r="G5894" s="1">
        <v>-14.4275</v>
      </c>
      <c r="H5894" s="1">
        <v>-67.498056000000005</v>
      </c>
      <c r="I5894" s="1">
        <v>898</v>
      </c>
      <c r="J5894" s="1">
        <v>-3</v>
      </c>
      <c r="K5894" s="1" t="s">
        <v>161</v>
      </c>
      <c r="L5894" s="1" t="s">
        <v>20030</v>
      </c>
    </row>
    <row r="5895" spans="1:12">
      <c r="A5895" s="1">
        <v>7318</v>
      </c>
      <c r="B5895" s="1" t="s">
        <v>20034</v>
      </c>
      <c r="C5895" s="1" t="s">
        <v>15313</v>
      </c>
      <c r="D5895" s="1" t="s">
        <v>1210</v>
      </c>
      <c r="F5895" s="1" t="s">
        <v>1212</v>
      </c>
      <c r="G5895" s="1">
        <v>40.049999999999997</v>
      </c>
      <c r="H5895" s="1">
        <v>-76.31</v>
      </c>
      <c r="I5895" s="1">
        <v>345</v>
      </c>
      <c r="J5895" s="1">
        <v>-5</v>
      </c>
      <c r="K5895" s="1" t="s">
        <v>236</v>
      </c>
      <c r="L5895" s="1" t="s">
        <v>20034</v>
      </c>
    </row>
    <row r="5896" spans="1:12">
      <c r="A5896" s="1">
        <v>7319</v>
      </c>
      <c r="B5896" s="1" t="s">
        <v>20035</v>
      </c>
      <c r="C5896" s="1" t="s">
        <v>6467</v>
      </c>
      <c r="D5896" s="1" t="s">
        <v>1210</v>
      </c>
      <c r="F5896" s="1" t="s">
        <v>1212</v>
      </c>
      <c r="G5896" s="1">
        <v>40.01</v>
      </c>
      <c r="H5896" s="1">
        <v>-75.290000000000006</v>
      </c>
      <c r="I5896" s="1">
        <v>360</v>
      </c>
      <c r="J5896" s="1">
        <v>-5</v>
      </c>
      <c r="K5896" s="1" t="s">
        <v>236</v>
      </c>
      <c r="L5896" s="1" t="s">
        <v>20035</v>
      </c>
    </row>
    <row r="5897" spans="1:12">
      <c r="A5897" s="1">
        <v>7320</v>
      </c>
      <c r="B5897" s="1" t="s">
        <v>20036</v>
      </c>
      <c r="C5897" s="1" t="s">
        <v>20037</v>
      </c>
      <c r="D5897" s="1" t="s">
        <v>6322</v>
      </c>
      <c r="E5897" s="1" t="s">
        <v>20038</v>
      </c>
      <c r="F5897" s="1" t="s">
        <v>20039</v>
      </c>
      <c r="G5897" s="1">
        <v>1.8</v>
      </c>
      <c r="H5897" s="1">
        <v>173.04</v>
      </c>
      <c r="I5897" s="1">
        <v>1</v>
      </c>
      <c r="J5897" s="1">
        <v>-12</v>
      </c>
      <c r="K5897" s="1" t="s">
        <v>161</v>
      </c>
      <c r="L5897" s="1" t="s">
        <v>20036</v>
      </c>
    </row>
    <row r="5898" spans="1:12">
      <c r="A5898" s="1">
        <v>7321</v>
      </c>
      <c r="B5898" s="1" t="s">
        <v>20040</v>
      </c>
      <c r="C5898" s="1" t="s">
        <v>20041</v>
      </c>
      <c r="D5898" s="1" t="s">
        <v>1210</v>
      </c>
      <c r="F5898" s="1" t="s">
        <v>1212</v>
      </c>
      <c r="G5898" s="1">
        <v>40.567999999999998</v>
      </c>
      <c r="H5898" s="1">
        <v>-74.327500000000001</v>
      </c>
      <c r="I5898" s="1">
        <v>1</v>
      </c>
      <c r="J5898" s="1">
        <v>-5</v>
      </c>
      <c r="K5898" s="1" t="s">
        <v>236</v>
      </c>
      <c r="L5898" s="1" t="s">
        <v>20040</v>
      </c>
    </row>
    <row r="5899" spans="1:12">
      <c r="A5899" s="1">
        <v>7322</v>
      </c>
      <c r="B5899" s="1" t="s">
        <v>20042</v>
      </c>
      <c r="C5899" s="1" t="s">
        <v>20043</v>
      </c>
      <c r="D5899" s="1" t="s">
        <v>1210</v>
      </c>
      <c r="E5899" s="1" t="s">
        <v>20044</v>
      </c>
      <c r="F5899" s="1" t="s">
        <v>1212</v>
      </c>
      <c r="G5899" s="1">
        <v>38.570724400000003</v>
      </c>
      <c r="H5899" s="1">
        <v>-90.156221099999996</v>
      </c>
      <c r="I5899" s="1">
        <v>413</v>
      </c>
      <c r="J5899" s="1">
        <v>-6</v>
      </c>
      <c r="K5899" s="1" t="s">
        <v>161</v>
      </c>
      <c r="L5899" s="1" t="s">
        <v>20042</v>
      </c>
    </row>
    <row r="5900" spans="1:12">
      <c r="A5900" s="1">
        <v>7323</v>
      </c>
      <c r="B5900" s="1" t="s">
        <v>20045</v>
      </c>
      <c r="C5900" s="1" t="s">
        <v>20046</v>
      </c>
      <c r="D5900" s="1" t="s">
        <v>8787</v>
      </c>
      <c r="F5900" s="1" t="s">
        <v>20047</v>
      </c>
      <c r="G5900" s="1">
        <v>4.9981999999999998</v>
      </c>
      <c r="H5900" s="1">
        <v>-54.991900000000001</v>
      </c>
      <c r="I5900" s="1">
        <v>10</v>
      </c>
      <c r="J5900" s="1">
        <v>-3</v>
      </c>
      <c r="K5900" s="1" t="s">
        <v>161</v>
      </c>
      <c r="L5900" s="1" t="s">
        <v>20045</v>
      </c>
    </row>
    <row r="5901" spans="1:12">
      <c r="A5901" s="1">
        <v>7324</v>
      </c>
      <c r="B5901" s="1" t="s">
        <v>20048</v>
      </c>
      <c r="C5901" s="1" t="s">
        <v>20049</v>
      </c>
      <c r="D5901" s="1" t="s">
        <v>8787</v>
      </c>
      <c r="F5901" s="1" t="s">
        <v>20050</v>
      </c>
      <c r="G5901" s="1">
        <v>2.5232000000000001</v>
      </c>
      <c r="H5901" s="1">
        <v>-56.324100000000001</v>
      </c>
      <c r="I5901" s="1">
        <v>10</v>
      </c>
      <c r="J5901" s="1">
        <v>-3</v>
      </c>
      <c r="K5901" s="1" t="s">
        <v>161</v>
      </c>
      <c r="L5901" s="1" t="s">
        <v>20048</v>
      </c>
    </row>
    <row r="5902" spans="1:12">
      <c r="A5902" s="1">
        <v>7325</v>
      </c>
      <c r="B5902" s="1" t="s">
        <v>20051</v>
      </c>
      <c r="C5902" s="1" t="s">
        <v>20052</v>
      </c>
      <c r="D5902" s="1" t="s">
        <v>8787</v>
      </c>
      <c r="E5902" s="1" t="s">
        <v>20053</v>
      </c>
      <c r="F5902" s="1" t="s">
        <v>20054</v>
      </c>
      <c r="G5902" s="1">
        <v>5.516667</v>
      </c>
      <c r="H5902" s="1">
        <v>-54.05</v>
      </c>
      <c r="I5902" s="1">
        <v>10</v>
      </c>
      <c r="J5902" s="1">
        <v>-3</v>
      </c>
      <c r="K5902" s="1" t="s">
        <v>161</v>
      </c>
      <c r="L5902" s="1" t="s">
        <v>20051</v>
      </c>
    </row>
    <row r="5903" spans="1:12">
      <c r="A5903" s="1">
        <v>7326</v>
      </c>
      <c r="B5903" s="1" t="s">
        <v>20055</v>
      </c>
      <c r="C5903" s="1" t="s">
        <v>20056</v>
      </c>
      <c r="D5903" s="1" t="s">
        <v>8787</v>
      </c>
      <c r="F5903" s="1" t="s">
        <v>20057</v>
      </c>
      <c r="G5903" s="1">
        <v>3.4166669999999999</v>
      </c>
      <c r="H5903" s="1">
        <v>-54.033332999999999</v>
      </c>
      <c r="I5903" s="1">
        <v>10</v>
      </c>
      <c r="J5903" s="1">
        <v>-3</v>
      </c>
      <c r="K5903" s="1" t="s">
        <v>161</v>
      </c>
      <c r="L5903" s="1" t="s">
        <v>20055</v>
      </c>
    </row>
    <row r="5904" spans="1:12">
      <c r="A5904" s="1">
        <v>7327</v>
      </c>
      <c r="B5904" s="1" t="s">
        <v>20058</v>
      </c>
      <c r="C5904" s="1" t="s">
        <v>20059</v>
      </c>
      <c r="D5904" s="1" t="s">
        <v>8787</v>
      </c>
      <c r="F5904" s="1" t="s">
        <v>20060</v>
      </c>
      <c r="G5904" s="1">
        <v>3.5017</v>
      </c>
      <c r="H5904" s="1">
        <v>-55.061399999999999</v>
      </c>
      <c r="I5904" s="1">
        <v>10</v>
      </c>
      <c r="J5904" s="1">
        <v>-3</v>
      </c>
      <c r="K5904" s="1" t="s">
        <v>161</v>
      </c>
      <c r="L5904" s="1" t="s">
        <v>20058</v>
      </c>
    </row>
    <row r="5905" spans="1:12">
      <c r="A5905" s="1">
        <v>7328</v>
      </c>
      <c r="B5905" s="1" t="s">
        <v>20061</v>
      </c>
      <c r="C5905" s="1" t="s">
        <v>20062</v>
      </c>
      <c r="D5905" s="1" t="s">
        <v>8787</v>
      </c>
      <c r="E5905" s="1" t="s">
        <v>20063</v>
      </c>
      <c r="F5905" s="1" t="s">
        <v>1212</v>
      </c>
      <c r="G5905" s="1">
        <v>4.233333</v>
      </c>
      <c r="H5905" s="1">
        <v>-55.45</v>
      </c>
      <c r="I5905" s="1">
        <v>10</v>
      </c>
      <c r="J5905" s="1">
        <v>-3</v>
      </c>
      <c r="K5905" s="1" t="s">
        <v>161</v>
      </c>
      <c r="L5905" s="1" t="s">
        <v>20061</v>
      </c>
    </row>
    <row r="5906" spans="1:12">
      <c r="A5906" s="1">
        <v>7329</v>
      </c>
      <c r="B5906" s="1" t="s">
        <v>20064</v>
      </c>
      <c r="C5906" s="1" t="s">
        <v>20065</v>
      </c>
      <c r="D5906" s="1" t="s">
        <v>8787</v>
      </c>
      <c r="E5906" s="1" t="s">
        <v>20066</v>
      </c>
      <c r="F5906" s="1" t="s">
        <v>1212</v>
      </c>
      <c r="G5906" s="1">
        <v>4.016667</v>
      </c>
      <c r="H5906" s="1">
        <v>-55.483333000000002</v>
      </c>
      <c r="I5906" s="1">
        <v>10</v>
      </c>
      <c r="J5906" s="1">
        <v>-3</v>
      </c>
      <c r="K5906" s="1" t="s">
        <v>161</v>
      </c>
      <c r="L5906" s="1" t="s">
        <v>20064</v>
      </c>
    </row>
    <row r="5907" spans="1:12">
      <c r="A5907" s="1">
        <v>7330</v>
      </c>
      <c r="B5907" s="1" t="s">
        <v>20067</v>
      </c>
      <c r="C5907" s="1" t="s">
        <v>20068</v>
      </c>
      <c r="D5907" s="1" t="s">
        <v>8787</v>
      </c>
      <c r="E5907" s="1" t="s">
        <v>20069</v>
      </c>
      <c r="F5907" s="1" t="s">
        <v>20070</v>
      </c>
      <c r="G5907" s="1">
        <v>4.1166700000000001</v>
      </c>
      <c r="H5907" s="1">
        <v>-54.666670000000003</v>
      </c>
      <c r="I5907" s="1">
        <v>10</v>
      </c>
      <c r="J5907" s="1">
        <v>-3</v>
      </c>
      <c r="K5907" s="1" t="s">
        <v>161</v>
      </c>
      <c r="L5907" s="1" t="s">
        <v>20067</v>
      </c>
    </row>
    <row r="5908" spans="1:12">
      <c r="A5908" s="1">
        <v>7331</v>
      </c>
      <c r="B5908" s="1" t="s">
        <v>20071</v>
      </c>
      <c r="C5908" s="1" t="s">
        <v>20072</v>
      </c>
      <c r="D5908" s="1" t="s">
        <v>8787</v>
      </c>
      <c r="F5908" s="1" t="s">
        <v>20073</v>
      </c>
      <c r="G5908" s="1">
        <v>4.4059999999999997</v>
      </c>
      <c r="H5908" s="1">
        <v>-57.222999999999999</v>
      </c>
      <c r="I5908" s="1">
        <v>10</v>
      </c>
      <c r="J5908" s="1">
        <v>-3</v>
      </c>
      <c r="K5908" s="1" t="s">
        <v>161</v>
      </c>
      <c r="L5908" s="1" t="s">
        <v>20071</v>
      </c>
    </row>
    <row r="5909" spans="1:12">
      <c r="A5909" s="1">
        <v>7332</v>
      </c>
      <c r="B5909" s="1" t="s">
        <v>20074</v>
      </c>
      <c r="C5909" s="1" t="s">
        <v>20075</v>
      </c>
      <c r="D5909" s="1" t="s">
        <v>8787</v>
      </c>
      <c r="F5909" s="1" t="s">
        <v>20076</v>
      </c>
      <c r="G5909" s="1">
        <v>3.1</v>
      </c>
      <c r="H5909" s="1">
        <v>-56.482999999999997</v>
      </c>
      <c r="I5909" s="1">
        <v>10</v>
      </c>
      <c r="J5909" s="1">
        <v>-3</v>
      </c>
      <c r="K5909" s="1" t="s">
        <v>161</v>
      </c>
      <c r="L5909" s="1" t="s">
        <v>20074</v>
      </c>
    </row>
    <row r="5910" spans="1:12">
      <c r="A5910" s="1">
        <v>7333</v>
      </c>
      <c r="B5910" s="1" t="s">
        <v>20077</v>
      </c>
      <c r="C5910" s="1" t="s">
        <v>20078</v>
      </c>
      <c r="D5910" s="1" t="s">
        <v>8787</v>
      </c>
      <c r="F5910" s="1" t="s">
        <v>20079</v>
      </c>
      <c r="G5910" s="1">
        <v>2.3333300000000001</v>
      </c>
      <c r="H5910" s="1">
        <v>-56.783332999999999</v>
      </c>
      <c r="I5910" s="1">
        <v>10</v>
      </c>
      <c r="J5910" s="1">
        <v>-3</v>
      </c>
      <c r="K5910" s="1" t="s">
        <v>161</v>
      </c>
      <c r="L5910" s="1" t="s">
        <v>20077</v>
      </c>
    </row>
    <row r="5911" spans="1:12">
      <c r="A5911" s="1">
        <v>7334</v>
      </c>
      <c r="B5911" s="1" t="s">
        <v>20080</v>
      </c>
      <c r="C5911" s="1" t="s">
        <v>20081</v>
      </c>
      <c r="D5911" s="1" t="s">
        <v>8787</v>
      </c>
      <c r="F5911" s="1" t="s">
        <v>20082</v>
      </c>
      <c r="G5911" s="1">
        <v>5.6166669999999996</v>
      </c>
      <c r="H5911" s="1">
        <v>-54.4</v>
      </c>
      <c r="I5911" s="1">
        <v>10</v>
      </c>
      <c r="J5911" s="1">
        <v>-3</v>
      </c>
      <c r="K5911" s="1" t="s">
        <v>161</v>
      </c>
      <c r="L5911" s="1" t="s">
        <v>20080</v>
      </c>
    </row>
    <row r="5912" spans="1:12">
      <c r="A5912" s="1">
        <v>7335</v>
      </c>
      <c r="B5912" s="1" t="s">
        <v>20083</v>
      </c>
      <c r="C5912" s="1" t="s">
        <v>20084</v>
      </c>
      <c r="D5912" s="1" t="s">
        <v>8787</v>
      </c>
      <c r="E5912" s="1" t="s">
        <v>20085</v>
      </c>
      <c r="F5912" s="1" t="s">
        <v>20086</v>
      </c>
      <c r="G5912" s="1">
        <v>5.9555559999999996</v>
      </c>
      <c r="H5912" s="1">
        <v>-57.039444000000003</v>
      </c>
      <c r="I5912" s="1">
        <v>9</v>
      </c>
      <c r="J5912" s="1">
        <v>-3</v>
      </c>
      <c r="K5912" s="1" t="s">
        <v>161</v>
      </c>
      <c r="L5912" s="1" t="s">
        <v>20083</v>
      </c>
    </row>
    <row r="5913" spans="1:12">
      <c r="A5913" s="1">
        <v>7336</v>
      </c>
      <c r="B5913" s="1" t="s">
        <v>20087</v>
      </c>
      <c r="C5913" s="1" t="s">
        <v>20088</v>
      </c>
      <c r="D5913" s="1" t="s">
        <v>8787</v>
      </c>
      <c r="E5913" s="1" t="s">
        <v>20089</v>
      </c>
      <c r="F5913" s="1" t="s">
        <v>20090</v>
      </c>
      <c r="G5913" s="1">
        <v>5.8111110000000004</v>
      </c>
      <c r="H5913" s="1">
        <v>-55.190832999999998</v>
      </c>
      <c r="I5913" s="1">
        <v>10</v>
      </c>
      <c r="J5913" s="1">
        <v>-3</v>
      </c>
      <c r="K5913" s="1" t="s">
        <v>161</v>
      </c>
      <c r="L5913" s="1" t="s">
        <v>20087</v>
      </c>
    </row>
    <row r="5914" spans="1:12">
      <c r="A5914" s="1">
        <v>7337</v>
      </c>
      <c r="B5914" s="1" t="s">
        <v>20091</v>
      </c>
      <c r="C5914" s="1" t="s">
        <v>20092</v>
      </c>
      <c r="D5914" s="1" t="s">
        <v>8787</v>
      </c>
      <c r="F5914" s="1" t="s">
        <v>20093</v>
      </c>
      <c r="G5914" s="1">
        <v>4.9000000000000004</v>
      </c>
      <c r="H5914" s="1">
        <v>-55.083333000000003</v>
      </c>
      <c r="I5914" s="1">
        <v>10</v>
      </c>
      <c r="J5914" s="1">
        <v>-3</v>
      </c>
      <c r="K5914" s="1" t="s">
        <v>161</v>
      </c>
      <c r="L5914" s="1" t="s">
        <v>20091</v>
      </c>
    </row>
    <row r="5915" spans="1:12">
      <c r="A5915" s="1">
        <v>7338</v>
      </c>
      <c r="B5915" s="1" t="s">
        <v>20094</v>
      </c>
      <c r="C5915" s="1" t="s">
        <v>20095</v>
      </c>
      <c r="D5915" s="1" t="s">
        <v>8787</v>
      </c>
      <c r="F5915" s="1" t="s">
        <v>20096</v>
      </c>
      <c r="G5915" s="1">
        <v>1.9660500000000001</v>
      </c>
      <c r="H5915" s="1">
        <v>-56.003500000000003</v>
      </c>
      <c r="I5915" s="1">
        <v>10</v>
      </c>
      <c r="J5915" s="1">
        <v>-3</v>
      </c>
      <c r="K5915" s="1" t="s">
        <v>161</v>
      </c>
      <c r="L5915" s="1" t="s">
        <v>20094</v>
      </c>
    </row>
    <row r="5916" spans="1:12">
      <c r="A5916" s="1">
        <v>7339</v>
      </c>
      <c r="B5916" s="1" t="s">
        <v>20097</v>
      </c>
      <c r="C5916" s="1" t="s">
        <v>20098</v>
      </c>
      <c r="D5916" s="1" t="s">
        <v>8787</v>
      </c>
      <c r="E5916" s="1" t="s">
        <v>20099</v>
      </c>
      <c r="F5916" s="1" t="s">
        <v>20100</v>
      </c>
      <c r="G5916" s="1">
        <v>4.3499999999999996</v>
      </c>
      <c r="H5916" s="1">
        <v>-54.416670000000003</v>
      </c>
      <c r="I5916" s="1">
        <v>10</v>
      </c>
      <c r="J5916" s="1">
        <v>-3</v>
      </c>
      <c r="K5916" s="1" t="s">
        <v>161</v>
      </c>
      <c r="L5916" s="1" t="s">
        <v>20097</v>
      </c>
    </row>
    <row r="5917" spans="1:12">
      <c r="A5917" s="1">
        <v>7340</v>
      </c>
      <c r="B5917" s="1" t="s">
        <v>20101</v>
      </c>
      <c r="C5917" s="1" t="s">
        <v>20102</v>
      </c>
      <c r="D5917" s="1" t="s">
        <v>8787</v>
      </c>
      <c r="E5917" s="1" t="s">
        <v>20103</v>
      </c>
      <c r="F5917" s="1" t="s">
        <v>20104</v>
      </c>
      <c r="G5917" s="1">
        <v>5.8658330000000003</v>
      </c>
      <c r="H5917" s="1">
        <v>-56.327500000000001</v>
      </c>
      <c r="I5917" s="1">
        <v>10</v>
      </c>
      <c r="J5917" s="1">
        <v>-3</v>
      </c>
      <c r="K5917" s="1" t="s">
        <v>161</v>
      </c>
      <c r="L5917" s="1" t="s">
        <v>20101</v>
      </c>
    </row>
    <row r="5918" spans="1:12">
      <c r="A5918" s="1">
        <v>7341</v>
      </c>
      <c r="B5918" s="1" t="s">
        <v>20105</v>
      </c>
      <c r="C5918" s="1" t="s">
        <v>20106</v>
      </c>
      <c r="D5918" s="1" t="s">
        <v>8787</v>
      </c>
      <c r="E5918" s="1" t="s">
        <v>20107</v>
      </c>
      <c r="F5918" s="1" t="s">
        <v>20108</v>
      </c>
      <c r="G5918" s="1">
        <v>5.7666700000000004</v>
      </c>
      <c r="H5918" s="1">
        <v>-56.633330000000001</v>
      </c>
      <c r="I5918" s="1">
        <v>10</v>
      </c>
      <c r="J5918" s="1">
        <v>-3</v>
      </c>
      <c r="K5918" s="1" t="s">
        <v>161</v>
      </c>
      <c r="L5918" s="1" t="s">
        <v>20105</v>
      </c>
    </row>
    <row r="5919" spans="1:12">
      <c r="A5919" s="1">
        <v>7342</v>
      </c>
      <c r="B5919" s="1" t="s">
        <v>20109</v>
      </c>
      <c r="C5919" s="1" t="s">
        <v>20110</v>
      </c>
      <c r="D5919" s="1" t="s">
        <v>9094</v>
      </c>
      <c r="E5919" s="1" t="s">
        <v>20111</v>
      </c>
      <c r="F5919" s="1" t="s">
        <v>20112</v>
      </c>
      <c r="G5919" s="1">
        <v>5.1633329999999997</v>
      </c>
      <c r="H5919" s="1">
        <v>-59.483333000000002</v>
      </c>
      <c r="I5919" s="1">
        <v>95</v>
      </c>
      <c r="J5919" s="1">
        <v>-4</v>
      </c>
      <c r="K5919" s="1" t="s">
        <v>161</v>
      </c>
      <c r="L5919" s="1" t="s">
        <v>20109</v>
      </c>
    </row>
    <row r="5920" spans="1:12">
      <c r="A5920" s="1">
        <v>7343</v>
      </c>
      <c r="B5920" s="1" t="s">
        <v>20113</v>
      </c>
      <c r="C5920" s="1" t="s">
        <v>6052</v>
      </c>
      <c r="D5920" s="1" t="s">
        <v>6030</v>
      </c>
      <c r="E5920" s="1" t="s">
        <v>20114</v>
      </c>
      <c r="F5920" s="1" t="s">
        <v>20115</v>
      </c>
      <c r="G5920" s="1">
        <v>10.414</v>
      </c>
      <c r="H5920" s="1">
        <v>-85.091700000000003</v>
      </c>
      <c r="I5920" s="1">
        <v>328</v>
      </c>
      <c r="J5920" s="1">
        <v>-7</v>
      </c>
      <c r="K5920" s="1" t="s">
        <v>161</v>
      </c>
      <c r="L5920" s="1" t="s">
        <v>20113</v>
      </c>
    </row>
    <row r="5921" spans="1:12">
      <c r="A5921" s="1">
        <v>7344</v>
      </c>
      <c r="B5921" s="1" t="s">
        <v>20116</v>
      </c>
      <c r="C5921" s="1" t="s">
        <v>11659</v>
      </c>
      <c r="D5921" s="1" t="s">
        <v>1210</v>
      </c>
      <c r="F5921" s="1" t="s">
        <v>1212</v>
      </c>
      <c r="G5921" s="1">
        <v>37.022799999999997</v>
      </c>
      <c r="H5921" s="1">
        <v>-76.451899999999995</v>
      </c>
      <c r="I5921" s="1">
        <v>0</v>
      </c>
      <c r="J5921" s="1">
        <v>-5</v>
      </c>
      <c r="K5921" s="1" t="s">
        <v>236</v>
      </c>
      <c r="L5921" s="1" t="s">
        <v>20116</v>
      </c>
    </row>
    <row r="5922" spans="1:12">
      <c r="A5922" s="1">
        <v>7345</v>
      </c>
      <c r="B5922" s="1" t="s">
        <v>20117</v>
      </c>
      <c r="C5922" s="1" t="s">
        <v>11978</v>
      </c>
      <c r="D5922" s="1" t="s">
        <v>1210</v>
      </c>
      <c r="F5922" s="1" t="s">
        <v>1212</v>
      </c>
      <c r="G5922" s="1">
        <v>45.529000000000003</v>
      </c>
      <c r="H5922" s="1">
        <v>-122.6768</v>
      </c>
      <c r="I5922" s="1">
        <v>0</v>
      </c>
      <c r="J5922" s="1">
        <v>0</v>
      </c>
      <c r="K5922" s="1" t="s">
        <v>236</v>
      </c>
      <c r="L5922" s="1" t="s">
        <v>20117</v>
      </c>
    </row>
    <row r="5923" spans="1:12">
      <c r="A5923" s="1">
        <v>7346</v>
      </c>
      <c r="B5923" s="1" t="s">
        <v>20118</v>
      </c>
      <c r="C5923" s="1" t="s">
        <v>20119</v>
      </c>
      <c r="D5923" s="1" t="s">
        <v>9094</v>
      </c>
      <c r="E5923" s="1" t="s">
        <v>20120</v>
      </c>
      <c r="F5923" s="1" t="s">
        <v>20121</v>
      </c>
      <c r="G5923" s="1">
        <v>4.7</v>
      </c>
      <c r="H5923" s="1">
        <v>-60.016666999999998</v>
      </c>
      <c r="I5923" s="1">
        <v>10</v>
      </c>
      <c r="J5923" s="1">
        <v>-4</v>
      </c>
      <c r="K5923" s="1" t="s">
        <v>161</v>
      </c>
      <c r="L5923" s="1" t="s">
        <v>20118</v>
      </c>
    </row>
    <row r="5924" spans="1:12">
      <c r="A5924" s="1">
        <v>7347</v>
      </c>
      <c r="B5924" s="1" t="s">
        <v>20122</v>
      </c>
      <c r="C5924" s="1" t="s">
        <v>20123</v>
      </c>
      <c r="D5924" s="1" t="s">
        <v>9094</v>
      </c>
      <c r="E5924" s="1" t="s">
        <v>20124</v>
      </c>
      <c r="F5924" s="1" t="s">
        <v>20125</v>
      </c>
      <c r="G5924" s="1">
        <v>3.95</v>
      </c>
      <c r="H5924" s="1">
        <v>-59.133333</v>
      </c>
      <c r="I5924" s="1">
        <v>10</v>
      </c>
      <c r="J5924" s="1">
        <v>-4</v>
      </c>
      <c r="K5924" s="1" t="s">
        <v>161</v>
      </c>
      <c r="L5924" s="1" t="s">
        <v>20122</v>
      </c>
    </row>
    <row r="5925" spans="1:12">
      <c r="A5925" s="1">
        <v>7348</v>
      </c>
      <c r="B5925" s="1" t="s">
        <v>20126</v>
      </c>
      <c r="C5925" s="1" t="s">
        <v>20127</v>
      </c>
      <c r="D5925" s="1" t="s">
        <v>9094</v>
      </c>
      <c r="F5925" s="1" t="s">
        <v>20128</v>
      </c>
      <c r="G5925" s="1">
        <v>4.0333329999999998</v>
      </c>
      <c r="H5925" s="1">
        <v>-58.583333000000003</v>
      </c>
      <c r="I5925" s="1">
        <v>10</v>
      </c>
      <c r="J5925" s="1">
        <v>-4</v>
      </c>
      <c r="K5925" s="1" t="s">
        <v>161</v>
      </c>
      <c r="L5925" s="1" t="s">
        <v>20126</v>
      </c>
    </row>
    <row r="5926" spans="1:12">
      <c r="A5926" s="1">
        <v>7349</v>
      </c>
      <c r="B5926" s="1" t="s">
        <v>20129</v>
      </c>
      <c r="C5926" s="1" t="s">
        <v>20130</v>
      </c>
      <c r="D5926" s="1" t="s">
        <v>9094</v>
      </c>
      <c r="E5926" s="1" t="s">
        <v>20131</v>
      </c>
      <c r="F5926" s="1" t="s">
        <v>20132</v>
      </c>
      <c r="G5926" s="1">
        <v>5.69252</v>
      </c>
      <c r="H5926" s="1">
        <v>-60.281979999999997</v>
      </c>
      <c r="I5926" s="1">
        <v>10</v>
      </c>
      <c r="J5926" s="1">
        <v>-4</v>
      </c>
      <c r="K5926" s="1" t="s">
        <v>161</v>
      </c>
      <c r="L5926" s="1" t="s">
        <v>20129</v>
      </c>
    </row>
    <row r="5927" spans="1:12">
      <c r="A5927" s="1">
        <v>7350</v>
      </c>
      <c r="B5927" s="1" t="s">
        <v>20133</v>
      </c>
      <c r="C5927" s="1" t="s">
        <v>20134</v>
      </c>
      <c r="D5927" s="1" t="s">
        <v>9094</v>
      </c>
      <c r="E5927" s="1" t="s">
        <v>20135</v>
      </c>
      <c r="F5927" s="1" t="s">
        <v>20136</v>
      </c>
      <c r="G5927" s="1">
        <v>5.865278</v>
      </c>
      <c r="H5927" s="1">
        <v>-60.614167000000002</v>
      </c>
      <c r="I5927" s="1">
        <v>10</v>
      </c>
      <c r="J5927" s="1">
        <v>-4</v>
      </c>
      <c r="K5927" s="1" t="s">
        <v>161</v>
      </c>
      <c r="L5927" s="1" t="s">
        <v>20133</v>
      </c>
    </row>
    <row r="5928" spans="1:12">
      <c r="A5928" s="1">
        <v>7351</v>
      </c>
      <c r="B5928" s="1" t="s">
        <v>20137</v>
      </c>
      <c r="C5928" s="1" t="s">
        <v>20138</v>
      </c>
      <c r="D5928" s="1" t="s">
        <v>9094</v>
      </c>
      <c r="E5928" s="1" t="s">
        <v>20139</v>
      </c>
      <c r="F5928" s="1" t="s">
        <v>20140</v>
      </c>
      <c r="G5928" s="1">
        <v>8.1999999999999993</v>
      </c>
      <c r="H5928" s="1">
        <v>-59.783332999999999</v>
      </c>
      <c r="I5928" s="1">
        <v>10</v>
      </c>
      <c r="J5928" s="1">
        <v>-4</v>
      </c>
      <c r="K5928" s="1" t="s">
        <v>161</v>
      </c>
      <c r="L5928" s="1" t="s">
        <v>20137</v>
      </c>
    </row>
    <row r="5929" spans="1:12">
      <c r="A5929" s="1">
        <v>7352</v>
      </c>
      <c r="B5929" s="1" t="s">
        <v>20141</v>
      </c>
      <c r="C5929" s="1" t="s">
        <v>20142</v>
      </c>
      <c r="D5929" s="1" t="s">
        <v>9094</v>
      </c>
      <c r="E5929" s="1" t="s">
        <v>20143</v>
      </c>
      <c r="F5929" s="1" t="s">
        <v>20144</v>
      </c>
      <c r="G5929" s="1">
        <v>5.266667</v>
      </c>
      <c r="H5929" s="1">
        <v>-59.15</v>
      </c>
      <c r="I5929" s="1">
        <v>10</v>
      </c>
      <c r="J5929" s="1">
        <v>-4</v>
      </c>
      <c r="K5929" s="1" t="s">
        <v>161</v>
      </c>
      <c r="L5929" s="1" t="s">
        <v>20141</v>
      </c>
    </row>
    <row r="5930" spans="1:12">
      <c r="A5930" s="1">
        <v>7353</v>
      </c>
      <c r="B5930" s="1" t="s">
        <v>20145</v>
      </c>
      <c r="C5930" s="1" t="s">
        <v>20146</v>
      </c>
      <c r="D5930" s="1" t="s">
        <v>8526</v>
      </c>
      <c r="E5930" s="1" t="s">
        <v>20147</v>
      </c>
      <c r="F5930" s="1" t="s">
        <v>20148</v>
      </c>
      <c r="G5930" s="1">
        <v>-22.641389</v>
      </c>
      <c r="H5930" s="1">
        <v>-55.829721999999997</v>
      </c>
      <c r="I5930" s="1">
        <v>1873</v>
      </c>
      <c r="J5930" s="1">
        <v>-3</v>
      </c>
      <c r="K5930" s="1" t="s">
        <v>161</v>
      </c>
      <c r="L5930" s="1" t="s">
        <v>20145</v>
      </c>
    </row>
    <row r="5931" spans="1:12">
      <c r="A5931" s="1">
        <v>7354</v>
      </c>
      <c r="B5931" s="1" t="s">
        <v>20149</v>
      </c>
      <c r="C5931" s="1" t="s">
        <v>20150</v>
      </c>
      <c r="D5931" s="1" t="s">
        <v>8545</v>
      </c>
      <c r="E5931" s="1" t="s">
        <v>20151</v>
      </c>
      <c r="F5931" s="1" t="s">
        <v>20152</v>
      </c>
      <c r="G5931" s="1">
        <v>8.516667</v>
      </c>
      <c r="H5931" s="1">
        <v>-77.3</v>
      </c>
      <c r="I5931" s="1">
        <v>50</v>
      </c>
      <c r="J5931" s="1">
        <v>-5</v>
      </c>
      <c r="K5931" s="1" t="s">
        <v>161</v>
      </c>
      <c r="L5931" s="1" t="s">
        <v>20149</v>
      </c>
    </row>
    <row r="5932" spans="1:12">
      <c r="A5932" s="1">
        <v>7355</v>
      </c>
      <c r="B5932" s="1" t="s">
        <v>20153</v>
      </c>
      <c r="C5932" s="1" t="s">
        <v>20154</v>
      </c>
      <c r="D5932" s="1" t="s">
        <v>8545</v>
      </c>
      <c r="E5932" s="1" t="s">
        <v>20155</v>
      </c>
      <c r="F5932" s="1" t="s">
        <v>20156</v>
      </c>
      <c r="G5932" s="1">
        <v>6.9166670000000003</v>
      </c>
      <c r="H5932" s="1">
        <v>-71.900000000000006</v>
      </c>
      <c r="I5932" s="1">
        <v>10</v>
      </c>
      <c r="J5932" s="1">
        <v>-5</v>
      </c>
      <c r="K5932" s="1" t="s">
        <v>161</v>
      </c>
      <c r="L5932" s="1" t="s">
        <v>20153</v>
      </c>
    </row>
    <row r="5933" spans="1:12">
      <c r="A5933" s="1">
        <v>7356</v>
      </c>
      <c r="B5933" s="1" t="s">
        <v>20157</v>
      </c>
      <c r="C5933" s="1" t="s">
        <v>20158</v>
      </c>
      <c r="D5933" s="1" t="s">
        <v>8545</v>
      </c>
      <c r="E5933" s="1" t="s">
        <v>20159</v>
      </c>
      <c r="F5933" s="1" t="s">
        <v>1212</v>
      </c>
      <c r="G5933" s="1">
        <v>-0.73333300000000001</v>
      </c>
      <c r="H5933" s="1">
        <v>-73.016666999999998</v>
      </c>
      <c r="I5933" s="1">
        <v>10</v>
      </c>
      <c r="J5933" s="1">
        <v>-5</v>
      </c>
      <c r="K5933" s="1" t="s">
        <v>161</v>
      </c>
      <c r="L5933" s="1" t="s">
        <v>20157</v>
      </c>
    </row>
    <row r="5934" spans="1:12">
      <c r="A5934" s="1">
        <v>7357</v>
      </c>
      <c r="B5934" s="1" t="s">
        <v>20160</v>
      </c>
      <c r="C5934" s="1" t="s">
        <v>20161</v>
      </c>
      <c r="D5934" s="1" t="s">
        <v>9291</v>
      </c>
      <c r="F5934" s="1" t="s">
        <v>20162</v>
      </c>
      <c r="G5934" s="1">
        <v>67.647999999999996</v>
      </c>
      <c r="H5934" s="1">
        <v>134.69499999999999</v>
      </c>
      <c r="I5934" s="1">
        <v>696</v>
      </c>
      <c r="J5934" s="1">
        <v>10</v>
      </c>
      <c r="K5934" s="1" t="s">
        <v>201</v>
      </c>
      <c r="L5934" s="1" t="s">
        <v>20160</v>
      </c>
    </row>
    <row r="5935" spans="1:12">
      <c r="A5935" s="1">
        <v>7358</v>
      </c>
      <c r="B5935" s="1" t="s">
        <v>20163</v>
      </c>
      <c r="C5935" s="1" t="s">
        <v>20163</v>
      </c>
      <c r="D5935" s="1" t="s">
        <v>8545</v>
      </c>
      <c r="E5935" s="1" t="s">
        <v>20164</v>
      </c>
      <c r="F5935" s="1" t="s">
        <v>1212</v>
      </c>
      <c r="G5935" s="1">
        <v>2.1791670000000001</v>
      </c>
      <c r="H5935" s="1">
        <v>-73.787499999999994</v>
      </c>
      <c r="I5935" s="1">
        <v>10</v>
      </c>
      <c r="J5935" s="1">
        <v>-5</v>
      </c>
      <c r="K5935" s="1" t="s">
        <v>161</v>
      </c>
      <c r="L5935" s="1" t="s">
        <v>20163</v>
      </c>
    </row>
    <row r="5936" spans="1:12">
      <c r="A5936" s="1">
        <v>7359</v>
      </c>
      <c r="B5936" s="1" t="s">
        <v>20165</v>
      </c>
      <c r="C5936" s="1" t="s">
        <v>20166</v>
      </c>
      <c r="D5936" s="1" t="s">
        <v>8545</v>
      </c>
      <c r="E5936" s="1" t="s">
        <v>20167</v>
      </c>
      <c r="F5936" s="1" t="s">
        <v>20168</v>
      </c>
      <c r="G5936" s="1">
        <v>0.97888900000000001</v>
      </c>
      <c r="H5936" s="1">
        <v>-76.605556000000007</v>
      </c>
      <c r="I5936" s="1">
        <v>1248</v>
      </c>
      <c r="J5936" s="1">
        <v>-5</v>
      </c>
      <c r="K5936" s="1" t="s">
        <v>161</v>
      </c>
      <c r="L5936" s="1" t="s">
        <v>20165</v>
      </c>
    </row>
    <row r="5937" spans="1:12">
      <c r="A5937" s="1">
        <v>7360</v>
      </c>
      <c r="B5937" s="1" t="s">
        <v>20169</v>
      </c>
      <c r="C5937" s="1" t="s">
        <v>20170</v>
      </c>
      <c r="D5937" s="1" t="s">
        <v>8545</v>
      </c>
      <c r="E5937" s="1" t="s">
        <v>20171</v>
      </c>
      <c r="F5937" s="1" t="s">
        <v>20172</v>
      </c>
      <c r="G5937" s="1">
        <v>7.5963890000000003</v>
      </c>
      <c r="H5937" s="1">
        <v>-74.808888999999994</v>
      </c>
      <c r="I5937" s="1">
        <v>180</v>
      </c>
      <c r="J5937" s="1">
        <v>-5</v>
      </c>
      <c r="K5937" s="1" t="s">
        <v>161</v>
      </c>
      <c r="L5937" s="1" t="s">
        <v>20169</v>
      </c>
    </row>
    <row r="5938" spans="1:12">
      <c r="A5938" s="1">
        <v>7361</v>
      </c>
      <c r="B5938" s="1" t="s">
        <v>20173</v>
      </c>
      <c r="C5938" s="1" t="s">
        <v>20174</v>
      </c>
      <c r="D5938" s="1" t="s">
        <v>8545</v>
      </c>
      <c r="E5938" s="1" t="s">
        <v>20175</v>
      </c>
      <c r="F5938" s="1" t="s">
        <v>20176</v>
      </c>
      <c r="G5938" s="1">
        <v>7.9683330000000003</v>
      </c>
      <c r="H5938" s="1">
        <v>-75.198333000000005</v>
      </c>
      <c r="I5938" s="1">
        <v>174</v>
      </c>
      <c r="J5938" s="1">
        <v>-5</v>
      </c>
      <c r="K5938" s="1" t="s">
        <v>161</v>
      </c>
      <c r="L5938" s="1" t="s">
        <v>20173</v>
      </c>
    </row>
    <row r="5939" spans="1:12">
      <c r="A5939" s="1">
        <v>7362</v>
      </c>
      <c r="B5939" s="1" t="s">
        <v>20177</v>
      </c>
      <c r="C5939" s="1" t="s">
        <v>20178</v>
      </c>
      <c r="D5939" s="1" t="s">
        <v>8545</v>
      </c>
      <c r="E5939" s="1" t="s">
        <v>20179</v>
      </c>
      <c r="F5939" s="1" t="s">
        <v>20180</v>
      </c>
      <c r="G5939" s="1">
        <v>5.0716669999999997</v>
      </c>
      <c r="H5939" s="1">
        <v>-76.676389</v>
      </c>
      <c r="I5939" s="1">
        <v>10</v>
      </c>
      <c r="J5939" s="1">
        <v>-5</v>
      </c>
      <c r="K5939" s="1" t="s">
        <v>161</v>
      </c>
      <c r="L5939" s="1" t="s">
        <v>20177</v>
      </c>
    </row>
    <row r="5940" spans="1:12">
      <c r="A5940" s="1">
        <v>7363</v>
      </c>
      <c r="B5940" s="1" t="s">
        <v>20181</v>
      </c>
      <c r="C5940" s="1" t="s">
        <v>20182</v>
      </c>
      <c r="D5940" s="1" t="s">
        <v>8545</v>
      </c>
      <c r="E5940" s="1" t="s">
        <v>20183</v>
      </c>
      <c r="F5940" s="1" t="s">
        <v>20184</v>
      </c>
      <c r="G5940" s="1">
        <v>9.5119439999999997</v>
      </c>
      <c r="H5940" s="1">
        <v>-75.586388999999997</v>
      </c>
      <c r="I5940" s="1">
        <v>10</v>
      </c>
      <c r="J5940" s="1">
        <v>-5</v>
      </c>
      <c r="K5940" s="1" t="s">
        <v>161</v>
      </c>
      <c r="L5940" s="1" t="s">
        <v>20181</v>
      </c>
    </row>
    <row r="5941" spans="1:12">
      <c r="A5941" s="1">
        <v>7364</v>
      </c>
      <c r="B5941" s="1" t="s">
        <v>20185</v>
      </c>
      <c r="C5941" s="1" t="s">
        <v>20186</v>
      </c>
      <c r="D5941" s="1" t="s">
        <v>7943</v>
      </c>
      <c r="E5941" s="1" t="s">
        <v>20187</v>
      </c>
      <c r="F5941" s="1" t="s">
        <v>20188</v>
      </c>
      <c r="G5941" s="1">
        <v>-22.921666999999999</v>
      </c>
      <c r="H5941" s="1">
        <v>-42.074167000000003</v>
      </c>
      <c r="I5941" s="1">
        <v>14</v>
      </c>
      <c r="J5941" s="1">
        <v>-3</v>
      </c>
      <c r="K5941" s="1" t="s">
        <v>5710</v>
      </c>
      <c r="L5941" s="1" t="s">
        <v>20185</v>
      </c>
    </row>
    <row r="5942" spans="1:12">
      <c r="A5942" s="1">
        <v>7365</v>
      </c>
      <c r="B5942" s="1" t="s">
        <v>20189</v>
      </c>
      <c r="C5942" s="1" t="s">
        <v>6577</v>
      </c>
      <c r="D5942" s="1" t="s">
        <v>1210</v>
      </c>
      <c r="F5942" s="1" t="s">
        <v>1212</v>
      </c>
      <c r="G5942" s="1">
        <v>44.187100000000001</v>
      </c>
      <c r="H5942" s="1">
        <v>-73.451899999999995</v>
      </c>
      <c r="I5942" s="1">
        <v>1</v>
      </c>
      <c r="J5942" s="1">
        <v>-5</v>
      </c>
      <c r="K5942" s="1" t="s">
        <v>236</v>
      </c>
      <c r="L5942" s="1" t="s">
        <v>20189</v>
      </c>
    </row>
    <row r="5943" spans="1:12">
      <c r="A5943" s="1">
        <v>7366</v>
      </c>
      <c r="B5943" s="1" t="s">
        <v>20190</v>
      </c>
      <c r="C5943" s="1" t="s">
        <v>625</v>
      </c>
      <c r="D5943" s="1" t="s">
        <v>1210</v>
      </c>
      <c r="F5943" s="1" t="s">
        <v>1212</v>
      </c>
      <c r="G5943" s="1">
        <v>40.218890000000002</v>
      </c>
      <c r="H5943" s="1">
        <v>-74.754170000000002</v>
      </c>
      <c r="I5943" s="1">
        <v>1</v>
      </c>
      <c r="J5943" s="1">
        <v>-5</v>
      </c>
      <c r="K5943" s="1" t="s">
        <v>236</v>
      </c>
      <c r="L5943" s="1" t="s">
        <v>20190</v>
      </c>
    </row>
    <row r="5944" spans="1:12">
      <c r="A5944" s="1">
        <v>7367</v>
      </c>
      <c r="B5944" s="1" t="s">
        <v>18537</v>
      </c>
      <c r="C5944" s="1" t="s">
        <v>18538</v>
      </c>
      <c r="D5944" s="1" t="s">
        <v>7943</v>
      </c>
      <c r="E5944" s="1" t="s">
        <v>20191</v>
      </c>
      <c r="F5944" s="1" t="s">
        <v>20192</v>
      </c>
      <c r="G5944" s="1">
        <v>-11.885</v>
      </c>
      <c r="H5944" s="1">
        <v>-55.585999999999999</v>
      </c>
      <c r="I5944" s="1">
        <v>10</v>
      </c>
      <c r="J5944" s="1">
        <v>-4</v>
      </c>
      <c r="K5944" s="1" t="s">
        <v>5710</v>
      </c>
      <c r="L5944" s="1" t="s">
        <v>18537</v>
      </c>
    </row>
    <row r="5945" spans="1:12">
      <c r="A5945" s="1">
        <v>7368</v>
      </c>
      <c r="B5945" s="1" t="s">
        <v>20193</v>
      </c>
      <c r="C5945" s="1" t="s">
        <v>20194</v>
      </c>
      <c r="D5945" s="1" t="s">
        <v>7943</v>
      </c>
      <c r="E5945" s="1" t="s">
        <v>20195</v>
      </c>
      <c r="F5945" s="1" t="s">
        <v>20196</v>
      </c>
      <c r="G5945" s="1">
        <v>-11.728889000000001</v>
      </c>
      <c r="H5945" s="1">
        <v>-49.068888999999999</v>
      </c>
      <c r="I5945" s="1">
        <v>10</v>
      </c>
      <c r="J5945" s="1">
        <v>-3</v>
      </c>
      <c r="K5945" s="1" t="s">
        <v>5710</v>
      </c>
      <c r="L5945" s="1" t="s">
        <v>20193</v>
      </c>
    </row>
    <row r="5946" spans="1:12">
      <c r="A5946" s="1">
        <v>7369</v>
      </c>
      <c r="B5946" s="1" t="s">
        <v>20197</v>
      </c>
      <c r="C5946" s="1" t="s">
        <v>20198</v>
      </c>
      <c r="D5946" s="1" t="s">
        <v>7943</v>
      </c>
      <c r="E5946" s="1" t="s">
        <v>20199</v>
      </c>
      <c r="F5946" s="1" t="s">
        <v>20200</v>
      </c>
      <c r="G5946" s="1">
        <v>-9.5050000000000008</v>
      </c>
      <c r="H5946" s="1">
        <v>-50.625</v>
      </c>
      <c r="I5946" s="1">
        <v>525</v>
      </c>
      <c r="J5946" s="1">
        <v>-3</v>
      </c>
      <c r="K5946" s="1" t="s">
        <v>5710</v>
      </c>
      <c r="L5946" s="1" t="s">
        <v>20197</v>
      </c>
    </row>
    <row r="5947" spans="1:12">
      <c r="A5947" s="1">
        <v>7370</v>
      </c>
      <c r="B5947" s="1" t="s">
        <v>20201</v>
      </c>
      <c r="C5947" s="1" t="s">
        <v>20202</v>
      </c>
      <c r="D5947" s="1" t="s">
        <v>7943</v>
      </c>
      <c r="E5947" s="1" t="s">
        <v>20203</v>
      </c>
      <c r="F5947" s="1" t="s">
        <v>20204</v>
      </c>
      <c r="G5947" s="1">
        <v>-1.6819440000000001</v>
      </c>
      <c r="H5947" s="1">
        <v>-50.48</v>
      </c>
      <c r="I5947" s="1">
        <v>131</v>
      </c>
      <c r="J5947" s="1">
        <v>-3</v>
      </c>
      <c r="K5947" s="1" t="s">
        <v>5710</v>
      </c>
      <c r="L5947" s="1" t="s">
        <v>20201</v>
      </c>
    </row>
    <row r="5948" spans="1:12">
      <c r="A5948" s="1">
        <v>7371</v>
      </c>
      <c r="B5948" s="1" t="s">
        <v>20205</v>
      </c>
      <c r="C5948" s="1" t="s">
        <v>20206</v>
      </c>
      <c r="D5948" s="1" t="s">
        <v>7943</v>
      </c>
      <c r="E5948" s="1" t="s">
        <v>20207</v>
      </c>
      <c r="F5948" s="1" t="s">
        <v>20208</v>
      </c>
      <c r="G5948" s="1">
        <v>-0.71694400000000003</v>
      </c>
      <c r="H5948" s="1">
        <v>-48.522778000000002</v>
      </c>
      <c r="I5948" s="1">
        <v>33</v>
      </c>
      <c r="J5948" s="1">
        <v>-3</v>
      </c>
      <c r="K5948" s="1" t="s">
        <v>5710</v>
      </c>
      <c r="L5948" s="1" t="s">
        <v>20205</v>
      </c>
    </row>
    <row r="5949" spans="1:12">
      <c r="A5949" s="1">
        <v>7372</v>
      </c>
      <c r="B5949" s="1" t="s">
        <v>20209</v>
      </c>
      <c r="C5949" s="1" t="s">
        <v>20210</v>
      </c>
      <c r="D5949" s="1" t="s">
        <v>7943</v>
      </c>
      <c r="E5949" s="1" t="s">
        <v>20211</v>
      </c>
      <c r="F5949" s="1" t="s">
        <v>20212</v>
      </c>
      <c r="G5949" s="1">
        <v>-2.6277780000000002</v>
      </c>
      <c r="H5949" s="1">
        <v>-56.735833</v>
      </c>
      <c r="I5949" s="1">
        <v>500</v>
      </c>
      <c r="J5949" s="1">
        <v>-4</v>
      </c>
      <c r="K5949" s="1" t="s">
        <v>5710</v>
      </c>
      <c r="L5949" s="1" t="s">
        <v>20209</v>
      </c>
    </row>
    <row r="5950" spans="1:12">
      <c r="A5950" s="1">
        <v>7373</v>
      </c>
      <c r="B5950" s="1" t="s">
        <v>20213</v>
      </c>
      <c r="C5950" s="1" t="s">
        <v>20214</v>
      </c>
      <c r="D5950" s="1" t="s">
        <v>7943</v>
      </c>
      <c r="E5950" s="1" t="s">
        <v>20215</v>
      </c>
      <c r="F5950" s="1" t="s">
        <v>20216</v>
      </c>
      <c r="G5950" s="1">
        <v>-12.083333</v>
      </c>
      <c r="H5950" s="1">
        <v>-45</v>
      </c>
      <c r="I5950" s="1">
        <v>1356</v>
      </c>
      <c r="J5950" s="1">
        <v>-3</v>
      </c>
      <c r="K5950" s="1" t="s">
        <v>5710</v>
      </c>
      <c r="L5950" s="1" t="s">
        <v>20213</v>
      </c>
    </row>
    <row r="5951" spans="1:12">
      <c r="A5951" s="1">
        <v>7374</v>
      </c>
      <c r="B5951" s="1" t="s">
        <v>20217</v>
      </c>
      <c r="C5951" s="1" t="s">
        <v>20218</v>
      </c>
      <c r="D5951" s="1" t="s">
        <v>7943</v>
      </c>
      <c r="E5951" s="1" t="s">
        <v>20219</v>
      </c>
      <c r="F5951" s="1" t="s">
        <v>20220</v>
      </c>
      <c r="G5951" s="1">
        <v>-10.47</v>
      </c>
      <c r="H5951" s="1">
        <v>-50.502777999999999</v>
      </c>
      <c r="I5951" s="1">
        <v>650</v>
      </c>
      <c r="J5951" s="1">
        <v>-4</v>
      </c>
      <c r="K5951" s="1" t="s">
        <v>5710</v>
      </c>
      <c r="L5951" s="1" t="s">
        <v>20217</v>
      </c>
    </row>
    <row r="5952" spans="1:12">
      <c r="A5952" s="1">
        <v>7375</v>
      </c>
      <c r="B5952" s="1" t="s">
        <v>20221</v>
      </c>
      <c r="C5952" s="1" t="s">
        <v>20222</v>
      </c>
      <c r="D5952" s="1" t="s">
        <v>7943</v>
      </c>
      <c r="E5952" s="1" t="s">
        <v>20223</v>
      </c>
      <c r="F5952" s="1" t="s">
        <v>20224</v>
      </c>
      <c r="G5952" s="1">
        <v>-13.526944</v>
      </c>
      <c r="H5952" s="1">
        <v>-48.220556000000002</v>
      </c>
      <c r="I5952" s="1">
        <v>1053</v>
      </c>
      <c r="J5952" s="1">
        <v>-3</v>
      </c>
      <c r="K5952" s="1" t="s">
        <v>5710</v>
      </c>
      <c r="L5952" s="1" t="s">
        <v>20221</v>
      </c>
    </row>
    <row r="5953" spans="1:12">
      <c r="A5953" s="1">
        <v>7376</v>
      </c>
      <c r="B5953" s="1" t="s">
        <v>20225</v>
      </c>
      <c r="C5953" s="1" t="s">
        <v>20226</v>
      </c>
      <c r="D5953" s="1" t="s">
        <v>7943</v>
      </c>
      <c r="E5953" s="1" t="s">
        <v>20227</v>
      </c>
      <c r="F5953" s="1" t="s">
        <v>20228</v>
      </c>
      <c r="G5953" s="1">
        <v>-7.2283330000000001</v>
      </c>
      <c r="H5953" s="1">
        <v>-48.240833000000002</v>
      </c>
      <c r="I5953" s="1">
        <v>771</v>
      </c>
      <c r="J5953" s="1">
        <v>-3</v>
      </c>
      <c r="K5953" s="1" t="s">
        <v>5710</v>
      </c>
      <c r="L5953" s="1" t="s">
        <v>20225</v>
      </c>
    </row>
    <row r="5954" spans="1:12">
      <c r="A5954" s="1">
        <v>7377</v>
      </c>
      <c r="B5954" s="1" t="s">
        <v>20229</v>
      </c>
      <c r="C5954" s="1" t="s">
        <v>20230</v>
      </c>
      <c r="D5954" s="1" t="s">
        <v>7943</v>
      </c>
      <c r="E5954" s="1" t="s">
        <v>20231</v>
      </c>
      <c r="F5954" s="1" t="s">
        <v>20232</v>
      </c>
      <c r="G5954" s="1">
        <v>-5.1213889999999997</v>
      </c>
      <c r="H5954" s="1">
        <v>-60.380555999999999</v>
      </c>
      <c r="I5954" s="1">
        <v>500</v>
      </c>
      <c r="J5954" s="1">
        <v>-4</v>
      </c>
      <c r="K5954" s="1" t="s">
        <v>5710</v>
      </c>
      <c r="L5954" s="1" t="s">
        <v>20229</v>
      </c>
    </row>
    <row r="5955" spans="1:12">
      <c r="A5955" s="1">
        <v>7378</v>
      </c>
      <c r="B5955" s="1" t="s">
        <v>20233</v>
      </c>
      <c r="C5955" s="1" t="s">
        <v>20234</v>
      </c>
      <c r="D5955" s="1" t="s">
        <v>7943</v>
      </c>
      <c r="E5955" s="1" t="s">
        <v>20235</v>
      </c>
      <c r="F5955" s="1" t="s">
        <v>20236</v>
      </c>
      <c r="G5955" s="1">
        <v>-13.05</v>
      </c>
      <c r="H5955" s="1">
        <v>-55.910832999999997</v>
      </c>
      <c r="I5955" s="1">
        <v>500</v>
      </c>
      <c r="J5955" s="1">
        <v>-4</v>
      </c>
      <c r="K5955" s="1" t="s">
        <v>5710</v>
      </c>
      <c r="L5955" s="1" t="s">
        <v>20233</v>
      </c>
    </row>
    <row r="5956" spans="1:12">
      <c r="A5956" s="1">
        <v>7379</v>
      </c>
      <c r="B5956" s="1" t="s">
        <v>20237</v>
      </c>
      <c r="C5956" s="1" t="s">
        <v>20238</v>
      </c>
      <c r="D5956" s="1" t="s">
        <v>7943</v>
      </c>
      <c r="E5956" s="1" t="s">
        <v>20239</v>
      </c>
      <c r="F5956" s="1" t="s">
        <v>20240</v>
      </c>
      <c r="G5956" s="1">
        <v>-20.538611</v>
      </c>
      <c r="H5956" s="1">
        <v>-47.400832999999999</v>
      </c>
      <c r="I5956" s="1">
        <v>1040</v>
      </c>
      <c r="J5956" s="1">
        <v>-3</v>
      </c>
      <c r="K5956" s="1" t="s">
        <v>5710</v>
      </c>
      <c r="L5956" s="1" t="s">
        <v>20237</v>
      </c>
    </row>
    <row r="5957" spans="1:12">
      <c r="A5957" s="1">
        <v>7380</v>
      </c>
      <c r="B5957" s="1" t="s">
        <v>20241</v>
      </c>
      <c r="C5957" s="1" t="s">
        <v>20242</v>
      </c>
      <c r="D5957" s="1" t="s">
        <v>7943</v>
      </c>
      <c r="E5957" s="1" t="s">
        <v>20243</v>
      </c>
      <c r="F5957" s="1" t="s">
        <v>20244</v>
      </c>
      <c r="G5957" s="1">
        <v>-22.220832999999999</v>
      </c>
      <c r="H5957" s="1">
        <v>-54.805833</v>
      </c>
      <c r="I5957" s="1">
        <v>1433</v>
      </c>
      <c r="J5957" s="1">
        <v>-3</v>
      </c>
      <c r="K5957" s="1" t="s">
        <v>5710</v>
      </c>
      <c r="L5957" s="1" t="s">
        <v>20241</v>
      </c>
    </row>
    <row r="5958" spans="1:12">
      <c r="A5958" s="1">
        <v>7381</v>
      </c>
      <c r="B5958" s="1" t="s">
        <v>20245</v>
      </c>
      <c r="C5958" s="1" t="s">
        <v>20246</v>
      </c>
      <c r="D5958" s="1" t="s">
        <v>7943</v>
      </c>
      <c r="E5958" s="1" t="s">
        <v>20247</v>
      </c>
      <c r="F5958" s="1" t="s">
        <v>20248</v>
      </c>
      <c r="G5958" s="1">
        <v>-7.2588889999999999</v>
      </c>
      <c r="H5958" s="1">
        <v>-64.797777999999994</v>
      </c>
      <c r="I5958" s="1">
        <v>225</v>
      </c>
      <c r="J5958" s="1">
        <v>-4</v>
      </c>
      <c r="K5958" s="1" t="s">
        <v>5710</v>
      </c>
      <c r="L5958" s="1" t="s">
        <v>20245</v>
      </c>
    </row>
    <row r="5959" spans="1:12">
      <c r="A5959" s="1">
        <v>7382</v>
      </c>
      <c r="B5959" s="1" t="s">
        <v>20249</v>
      </c>
      <c r="C5959" s="1" t="s">
        <v>20250</v>
      </c>
      <c r="D5959" s="1" t="s">
        <v>7943</v>
      </c>
      <c r="E5959" s="1" t="s">
        <v>20251</v>
      </c>
      <c r="F5959" s="1" t="s">
        <v>20252</v>
      </c>
      <c r="G5959" s="1">
        <v>-16.466667000000001</v>
      </c>
      <c r="H5959" s="1">
        <v>-54.633333</v>
      </c>
      <c r="I5959" s="1">
        <v>500</v>
      </c>
      <c r="J5959" s="1">
        <v>-4</v>
      </c>
      <c r="K5959" s="1" t="s">
        <v>5710</v>
      </c>
      <c r="L5959" s="1" t="s">
        <v>20249</v>
      </c>
    </row>
    <row r="5960" spans="1:12">
      <c r="A5960" s="1">
        <v>7383</v>
      </c>
      <c r="B5960" s="1" t="s">
        <v>20253</v>
      </c>
      <c r="C5960" s="1" t="s">
        <v>20254</v>
      </c>
      <c r="D5960" s="1" t="s">
        <v>7943</v>
      </c>
      <c r="E5960" s="1" t="s">
        <v>20255</v>
      </c>
      <c r="F5960" s="1" t="s">
        <v>20256</v>
      </c>
      <c r="G5960" s="1">
        <v>-25.383333</v>
      </c>
      <c r="H5960" s="1">
        <v>-51.45</v>
      </c>
      <c r="I5960" s="1">
        <v>200</v>
      </c>
      <c r="J5960" s="1">
        <v>-3</v>
      </c>
      <c r="K5960" s="1" t="s">
        <v>5710</v>
      </c>
      <c r="L5960" s="1" t="s">
        <v>20253</v>
      </c>
    </row>
    <row r="5961" spans="1:12">
      <c r="A5961" s="1">
        <v>7384</v>
      </c>
      <c r="B5961" s="1" t="s">
        <v>20257</v>
      </c>
      <c r="C5961" s="1" t="s">
        <v>20258</v>
      </c>
      <c r="D5961" s="1" t="s">
        <v>7943</v>
      </c>
      <c r="E5961" s="1" t="s">
        <v>20259</v>
      </c>
      <c r="F5961" s="1" t="s">
        <v>20260</v>
      </c>
      <c r="G5961" s="1">
        <v>-27.172778000000001</v>
      </c>
      <c r="H5961" s="1">
        <v>-51.500833</v>
      </c>
      <c r="I5961" s="1">
        <v>1713</v>
      </c>
      <c r="J5961" s="1">
        <v>-3</v>
      </c>
      <c r="K5961" s="1" t="s">
        <v>5710</v>
      </c>
      <c r="L5961" s="1" t="s">
        <v>20257</v>
      </c>
    </row>
    <row r="5962" spans="1:12">
      <c r="A5962" s="1">
        <v>7385</v>
      </c>
      <c r="B5962" s="1" t="s">
        <v>20261</v>
      </c>
      <c r="C5962" s="1" t="s">
        <v>12091</v>
      </c>
      <c r="D5962" s="1" t="s">
        <v>1210</v>
      </c>
      <c r="F5962" s="1" t="s">
        <v>1212</v>
      </c>
      <c r="G5962" s="1">
        <v>39.9969556</v>
      </c>
      <c r="H5962" s="1">
        <v>-75.148772199999996</v>
      </c>
      <c r="I5962" s="1">
        <v>1</v>
      </c>
      <c r="J5962" s="1">
        <v>-5</v>
      </c>
      <c r="K5962" s="1" t="s">
        <v>236</v>
      </c>
      <c r="L5962" s="1" t="s">
        <v>20261</v>
      </c>
    </row>
    <row r="5963" spans="1:12">
      <c r="A5963" s="1">
        <v>7386</v>
      </c>
      <c r="B5963" s="1" t="s">
        <v>20262</v>
      </c>
      <c r="C5963" s="1" t="s">
        <v>1837</v>
      </c>
      <c r="D5963" s="1" t="s">
        <v>1644</v>
      </c>
      <c r="F5963" s="1" t="s">
        <v>1212</v>
      </c>
      <c r="G5963" s="1">
        <v>57.143599999999999</v>
      </c>
      <c r="H5963" s="1">
        <v>-2.0985</v>
      </c>
      <c r="I5963" s="1">
        <v>1</v>
      </c>
      <c r="J5963" s="1">
        <v>0</v>
      </c>
      <c r="K5963" s="1" t="s">
        <v>161</v>
      </c>
      <c r="L5963" s="1" t="s">
        <v>20262</v>
      </c>
    </row>
    <row r="5964" spans="1:12">
      <c r="A5964" s="1">
        <v>7387</v>
      </c>
      <c r="B5964" s="1" t="s">
        <v>20263</v>
      </c>
      <c r="C5964" s="1" t="s">
        <v>1843</v>
      </c>
      <c r="D5964" s="1" t="s">
        <v>1644</v>
      </c>
      <c r="F5964" s="1" t="s">
        <v>1212</v>
      </c>
      <c r="G5964" s="1">
        <v>55.862200000000001</v>
      </c>
      <c r="H5964" s="1">
        <v>-4.2511999999999999</v>
      </c>
      <c r="I5964" s="1">
        <v>0</v>
      </c>
      <c r="J5964" s="1">
        <v>0</v>
      </c>
      <c r="K5964" s="1" t="s">
        <v>161</v>
      </c>
      <c r="L5964" s="1" t="s">
        <v>20263</v>
      </c>
    </row>
    <row r="5965" spans="1:12">
      <c r="A5965" s="1">
        <v>7388</v>
      </c>
      <c r="B5965" s="1" t="s">
        <v>20264</v>
      </c>
      <c r="C5965" s="1" t="s">
        <v>1846</v>
      </c>
      <c r="D5965" s="1" t="s">
        <v>1644</v>
      </c>
      <c r="E5965" s="1" t="s">
        <v>20265</v>
      </c>
      <c r="F5965" s="1" t="s">
        <v>1212</v>
      </c>
      <c r="G5965" s="1">
        <v>55.951999999999998</v>
      </c>
      <c r="H5965" s="1">
        <v>-3.1890000000000001</v>
      </c>
      <c r="I5965" s="1">
        <v>0</v>
      </c>
      <c r="J5965" s="1">
        <v>0</v>
      </c>
      <c r="K5965" s="1" t="s">
        <v>161</v>
      </c>
      <c r="L5965" s="1" t="s">
        <v>20264</v>
      </c>
    </row>
    <row r="5966" spans="1:12">
      <c r="A5966" s="1">
        <v>7389</v>
      </c>
      <c r="B5966" s="1" t="s">
        <v>20266</v>
      </c>
      <c r="C5966" s="1" t="s">
        <v>20267</v>
      </c>
      <c r="D5966" s="1" t="s">
        <v>1644</v>
      </c>
      <c r="F5966" s="1" t="s">
        <v>1212</v>
      </c>
      <c r="G5966" s="1">
        <v>54.968600000000002</v>
      </c>
      <c r="H5966" s="1">
        <v>-1.6171</v>
      </c>
      <c r="I5966" s="1">
        <v>0</v>
      </c>
      <c r="J5966" s="1">
        <v>0</v>
      </c>
      <c r="K5966" s="1" t="s">
        <v>161</v>
      </c>
      <c r="L5966" s="1" t="s">
        <v>20266</v>
      </c>
    </row>
    <row r="5967" spans="1:12">
      <c r="A5967" s="1">
        <v>7390</v>
      </c>
      <c r="B5967" s="1" t="s">
        <v>20268</v>
      </c>
      <c r="C5967" s="1" t="s">
        <v>1796</v>
      </c>
      <c r="D5967" s="1" t="s">
        <v>1644</v>
      </c>
      <c r="F5967" s="1" t="s">
        <v>1212</v>
      </c>
      <c r="G5967" s="1">
        <v>53.793999999999997</v>
      </c>
      <c r="H5967" s="1">
        <v>-1.5469999999999999</v>
      </c>
      <c r="I5967" s="1">
        <v>0</v>
      </c>
      <c r="J5967" s="1">
        <v>0</v>
      </c>
      <c r="K5967" s="1" t="s">
        <v>161</v>
      </c>
      <c r="L5967" s="1" t="s">
        <v>20268</v>
      </c>
    </row>
    <row r="5968" spans="1:12">
      <c r="A5968" s="1">
        <v>7391</v>
      </c>
      <c r="B5968" s="1" t="s">
        <v>20269</v>
      </c>
      <c r="C5968" s="1" t="s">
        <v>1681</v>
      </c>
      <c r="D5968" s="1" t="s">
        <v>1644</v>
      </c>
      <c r="F5968" s="1" t="s">
        <v>1212</v>
      </c>
      <c r="G5968" s="1">
        <v>53.476999999999997</v>
      </c>
      <c r="H5968" s="1">
        <v>-2.23</v>
      </c>
      <c r="I5968" s="1">
        <v>0</v>
      </c>
      <c r="J5968" s="1">
        <v>0</v>
      </c>
      <c r="K5968" s="1" t="s">
        <v>161</v>
      </c>
      <c r="L5968" s="1" t="s">
        <v>20269</v>
      </c>
    </row>
    <row r="5969" spans="1:12">
      <c r="A5969" s="1">
        <v>7392</v>
      </c>
      <c r="B5969" s="1" t="s">
        <v>20270</v>
      </c>
      <c r="C5969" s="1" t="s">
        <v>1717</v>
      </c>
      <c r="D5969" s="1" t="s">
        <v>1644</v>
      </c>
      <c r="F5969" s="1" t="s">
        <v>1212</v>
      </c>
      <c r="G5969" s="1">
        <v>53.405000000000001</v>
      </c>
      <c r="H5969" s="1">
        <v>-2.9790000000000001</v>
      </c>
      <c r="I5969" s="1">
        <v>0</v>
      </c>
      <c r="J5969" s="1">
        <v>0</v>
      </c>
      <c r="K5969" s="1" t="s">
        <v>161</v>
      </c>
      <c r="L5969" s="1" t="s">
        <v>20270</v>
      </c>
    </row>
    <row r="5970" spans="1:12">
      <c r="A5970" s="1">
        <v>7393</v>
      </c>
      <c r="B5970" s="1" t="s">
        <v>20271</v>
      </c>
      <c r="C5970" s="1" t="s">
        <v>731</v>
      </c>
      <c r="D5970" s="1" t="s">
        <v>1644</v>
      </c>
      <c r="F5970" s="1" t="s">
        <v>1212</v>
      </c>
      <c r="G5970" s="1">
        <v>51.528399999999998</v>
      </c>
      <c r="H5970" s="1">
        <v>-0.1331</v>
      </c>
      <c r="I5970" s="1">
        <v>0</v>
      </c>
      <c r="J5970" s="1">
        <v>0</v>
      </c>
      <c r="K5970" s="1" t="s">
        <v>161</v>
      </c>
      <c r="L5970" s="1" t="s">
        <v>20271</v>
      </c>
    </row>
    <row r="5971" spans="1:12">
      <c r="A5971" s="1">
        <v>7394</v>
      </c>
      <c r="B5971" s="1" t="s">
        <v>20272</v>
      </c>
      <c r="C5971" s="1" t="s">
        <v>20273</v>
      </c>
      <c r="D5971" s="1" t="s">
        <v>7943</v>
      </c>
      <c r="E5971" s="1" t="s">
        <v>20274</v>
      </c>
      <c r="F5971" s="1" t="s">
        <v>20275</v>
      </c>
      <c r="G5971" s="1">
        <v>-17.790278000000001</v>
      </c>
      <c r="H5971" s="1">
        <v>-50.918332999999997</v>
      </c>
      <c r="I5971" s="1">
        <v>2244</v>
      </c>
      <c r="J5971" s="1">
        <v>-3</v>
      </c>
      <c r="K5971" s="1" t="s">
        <v>5710</v>
      </c>
      <c r="L5971" s="1" t="s">
        <v>20272</v>
      </c>
    </row>
    <row r="5972" spans="1:12">
      <c r="A5972" s="1">
        <v>7395</v>
      </c>
      <c r="B5972" s="1" t="s">
        <v>20276</v>
      </c>
      <c r="C5972" s="1" t="s">
        <v>20277</v>
      </c>
      <c r="D5972" s="1" t="s">
        <v>7943</v>
      </c>
      <c r="E5972" s="1" t="s">
        <v>20278</v>
      </c>
      <c r="F5972" s="1" t="s">
        <v>20279</v>
      </c>
      <c r="G5972" s="1">
        <v>-19.563056</v>
      </c>
      <c r="H5972" s="1">
        <v>-46.960278000000002</v>
      </c>
      <c r="I5972" s="1">
        <v>3276</v>
      </c>
      <c r="J5972" s="1">
        <v>-3</v>
      </c>
      <c r="K5972" s="1" t="s">
        <v>5710</v>
      </c>
      <c r="L5972" s="1" t="s">
        <v>20276</v>
      </c>
    </row>
    <row r="5973" spans="1:12">
      <c r="A5973" s="1">
        <v>7396</v>
      </c>
      <c r="B5973" s="1" t="s">
        <v>20280</v>
      </c>
      <c r="C5973" s="1" t="s">
        <v>20281</v>
      </c>
      <c r="D5973" s="1" t="s">
        <v>7943</v>
      </c>
      <c r="E5973" s="1" t="s">
        <v>20282</v>
      </c>
      <c r="F5973" s="1" t="s">
        <v>20283</v>
      </c>
      <c r="G5973" s="1">
        <v>-3.3836110000000001</v>
      </c>
      <c r="H5973" s="1">
        <v>-57.718611000000003</v>
      </c>
      <c r="I5973" s="1">
        <v>500</v>
      </c>
      <c r="J5973" s="1">
        <v>-4</v>
      </c>
      <c r="K5973" s="1" t="s">
        <v>5710</v>
      </c>
      <c r="L5973" s="1" t="s">
        <v>20280</v>
      </c>
    </row>
    <row r="5974" spans="1:12">
      <c r="A5974" s="1">
        <v>7397</v>
      </c>
      <c r="B5974" s="1" t="s">
        <v>20284</v>
      </c>
      <c r="C5974" s="1" t="s">
        <v>20285</v>
      </c>
      <c r="D5974" s="1" t="s">
        <v>7943</v>
      </c>
      <c r="E5974" s="1" t="s">
        <v>20286</v>
      </c>
      <c r="F5974" s="1" t="s">
        <v>20287</v>
      </c>
      <c r="G5974" s="1">
        <v>-4.387778</v>
      </c>
      <c r="H5974" s="1">
        <v>-59.593888999999997</v>
      </c>
      <c r="I5974" s="1">
        <v>500</v>
      </c>
      <c r="J5974" s="1">
        <v>-4</v>
      </c>
      <c r="K5974" s="1" t="s">
        <v>5710</v>
      </c>
      <c r="L5974" s="1" t="s">
        <v>20284</v>
      </c>
    </row>
    <row r="5975" spans="1:12">
      <c r="A5975" s="1">
        <v>7398</v>
      </c>
      <c r="B5975" s="1" t="s">
        <v>20288</v>
      </c>
      <c r="C5975" s="1" t="s">
        <v>20289</v>
      </c>
      <c r="D5975" s="1" t="s">
        <v>7943</v>
      </c>
      <c r="E5975" s="1" t="s">
        <v>20290</v>
      </c>
      <c r="F5975" s="1" t="s">
        <v>20291</v>
      </c>
      <c r="G5975" s="1">
        <v>-4.085</v>
      </c>
      <c r="H5975" s="1">
        <v>-63.140833000000001</v>
      </c>
      <c r="I5975" s="1">
        <v>33</v>
      </c>
      <c r="J5975" s="1">
        <v>-4</v>
      </c>
      <c r="K5975" s="1" t="s">
        <v>5710</v>
      </c>
      <c r="L5975" s="1" t="s">
        <v>20288</v>
      </c>
    </row>
    <row r="5976" spans="1:12">
      <c r="A5976" s="1">
        <v>7399</v>
      </c>
      <c r="B5976" s="1" t="s">
        <v>20292</v>
      </c>
      <c r="C5976" s="1" t="s">
        <v>20293</v>
      </c>
      <c r="D5976" s="1" t="s">
        <v>7943</v>
      </c>
      <c r="E5976" s="1" t="s">
        <v>20294</v>
      </c>
      <c r="F5976" s="1" t="s">
        <v>20295</v>
      </c>
      <c r="G5976" s="1">
        <v>-0.97499999999999998</v>
      </c>
      <c r="H5976" s="1">
        <v>-62.923889000000003</v>
      </c>
      <c r="I5976" s="1">
        <v>500</v>
      </c>
      <c r="J5976" s="1">
        <v>-4</v>
      </c>
      <c r="K5976" s="1" t="s">
        <v>5710</v>
      </c>
      <c r="L5976" s="1" t="s">
        <v>20292</v>
      </c>
    </row>
    <row r="5977" spans="1:12">
      <c r="A5977" s="1">
        <v>7400</v>
      </c>
      <c r="B5977" s="1" t="s">
        <v>20296</v>
      </c>
      <c r="C5977" s="1" t="s">
        <v>11125</v>
      </c>
      <c r="D5977" s="1" t="s">
        <v>1210</v>
      </c>
      <c r="F5977" s="1" t="s">
        <v>1212</v>
      </c>
      <c r="G5977" s="1">
        <v>58.571384999999999</v>
      </c>
      <c r="H5977" s="1">
        <v>-134.607754</v>
      </c>
      <c r="I5977" s="1">
        <v>0</v>
      </c>
      <c r="J5977" s="1">
        <v>0</v>
      </c>
      <c r="K5977" s="1" t="s">
        <v>236</v>
      </c>
      <c r="L5977" s="1" t="s">
        <v>20296</v>
      </c>
    </row>
    <row r="5978" spans="1:12">
      <c r="A5978" s="1">
        <v>7401</v>
      </c>
      <c r="B5978" s="1" t="s">
        <v>20297</v>
      </c>
      <c r="C5978" s="1" t="s">
        <v>11452</v>
      </c>
      <c r="D5978" s="1" t="s">
        <v>1210</v>
      </c>
      <c r="F5978" s="1" t="s">
        <v>1212</v>
      </c>
      <c r="G5978" s="1">
        <v>47.615884000000001</v>
      </c>
      <c r="H5978" s="1">
        <v>-122.330017</v>
      </c>
      <c r="I5978" s="1">
        <v>0</v>
      </c>
      <c r="J5978" s="1">
        <v>0</v>
      </c>
      <c r="K5978" s="1" t="s">
        <v>236</v>
      </c>
      <c r="L5978" s="1" t="s">
        <v>20297</v>
      </c>
    </row>
    <row r="5979" spans="1:12">
      <c r="A5979" s="1">
        <v>7402</v>
      </c>
      <c r="B5979" s="1" t="s">
        <v>20298</v>
      </c>
      <c r="C5979" s="1" t="s">
        <v>11125</v>
      </c>
      <c r="D5979" s="1" t="s">
        <v>1210</v>
      </c>
      <c r="F5979" s="1" t="s">
        <v>1212</v>
      </c>
      <c r="G5979" s="1">
        <v>58.335450999999999</v>
      </c>
      <c r="H5979" s="1">
        <v>-134.41497799999999</v>
      </c>
      <c r="I5979" s="1">
        <v>0</v>
      </c>
      <c r="J5979" s="1">
        <v>0</v>
      </c>
      <c r="K5979" s="1" t="s">
        <v>236</v>
      </c>
      <c r="L5979" s="1" t="s">
        <v>20298</v>
      </c>
    </row>
    <row r="5980" spans="1:12">
      <c r="A5980" s="1">
        <v>7403</v>
      </c>
      <c r="B5980" s="1" t="s">
        <v>20299</v>
      </c>
      <c r="C5980" s="1" t="s">
        <v>14514</v>
      </c>
      <c r="D5980" s="1" t="s">
        <v>1210</v>
      </c>
      <c r="F5980" s="1" t="s">
        <v>1212</v>
      </c>
      <c r="G5980" s="1">
        <v>59.470896000000003</v>
      </c>
      <c r="H5980" s="1">
        <v>-135.31723</v>
      </c>
      <c r="I5980" s="1">
        <v>0</v>
      </c>
      <c r="J5980" s="1">
        <v>0</v>
      </c>
      <c r="K5980" s="1" t="s">
        <v>236</v>
      </c>
      <c r="L5980" s="1" t="s">
        <v>20299</v>
      </c>
    </row>
    <row r="5981" spans="1:12">
      <c r="A5981" s="1">
        <v>7404</v>
      </c>
      <c r="B5981" s="1" t="s">
        <v>20300</v>
      </c>
      <c r="C5981" s="1" t="s">
        <v>20301</v>
      </c>
      <c r="D5981" s="1" t="s">
        <v>1210</v>
      </c>
      <c r="F5981" s="1" t="s">
        <v>1212</v>
      </c>
      <c r="G5981" s="1">
        <v>55.346327000000002</v>
      </c>
      <c r="H5981" s="1">
        <v>-131.64470700000001</v>
      </c>
      <c r="I5981" s="1">
        <v>0</v>
      </c>
      <c r="J5981" s="1">
        <v>0</v>
      </c>
      <c r="K5981" s="1" t="s">
        <v>236</v>
      </c>
      <c r="L5981" s="1" t="s">
        <v>20300</v>
      </c>
    </row>
    <row r="5982" spans="1:12">
      <c r="A5982" s="1">
        <v>7405</v>
      </c>
      <c r="B5982" s="1" t="s">
        <v>20302</v>
      </c>
      <c r="C5982" s="1" t="s">
        <v>765</v>
      </c>
      <c r="D5982" s="1" t="s">
        <v>233</v>
      </c>
      <c r="F5982" s="1" t="s">
        <v>1212</v>
      </c>
      <c r="G5982" s="1">
        <v>48.429144000000001</v>
      </c>
      <c r="H5982" s="1">
        <v>-123.367023</v>
      </c>
      <c r="I5982" s="1">
        <v>0</v>
      </c>
      <c r="J5982" s="1">
        <v>0</v>
      </c>
      <c r="K5982" s="1" t="s">
        <v>236</v>
      </c>
      <c r="L5982" s="1" t="s">
        <v>20302</v>
      </c>
    </row>
    <row r="5983" spans="1:12">
      <c r="A5983" s="1">
        <v>7406</v>
      </c>
      <c r="B5983" s="1" t="s">
        <v>20303</v>
      </c>
      <c r="C5983" s="1" t="s">
        <v>20304</v>
      </c>
      <c r="D5983" s="1" t="s">
        <v>7943</v>
      </c>
      <c r="E5983" s="1" t="s">
        <v>20305</v>
      </c>
      <c r="F5983" s="1" t="s">
        <v>20306</v>
      </c>
      <c r="G5983" s="1">
        <v>-14.408889</v>
      </c>
      <c r="H5983" s="1">
        <v>-56.445833</v>
      </c>
      <c r="I5983" s="1">
        <v>1837</v>
      </c>
      <c r="J5983" s="1">
        <v>-4</v>
      </c>
      <c r="K5983" s="1" t="s">
        <v>5710</v>
      </c>
      <c r="L5983" s="1" t="s">
        <v>20303</v>
      </c>
    </row>
    <row r="5984" spans="1:12">
      <c r="A5984" s="1">
        <v>7407</v>
      </c>
      <c r="B5984" s="1" t="s">
        <v>20307</v>
      </c>
      <c r="C5984" s="1" t="s">
        <v>20308</v>
      </c>
      <c r="D5984" s="1" t="s">
        <v>7943</v>
      </c>
      <c r="E5984" s="1" t="s">
        <v>20309</v>
      </c>
      <c r="F5984" s="1" t="s">
        <v>20310</v>
      </c>
      <c r="G5984" s="1">
        <v>-14.216666999999999</v>
      </c>
      <c r="H5984" s="1">
        <v>-42.783332999999999</v>
      </c>
      <c r="I5984" s="1">
        <v>500</v>
      </c>
      <c r="J5984" s="1">
        <v>-3</v>
      </c>
      <c r="K5984" s="1" t="s">
        <v>5710</v>
      </c>
      <c r="L5984" s="1" t="s">
        <v>20307</v>
      </c>
    </row>
    <row r="5985" spans="1:12">
      <c r="A5985" s="1">
        <v>7408</v>
      </c>
      <c r="B5985" s="1" t="s">
        <v>20311</v>
      </c>
      <c r="C5985" s="1" t="s">
        <v>20312</v>
      </c>
      <c r="D5985" s="1" t="s">
        <v>839</v>
      </c>
      <c r="E5985" s="1" t="s">
        <v>20313</v>
      </c>
      <c r="F5985" s="1" t="s">
        <v>20314</v>
      </c>
      <c r="G5985" s="1">
        <v>34.665700000000001</v>
      </c>
      <c r="H5985" s="1">
        <v>3.351</v>
      </c>
      <c r="I5985" s="1">
        <v>10</v>
      </c>
      <c r="J5985" s="1">
        <v>1</v>
      </c>
      <c r="K5985" s="1" t="s">
        <v>161</v>
      </c>
      <c r="L5985" s="1" t="s">
        <v>20311</v>
      </c>
    </row>
    <row r="5986" spans="1:12">
      <c r="A5986" s="1">
        <v>7409</v>
      </c>
      <c r="B5986" s="1" t="s">
        <v>20315</v>
      </c>
      <c r="C5986" s="1" t="s">
        <v>20316</v>
      </c>
      <c r="D5986" s="1" t="s">
        <v>3062</v>
      </c>
      <c r="F5986" s="1" t="s">
        <v>20317</v>
      </c>
      <c r="G5986" s="1">
        <v>-7.7169439999999998</v>
      </c>
      <c r="H5986" s="1">
        <v>21.358056000000001</v>
      </c>
      <c r="I5986" s="1">
        <v>2431</v>
      </c>
      <c r="J5986" s="1">
        <v>1</v>
      </c>
      <c r="K5986" s="1" t="s">
        <v>161</v>
      </c>
      <c r="L5986" s="1" t="s">
        <v>20315</v>
      </c>
    </row>
    <row r="5987" spans="1:12">
      <c r="A5987" s="1">
        <v>7410</v>
      </c>
      <c r="B5987" s="1" t="s">
        <v>20318</v>
      </c>
      <c r="C5987" s="1" t="s">
        <v>20319</v>
      </c>
      <c r="D5987" s="1" t="s">
        <v>3062</v>
      </c>
      <c r="F5987" s="1" t="s">
        <v>1212</v>
      </c>
      <c r="G5987" s="1">
        <v>-9.4330169999999995</v>
      </c>
      <c r="H5987" s="1">
        <v>20.311188999999999</v>
      </c>
      <c r="I5987" s="1">
        <v>500</v>
      </c>
      <c r="J5987" s="1">
        <v>1</v>
      </c>
      <c r="K5987" s="1" t="s">
        <v>161</v>
      </c>
      <c r="L5987" s="1" t="s">
        <v>20318</v>
      </c>
    </row>
    <row r="5988" spans="1:12">
      <c r="A5988" s="1">
        <v>7411</v>
      </c>
      <c r="B5988" s="1" t="s">
        <v>20320</v>
      </c>
      <c r="C5988" s="1" t="s">
        <v>20321</v>
      </c>
      <c r="D5988" s="1" t="s">
        <v>3062</v>
      </c>
      <c r="E5988" s="1" t="s">
        <v>20322</v>
      </c>
      <c r="F5988" s="1" t="s">
        <v>20323</v>
      </c>
      <c r="G5988" s="1">
        <v>-8.4430560000000003</v>
      </c>
      <c r="H5988" s="1">
        <v>20.732222</v>
      </c>
      <c r="I5988" s="1">
        <v>500</v>
      </c>
      <c r="J5988" s="1">
        <v>1</v>
      </c>
      <c r="K5988" s="1" t="s">
        <v>161</v>
      </c>
      <c r="L5988" s="1" t="s">
        <v>20320</v>
      </c>
    </row>
    <row r="5989" spans="1:12">
      <c r="A5989" s="1">
        <v>7412</v>
      </c>
      <c r="B5989" s="1" t="s">
        <v>20324</v>
      </c>
      <c r="C5989" s="1" t="s">
        <v>20325</v>
      </c>
      <c r="D5989" s="1" t="s">
        <v>3062</v>
      </c>
      <c r="E5989" s="1" t="s">
        <v>20326</v>
      </c>
      <c r="F5989" s="1" t="s">
        <v>20327</v>
      </c>
      <c r="G5989" s="1">
        <v>-9.7719439999999995</v>
      </c>
      <c r="H5989" s="1">
        <v>15.456111</v>
      </c>
      <c r="I5989" s="1">
        <v>500</v>
      </c>
      <c r="J5989" s="1">
        <v>1</v>
      </c>
      <c r="K5989" s="1" t="s">
        <v>161</v>
      </c>
      <c r="L5989" s="1" t="s">
        <v>20324</v>
      </c>
    </row>
    <row r="5990" spans="1:12">
      <c r="A5990" s="1">
        <v>7413</v>
      </c>
      <c r="B5990" s="1" t="s">
        <v>20328</v>
      </c>
      <c r="C5990" s="1" t="s">
        <v>20329</v>
      </c>
      <c r="D5990" s="1" t="s">
        <v>3221</v>
      </c>
      <c r="E5990" s="1" t="s">
        <v>20330</v>
      </c>
      <c r="F5990" s="1" t="s">
        <v>20331</v>
      </c>
      <c r="G5990" s="1">
        <v>11.034000000000001</v>
      </c>
      <c r="H5990" s="1">
        <v>20.274000000000001</v>
      </c>
      <c r="I5990" s="1">
        <v>1421</v>
      </c>
      <c r="J5990" s="1">
        <v>1</v>
      </c>
      <c r="K5990" s="1" t="s">
        <v>161</v>
      </c>
      <c r="L5990" s="1" t="s">
        <v>20328</v>
      </c>
    </row>
    <row r="5991" spans="1:12">
      <c r="A5991" s="1">
        <v>7414</v>
      </c>
      <c r="B5991" s="1" t="s">
        <v>20332</v>
      </c>
      <c r="C5991" s="1" t="s">
        <v>20333</v>
      </c>
      <c r="D5991" s="1" t="s">
        <v>3660</v>
      </c>
      <c r="E5991" s="1" t="s">
        <v>20334</v>
      </c>
      <c r="F5991" s="1" t="s">
        <v>20335</v>
      </c>
      <c r="G5991" s="1">
        <v>22.5806</v>
      </c>
      <c r="H5991" s="1">
        <v>28.720700000000001</v>
      </c>
      <c r="I5991" s="1">
        <v>859</v>
      </c>
      <c r="J5991" s="1">
        <v>2</v>
      </c>
      <c r="K5991" s="1" t="s">
        <v>161</v>
      </c>
      <c r="L5991" s="1" t="s">
        <v>20332</v>
      </c>
    </row>
    <row r="5992" spans="1:12">
      <c r="A5992" s="1">
        <v>7415</v>
      </c>
      <c r="B5992" s="1" t="s">
        <v>20336</v>
      </c>
      <c r="C5992" s="1" t="s">
        <v>20337</v>
      </c>
      <c r="D5992" s="1" t="s">
        <v>1210</v>
      </c>
      <c r="E5992" s="1" t="s">
        <v>20338</v>
      </c>
      <c r="F5992" s="1" t="s">
        <v>20339</v>
      </c>
      <c r="G5992" s="1">
        <v>39.240699999999997</v>
      </c>
      <c r="H5992" s="1">
        <v>-77.590999999999994</v>
      </c>
      <c r="I5992" s="1">
        <v>554</v>
      </c>
      <c r="J5992" s="1">
        <v>-5</v>
      </c>
      <c r="K5992" s="1" t="s">
        <v>236</v>
      </c>
      <c r="L5992" s="1" t="s">
        <v>20336</v>
      </c>
    </row>
    <row r="5993" spans="1:12">
      <c r="A5993" s="1">
        <v>7416</v>
      </c>
      <c r="B5993" s="1" t="s">
        <v>20340</v>
      </c>
      <c r="C5993" s="1" t="s">
        <v>20341</v>
      </c>
      <c r="D5993" s="1" t="s">
        <v>3597</v>
      </c>
      <c r="E5993" s="1" t="s">
        <v>20342</v>
      </c>
      <c r="F5993" s="1" t="s">
        <v>20343</v>
      </c>
      <c r="G5993" s="1">
        <v>7.0670000000000002</v>
      </c>
      <c r="H5993" s="1">
        <v>38.5</v>
      </c>
      <c r="I5993" s="1">
        <v>5149</v>
      </c>
      <c r="J5993" s="1">
        <v>3</v>
      </c>
      <c r="K5993" s="1" t="s">
        <v>161</v>
      </c>
      <c r="L5993" s="1" t="s">
        <v>20340</v>
      </c>
    </row>
    <row r="5994" spans="1:12">
      <c r="A5994" s="1">
        <v>7417</v>
      </c>
      <c r="B5994" s="1" t="s">
        <v>20344</v>
      </c>
      <c r="C5994" s="1" t="s">
        <v>20345</v>
      </c>
      <c r="D5994" s="1" t="s">
        <v>3597</v>
      </c>
      <c r="E5994" s="1" t="s">
        <v>20346</v>
      </c>
      <c r="F5994" s="1" t="s">
        <v>20347</v>
      </c>
      <c r="G5994" s="1">
        <v>9.3597219999999997</v>
      </c>
      <c r="H5994" s="1">
        <v>42.787500000000001</v>
      </c>
      <c r="I5994" s="1">
        <v>2000</v>
      </c>
      <c r="J5994" s="1">
        <v>3</v>
      </c>
      <c r="K5994" s="1" t="s">
        <v>161</v>
      </c>
      <c r="L5994" s="1" t="s">
        <v>20344</v>
      </c>
    </row>
    <row r="5995" spans="1:12">
      <c r="A5995" s="1">
        <v>7418</v>
      </c>
      <c r="B5995" s="1" t="s">
        <v>20348</v>
      </c>
      <c r="C5995" s="1" t="s">
        <v>20349</v>
      </c>
      <c r="D5995" s="1" t="s">
        <v>3597</v>
      </c>
      <c r="E5995" s="1" t="s">
        <v>20350</v>
      </c>
      <c r="F5995" s="1" t="s">
        <v>20351</v>
      </c>
      <c r="G5995" s="1">
        <v>10.633333</v>
      </c>
      <c r="H5995" s="1">
        <v>38.783332999999999</v>
      </c>
      <c r="I5995" s="1">
        <v>3000</v>
      </c>
      <c r="J5995" s="1">
        <v>3</v>
      </c>
      <c r="K5995" s="1" t="s">
        <v>161</v>
      </c>
      <c r="L5995" s="1" t="s">
        <v>20348</v>
      </c>
    </row>
    <row r="5996" spans="1:12">
      <c r="A5996" s="1">
        <v>7419</v>
      </c>
      <c r="B5996" s="1" t="s">
        <v>20352</v>
      </c>
      <c r="C5996" s="1" t="s">
        <v>20352</v>
      </c>
      <c r="D5996" s="1" t="s">
        <v>3597</v>
      </c>
      <c r="E5996" s="1" t="s">
        <v>20353</v>
      </c>
      <c r="F5996" s="1" t="s">
        <v>20354</v>
      </c>
      <c r="G5996" s="1">
        <v>10.316667000000001</v>
      </c>
      <c r="H5996" s="1">
        <v>37.733333000000002</v>
      </c>
      <c r="I5996" s="1">
        <v>7440</v>
      </c>
      <c r="J5996" s="1">
        <v>3</v>
      </c>
      <c r="K5996" s="1" t="s">
        <v>161</v>
      </c>
      <c r="L5996" s="1" t="s">
        <v>20352</v>
      </c>
    </row>
    <row r="5997" spans="1:12">
      <c r="A5997" s="1">
        <v>7420</v>
      </c>
      <c r="B5997" s="1" t="s">
        <v>20355</v>
      </c>
      <c r="C5997" s="1" t="s">
        <v>20356</v>
      </c>
      <c r="D5997" s="1" t="s">
        <v>3597</v>
      </c>
      <c r="E5997" s="1" t="s">
        <v>20357</v>
      </c>
      <c r="F5997" s="1" t="s">
        <v>20358</v>
      </c>
      <c r="G5997" s="1">
        <v>11.966666999999999</v>
      </c>
      <c r="H5997" s="1">
        <v>38</v>
      </c>
      <c r="I5997" s="1">
        <v>7740</v>
      </c>
      <c r="J5997" s="1">
        <v>3</v>
      </c>
      <c r="K5997" s="1" t="s">
        <v>161</v>
      </c>
      <c r="L5997" s="1" t="s">
        <v>20355</v>
      </c>
    </row>
    <row r="5998" spans="1:12">
      <c r="A5998" s="1">
        <v>7421</v>
      </c>
      <c r="B5998" s="1" t="s">
        <v>20359</v>
      </c>
      <c r="C5998" s="1" t="s">
        <v>20360</v>
      </c>
      <c r="D5998" s="1" t="s">
        <v>3597</v>
      </c>
      <c r="E5998" s="1" t="s">
        <v>20361</v>
      </c>
      <c r="F5998" s="1" t="s">
        <v>20362</v>
      </c>
      <c r="G5998" s="1">
        <v>8.7163000000000004</v>
      </c>
      <c r="H5998" s="1">
        <v>39.005899999999997</v>
      </c>
      <c r="I5998" s="1">
        <v>8850</v>
      </c>
      <c r="J5998" s="1">
        <v>3</v>
      </c>
      <c r="K5998" s="1" t="s">
        <v>161</v>
      </c>
      <c r="L5998" s="1" t="s">
        <v>20359</v>
      </c>
    </row>
    <row r="5999" spans="1:12">
      <c r="A5999" s="1">
        <v>7422</v>
      </c>
      <c r="B5999" s="1" t="s">
        <v>20363</v>
      </c>
      <c r="C5999" s="1" t="s">
        <v>20364</v>
      </c>
      <c r="D5999" s="1" t="s">
        <v>3597</v>
      </c>
      <c r="E5999" s="1" t="s">
        <v>20365</v>
      </c>
      <c r="F5999" s="1" t="s">
        <v>20366</v>
      </c>
      <c r="G5999" s="1">
        <v>6.733333</v>
      </c>
      <c r="H5999" s="1">
        <v>44.266666999999998</v>
      </c>
      <c r="I5999" s="1">
        <v>4000</v>
      </c>
      <c r="J5999" s="1">
        <v>3</v>
      </c>
      <c r="K5999" s="1" t="s">
        <v>161</v>
      </c>
      <c r="L5999" s="1" t="s">
        <v>20363</v>
      </c>
    </row>
    <row r="6000" spans="1:12">
      <c r="A6000" s="1">
        <v>7423</v>
      </c>
      <c r="B6000" s="1" t="s">
        <v>20367</v>
      </c>
      <c r="C6000" s="1" t="s">
        <v>20368</v>
      </c>
      <c r="D6000" s="1" t="s">
        <v>3119</v>
      </c>
      <c r="E6000" s="1" t="s">
        <v>20369</v>
      </c>
      <c r="F6000" s="1" t="s">
        <v>20370</v>
      </c>
      <c r="G6000" s="1">
        <v>-3.4166669999999999</v>
      </c>
      <c r="H6000" s="1">
        <v>10.65</v>
      </c>
      <c r="I6000" s="1">
        <v>500</v>
      </c>
      <c r="J6000" s="1">
        <v>1</v>
      </c>
      <c r="K6000" s="1" t="s">
        <v>161</v>
      </c>
      <c r="L6000" s="1" t="s">
        <v>20367</v>
      </c>
    </row>
    <row r="6001" spans="1:12">
      <c r="A6001" s="1">
        <v>7424</v>
      </c>
      <c r="B6001" s="1" t="s">
        <v>20371</v>
      </c>
      <c r="C6001" s="1" t="s">
        <v>20372</v>
      </c>
      <c r="D6001" s="1" t="s">
        <v>3705</v>
      </c>
      <c r="E6001" s="1" t="s">
        <v>20373</v>
      </c>
      <c r="F6001" s="1" t="s">
        <v>1212</v>
      </c>
      <c r="G6001" s="1">
        <v>-1.4061110000000001</v>
      </c>
      <c r="H6001" s="1">
        <v>35.008056000000003</v>
      </c>
      <c r="I6001" s="1">
        <v>500</v>
      </c>
      <c r="J6001" s="1">
        <v>3</v>
      </c>
      <c r="K6001" s="1" t="s">
        <v>161</v>
      </c>
      <c r="L6001" s="1" t="s">
        <v>20371</v>
      </c>
    </row>
    <row r="6002" spans="1:12">
      <c r="A6002" s="1">
        <v>7425</v>
      </c>
      <c r="B6002" s="1" t="s">
        <v>20374</v>
      </c>
      <c r="C6002" s="1" t="s">
        <v>20375</v>
      </c>
      <c r="D6002" s="1" t="s">
        <v>3705</v>
      </c>
      <c r="F6002" s="1" t="s">
        <v>1212</v>
      </c>
      <c r="G6002" s="1">
        <v>0.19550000000000001</v>
      </c>
      <c r="H6002" s="1">
        <v>37.469900000000003</v>
      </c>
      <c r="I6002" s="1">
        <v>2000</v>
      </c>
      <c r="J6002" s="1">
        <v>3</v>
      </c>
      <c r="K6002" s="1" t="s">
        <v>161</v>
      </c>
      <c r="L6002" s="1" t="s">
        <v>20374</v>
      </c>
    </row>
    <row r="6003" spans="1:12">
      <c r="A6003" s="1">
        <v>7426</v>
      </c>
      <c r="B6003" s="1" t="s">
        <v>20376</v>
      </c>
      <c r="C6003" s="1" t="s">
        <v>20377</v>
      </c>
      <c r="D6003" s="1" t="s">
        <v>3705</v>
      </c>
      <c r="F6003" s="1" t="s">
        <v>20378</v>
      </c>
      <c r="G6003" s="1">
        <v>0.23027800000000001</v>
      </c>
      <c r="H6003" s="1">
        <v>38.170555999999998</v>
      </c>
      <c r="I6003" s="1">
        <v>2000</v>
      </c>
      <c r="J6003" s="1">
        <v>3</v>
      </c>
      <c r="K6003" s="1" t="s">
        <v>161</v>
      </c>
      <c r="L6003" s="1" t="s">
        <v>20376</v>
      </c>
    </row>
    <row r="6004" spans="1:12">
      <c r="A6004" s="1">
        <v>7427</v>
      </c>
      <c r="B6004" s="1" t="s">
        <v>20379</v>
      </c>
      <c r="C6004" s="1" t="s">
        <v>20380</v>
      </c>
      <c r="D6004" s="1" t="s">
        <v>3791</v>
      </c>
      <c r="E6004" s="1" t="s">
        <v>20381</v>
      </c>
      <c r="F6004" s="1" t="s">
        <v>20382</v>
      </c>
      <c r="G6004" s="1">
        <v>6.8250000000000002</v>
      </c>
      <c r="H6004" s="1">
        <v>29.669</v>
      </c>
      <c r="I6004" s="1">
        <v>2000</v>
      </c>
      <c r="J6004" s="1">
        <v>3</v>
      </c>
      <c r="K6004" s="1" t="s">
        <v>161</v>
      </c>
      <c r="L6004" s="1" t="s">
        <v>20379</v>
      </c>
    </row>
    <row r="6005" spans="1:12">
      <c r="A6005" s="1">
        <v>7428</v>
      </c>
      <c r="B6005" s="1" t="s">
        <v>20383</v>
      </c>
      <c r="C6005" s="1" t="s">
        <v>20384</v>
      </c>
      <c r="D6005" s="1" t="s">
        <v>3791</v>
      </c>
      <c r="F6005" s="1" t="s">
        <v>20385</v>
      </c>
      <c r="G6005" s="1">
        <v>4.0830000000000002</v>
      </c>
      <c r="H6005" s="1">
        <v>30.65</v>
      </c>
      <c r="I6005" s="1">
        <v>1000</v>
      </c>
      <c r="J6005" s="1">
        <v>3</v>
      </c>
      <c r="K6005" s="1" t="s">
        <v>161</v>
      </c>
      <c r="L6005" s="1" t="s">
        <v>20383</v>
      </c>
    </row>
    <row r="6006" spans="1:12">
      <c r="A6006" s="1">
        <v>7429</v>
      </c>
      <c r="B6006" s="1" t="s">
        <v>20386</v>
      </c>
      <c r="C6006" s="1" t="s">
        <v>13076</v>
      </c>
      <c r="D6006" s="1" t="s">
        <v>3439</v>
      </c>
      <c r="E6006" s="1" t="s">
        <v>20387</v>
      </c>
      <c r="F6006" s="1" t="s">
        <v>20388</v>
      </c>
      <c r="G6006" s="1">
        <v>4.3790199999999997</v>
      </c>
      <c r="H6006" s="1">
        <v>-7.6969500000000002</v>
      </c>
      <c r="I6006" s="1">
        <v>500</v>
      </c>
      <c r="J6006" s="1">
        <v>0</v>
      </c>
      <c r="K6006" s="1" t="s">
        <v>161</v>
      </c>
      <c r="L6006" s="1" t="s">
        <v>20386</v>
      </c>
    </row>
    <row r="6007" spans="1:12">
      <c r="A6007" s="1">
        <v>7430</v>
      </c>
      <c r="B6007" s="1" t="s">
        <v>20389</v>
      </c>
      <c r="C6007" s="1" t="s">
        <v>20390</v>
      </c>
      <c r="D6007" s="1" t="s">
        <v>2976</v>
      </c>
      <c r="E6007" s="1" t="s">
        <v>20391</v>
      </c>
      <c r="F6007" s="1" t="s">
        <v>1212</v>
      </c>
      <c r="G6007" s="1">
        <v>-17.166699999999999</v>
      </c>
      <c r="H6007" s="1">
        <v>47.183300000000003</v>
      </c>
      <c r="I6007" s="1">
        <v>500</v>
      </c>
      <c r="J6007" s="1">
        <v>3</v>
      </c>
      <c r="K6007" s="1" t="s">
        <v>161</v>
      </c>
      <c r="L6007" s="1" t="s">
        <v>20389</v>
      </c>
    </row>
    <row r="6008" spans="1:12">
      <c r="A6008" s="1">
        <v>7431</v>
      </c>
      <c r="B6008" s="1" t="s">
        <v>20392</v>
      </c>
      <c r="C6008" s="1" t="s">
        <v>20392</v>
      </c>
      <c r="D6008" s="1" t="s">
        <v>7273</v>
      </c>
      <c r="E6008" s="1" t="s">
        <v>20393</v>
      </c>
      <c r="F6008" s="1" t="s">
        <v>1212</v>
      </c>
      <c r="G6008" s="1">
        <v>35.016666999999998</v>
      </c>
      <c r="H6008" s="1">
        <v>135.76666700000001</v>
      </c>
      <c r="I6008" s="1">
        <v>262</v>
      </c>
      <c r="J6008" s="1">
        <v>9</v>
      </c>
      <c r="K6008" s="1" t="s">
        <v>201</v>
      </c>
      <c r="L6008" s="1" t="s">
        <v>20392</v>
      </c>
    </row>
    <row r="6009" spans="1:12">
      <c r="A6009" s="1">
        <v>7432</v>
      </c>
      <c r="B6009" s="1" t="s">
        <v>20394</v>
      </c>
      <c r="C6009" s="1" t="s">
        <v>20395</v>
      </c>
      <c r="D6009" s="1" t="s">
        <v>5363</v>
      </c>
      <c r="F6009" s="1" t="s">
        <v>20396</v>
      </c>
      <c r="G6009" s="1">
        <v>46.754997000000003</v>
      </c>
      <c r="H6009" s="1">
        <v>7.076111</v>
      </c>
      <c r="I6009" s="1">
        <v>2293</v>
      </c>
      <c r="J6009" s="1">
        <v>1</v>
      </c>
      <c r="K6009" s="1" t="s">
        <v>184</v>
      </c>
      <c r="L6009" s="1" t="s">
        <v>20394</v>
      </c>
    </row>
    <row r="6010" spans="1:12">
      <c r="A6010" s="1">
        <v>7433</v>
      </c>
      <c r="B6010" s="1" t="s">
        <v>20397</v>
      </c>
      <c r="C6010" s="1" t="s">
        <v>20397</v>
      </c>
      <c r="D6010" s="1" t="s">
        <v>5363</v>
      </c>
      <c r="F6010" s="1" t="s">
        <v>1212</v>
      </c>
      <c r="G6010" s="1">
        <v>46.638890000000004</v>
      </c>
      <c r="H6010" s="1">
        <v>8.5888899999999992</v>
      </c>
      <c r="I6010" s="1">
        <v>4747</v>
      </c>
      <c r="J6010" s="1">
        <v>1</v>
      </c>
      <c r="K6010" s="1" t="s">
        <v>184</v>
      </c>
      <c r="L6010" s="1" t="s">
        <v>20397</v>
      </c>
    </row>
    <row r="6011" spans="1:12">
      <c r="A6011" s="1">
        <v>7434</v>
      </c>
      <c r="B6011" s="1" t="s">
        <v>20398</v>
      </c>
      <c r="C6011" s="1" t="s">
        <v>20399</v>
      </c>
      <c r="D6011" s="1" t="s">
        <v>5363</v>
      </c>
      <c r="F6011" s="1" t="s">
        <v>1212</v>
      </c>
      <c r="G6011" s="1">
        <v>46.966940000000001</v>
      </c>
      <c r="H6011" s="1">
        <v>7.35806</v>
      </c>
      <c r="I6011" s="1">
        <v>1795</v>
      </c>
      <c r="J6011" s="1">
        <v>1</v>
      </c>
      <c r="K6011" s="1" t="s">
        <v>184</v>
      </c>
      <c r="L6011" s="1" t="s">
        <v>20398</v>
      </c>
    </row>
    <row r="6012" spans="1:12">
      <c r="A6012" s="1">
        <v>7435</v>
      </c>
      <c r="B6012" s="1" t="s">
        <v>20400</v>
      </c>
      <c r="C6012" s="1" t="s">
        <v>20401</v>
      </c>
      <c r="D6012" s="1" t="s">
        <v>3158</v>
      </c>
      <c r="E6012" s="1" t="s">
        <v>20402</v>
      </c>
      <c r="F6012" s="1" t="s">
        <v>1212</v>
      </c>
      <c r="G6012" s="1">
        <v>-21.542777999999998</v>
      </c>
      <c r="H6012" s="1">
        <v>35.473056</v>
      </c>
      <c r="I6012" s="1">
        <v>500</v>
      </c>
      <c r="J6012" s="1">
        <v>2</v>
      </c>
      <c r="K6012" s="1" t="s">
        <v>161</v>
      </c>
      <c r="L6012" s="1" t="s">
        <v>20400</v>
      </c>
    </row>
    <row r="6013" spans="1:12">
      <c r="A6013" s="1">
        <v>7436</v>
      </c>
      <c r="B6013" s="1" t="s">
        <v>20403</v>
      </c>
      <c r="C6013" s="1" t="s">
        <v>20404</v>
      </c>
      <c r="D6013" s="1" t="s">
        <v>3158</v>
      </c>
      <c r="E6013" s="1" t="s">
        <v>20405</v>
      </c>
      <c r="F6013" s="1" t="s">
        <v>1212</v>
      </c>
      <c r="G6013" s="1">
        <v>-21.849167000000001</v>
      </c>
      <c r="H6013" s="1">
        <v>35.436943999999997</v>
      </c>
      <c r="I6013" s="1">
        <v>50</v>
      </c>
      <c r="J6013" s="1">
        <v>2</v>
      </c>
      <c r="K6013" s="1" t="s">
        <v>161</v>
      </c>
      <c r="L6013" s="1" t="s">
        <v>20403</v>
      </c>
    </row>
    <row r="6014" spans="1:12">
      <c r="A6014" s="1">
        <v>7437</v>
      </c>
      <c r="B6014" s="1" t="s">
        <v>20406</v>
      </c>
      <c r="C6014" s="1" t="s">
        <v>20407</v>
      </c>
      <c r="D6014" s="1" t="s">
        <v>3158</v>
      </c>
      <c r="F6014" s="1" t="s">
        <v>20408</v>
      </c>
      <c r="G6014" s="1">
        <v>-26</v>
      </c>
      <c r="H6014" s="1">
        <v>32.916666999999997</v>
      </c>
      <c r="I6014" s="1">
        <v>500</v>
      </c>
      <c r="J6014" s="1">
        <v>2</v>
      </c>
      <c r="K6014" s="1" t="s">
        <v>161</v>
      </c>
      <c r="L6014" s="1" t="s">
        <v>20406</v>
      </c>
    </row>
    <row r="6015" spans="1:12">
      <c r="A6015" s="1">
        <v>7438</v>
      </c>
      <c r="B6015" s="1" t="s">
        <v>20409</v>
      </c>
      <c r="C6015" s="1" t="s">
        <v>20410</v>
      </c>
      <c r="D6015" s="1" t="s">
        <v>3158</v>
      </c>
      <c r="E6015" s="1" t="s">
        <v>20411</v>
      </c>
      <c r="F6015" s="1" t="s">
        <v>1212</v>
      </c>
      <c r="G6015" s="1">
        <v>-21.707222000000002</v>
      </c>
      <c r="H6015" s="1">
        <v>35.452221999999999</v>
      </c>
      <c r="I6015" s="1">
        <v>50</v>
      </c>
      <c r="J6015" s="1">
        <v>2</v>
      </c>
      <c r="K6015" s="1" t="s">
        <v>161</v>
      </c>
      <c r="L6015" s="1" t="s">
        <v>20409</v>
      </c>
    </row>
    <row r="6016" spans="1:12">
      <c r="A6016" s="1">
        <v>7439</v>
      </c>
      <c r="B6016" s="1" t="s">
        <v>20412</v>
      </c>
      <c r="C6016" s="1" t="s">
        <v>20413</v>
      </c>
      <c r="D6016" s="1" t="s">
        <v>1013</v>
      </c>
      <c r="F6016" s="1" t="s">
        <v>1212</v>
      </c>
      <c r="G6016" s="1">
        <v>9.2575000000000003</v>
      </c>
      <c r="H6016" s="1">
        <v>12.430277999999999</v>
      </c>
      <c r="I6016" s="1">
        <v>500</v>
      </c>
      <c r="J6016" s="1">
        <v>1</v>
      </c>
      <c r="K6016" s="1" t="s">
        <v>161</v>
      </c>
      <c r="L6016" s="1" t="s">
        <v>20412</v>
      </c>
    </row>
    <row r="6017" spans="1:12">
      <c r="A6017" s="1">
        <v>7440</v>
      </c>
      <c r="B6017" s="1" t="s">
        <v>20414</v>
      </c>
      <c r="C6017" s="1" t="s">
        <v>20415</v>
      </c>
      <c r="D6017" s="1" t="s">
        <v>1013</v>
      </c>
      <c r="F6017" s="1" t="s">
        <v>1212</v>
      </c>
      <c r="G6017" s="1">
        <v>5.05</v>
      </c>
      <c r="H6017" s="1">
        <v>7.9333330000000002</v>
      </c>
      <c r="I6017" s="1">
        <v>500</v>
      </c>
      <c r="J6017" s="1">
        <v>1</v>
      </c>
      <c r="K6017" s="1" t="s">
        <v>161</v>
      </c>
      <c r="L6017" s="1" t="s">
        <v>20414</v>
      </c>
    </row>
    <row r="6018" spans="1:12">
      <c r="A6018" s="1">
        <v>7441</v>
      </c>
      <c r="B6018" s="1" t="s">
        <v>20416</v>
      </c>
      <c r="C6018" s="1" t="s">
        <v>20417</v>
      </c>
      <c r="D6018" s="1" t="s">
        <v>1013</v>
      </c>
      <c r="F6018" s="1" t="s">
        <v>1212</v>
      </c>
      <c r="G6018" s="1">
        <v>13.007778</v>
      </c>
      <c r="H6018" s="1">
        <v>7.6602779999999999</v>
      </c>
      <c r="I6018" s="1">
        <v>50</v>
      </c>
      <c r="J6018" s="1">
        <v>1</v>
      </c>
      <c r="K6018" s="1" t="s">
        <v>161</v>
      </c>
      <c r="L6018" s="1" t="s">
        <v>20416</v>
      </c>
    </row>
    <row r="6019" spans="1:12">
      <c r="A6019" s="1">
        <v>7442</v>
      </c>
      <c r="B6019" s="1" t="s">
        <v>20418</v>
      </c>
      <c r="C6019" s="1" t="s">
        <v>20419</v>
      </c>
      <c r="D6019" s="1" t="s">
        <v>3506</v>
      </c>
      <c r="E6019" s="1" t="s">
        <v>20420</v>
      </c>
      <c r="F6019" s="1" t="s">
        <v>20421</v>
      </c>
      <c r="G6019" s="1">
        <v>15.593610999999999</v>
      </c>
      <c r="H6019" s="1">
        <v>-13.322778</v>
      </c>
      <c r="I6019" s="1">
        <v>85</v>
      </c>
      <c r="J6019" s="1">
        <v>0</v>
      </c>
      <c r="K6019" s="1" t="s">
        <v>161</v>
      </c>
      <c r="L6019" s="1" t="s">
        <v>20418</v>
      </c>
    </row>
    <row r="6020" spans="1:12">
      <c r="A6020" s="1">
        <v>7443</v>
      </c>
      <c r="B6020" s="1" t="s">
        <v>20422</v>
      </c>
      <c r="C6020" s="1" t="s">
        <v>20423</v>
      </c>
      <c r="D6020" s="1" t="s">
        <v>3204</v>
      </c>
      <c r="E6020" s="1" t="s">
        <v>20424</v>
      </c>
      <c r="F6020" s="1" t="s">
        <v>20425</v>
      </c>
      <c r="G6020" s="1">
        <v>-3.7213889999999998</v>
      </c>
      <c r="H6020" s="1">
        <v>55.208610999999998</v>
      </c>
      <c r="I6020" s="1">
        <v>10</v>
      </c>
      <c r="J6020" s="1">
        <v>4</v>
      </c>
      <c r="K6020" s="1" t="s">
        <v>161</v>
      </c>
      <c r="L6020" s="1" t="s">
        <v>20422</v>
      </c>
    </row>
    <row r="6021" spans="1:12">
      <c r="A6021" s="1">
        <v>7444</v>
      </c>
      <c r="B6021" s="1" t="s">
        <v>20426</v>
      </c>
      <c r="C6021" s="1" t="s">
        <v>15554</v>
      </c>
      <c r="D6021" s="1" t="s">
        <v>3645</v>
      </c>
      <c r="F6021" s="1" t="s">
        <v>1212</v>
      </c>
      <c r="G6021" s="1">
        <v>1.9991669999999999</v>
      </c>
      <c r="H6021" s="1">
        <v>44.974167000000001</v>
      </c>
      <c r="I6021" s="1">
        <v>500</v>
      </c>
      <c r="J6021" s="1">
        <v>3</v>
      </c>
      <c r="K6021" s="1" t="s">
        <v>161</v>
      </c>
      <c r="L6021" s="1" t="s">
        <v>20426</v>
      </c>
    </row>
    <row r="6022" spans="1:12">
      <c r="A6022" s="1">
        <v>7445</v>
      </c>
      <c r="B6022" s="1" t="s">
        <v>20427</v>
      </c>
      <c r="C6022" s="1" t="s">
        <v>20427</v>
      </c>
      <c r="D6022" s="1" t="s">
        <v>3791</v>
      </c>
      <c r="F6022" s="1" t="s">
        <v>1212</v>
      </c>
      <c r="G6022" s="1">
        <v>14</v>
      </c>
      <c r="H6022" s="1">
        <v>32.316667000000002</v>
      </c>
      <c r="I6022" s="1">
        <v>1000</v>
      </c>
      <c r="J6022" s="1">
        <v>3</v>
      </c>
      <c r="K6022" s="1" t="s">
        <v>161</v>
      </c>
      <c r="L6022" s="1" t="s">
        <v>20427</v>
      </c>
    </row>
    <row r="6023" spans="1:12">
      <c r="A6023" s="1">
        <v>7446</v>
      </c>
      <c r="B6023" s="1" t="s">
        <v>20428</v>
      </c>
      <c r="C6023" s="1" t="s">
        <v>20429</v>
      </c>
      <c r="D6023" s="1" t="s">
        <v>3791</v>
      </c>
      <c r="E6023" s="1" t="s">
        <v>20430</v>
      </c>
      <c r="F6023" s="1" t="s">
        <v>20431</v>
      </c>
      <c r="G6023" s="1">
        <v>21.800277999999999</v>
      </c>
      <c r="H6023" s="1">
        <v>31.516389</v>
      </c>
      <c r="I6023" s="1">
        <v>1500</v>
      </c>
      <c r="J6023" s="1">
        <v>3</v>
      </c>
      <c r="K6023" s="1" t="s">
        <v>161</v>
      </c>
      <c r="L6023" s="1" t="s">
        <v>20428</v>
      </c>
    </row>
    <row r="6024" spans="1:12">
      <c r="A6024" s="1">
        <v>7447</v>
      </c>
      <c r="B6024" s="1" t="s">
        <v>20432</v>
      </c>
      <c r="C6024" s="1" t="s">
        <v>20433</v>
      </c>
      <c r="D6024" s="1" t="s">
        <v>1099</v>
      </c>
      <c r="E6024" s="1" t="s">
        <v>20434</v>
      </c>
      <c r="F6024" s="1" t="s">
        <v>20435</v>
      </c>
      <c r="G6024" s="1">
        <v>36.075833000000003</v>
      </c>
      <c r="H6024" s="1">
        <v>10.438611</v>
      </c>
      <c r="I6024" s="1">
        <v>500</v>
      </c>
      <c r="J6024" s="1">
        <v>0</v>
      </c>
      <c r="K6024" s="1" t="s">
        <v>161</v>
      </c>
      <c r="L6024" s="1" t="s">
        <v>20432</v>
      </c>
    </row>
    <row r="6025" spans="1:12">
      <c r="A6025" s="1">
        <v>7448</v>
      </c>
      <c r="B6025" s="1" t="s">
        <v>20436</v>
      </c>
      <c r="C6025" s="1" t="s">
        <v>20437</v>
      </c>
      <c r="D6025" s="1" t="s">
        <v>3855</v>
      </c>
      <c r="F6025" s="1" t="s">
        <v>20438</v>
      </c>
      <c r="G6025" s="1">
        <v>3.7191670000000001</v>
      </c>
      <c r="H6025" s="1">
        <v>33.754167000000002</v>
      </c>
      <c r="I6025" s="1">
        <v>3904</v>
      </c>
      <c r="J6025" s="1">
        <v>3</v>
      </c>
      <c r="K6025" s="1" t="s">
        <v>161</v>
      </c>
      <c r="L6025" s="1" t="s">
        <v>20436</v>
      </c>
    </row>
    <row r="6026" spans="1:12">
      <c r="A6026" s="1">
        <v>7449</v>
      </c>
      <c r="B6026" s="1" t="s">
        <v>20439</v>
      </c>
      <c r="C6026" s="1" t="s">
        <v>20440</v>
      </c>
      <c r="D6026" s="1" t="s">
        <v>3855</v>
      </c>
      <c r="F6026" s="1" t="s">
        <v>20441</v>
      </c>
      <c r="G6026" s="1">
        <v>3.2786110000000002</v>
      </c>
      <c r="H6026" s="1">
        <v>32.89</v>
      </c>
      <c r="I6026" s="1">
        <v>2493</v>
      </c>
      <c r="J6026" s="1">
        <v>3</v>
      </c>
      <c r="K6026" s="1" t="s">
        <v>161</v>
      </c>
      <c r="L6026" s="1" t="s">
        <v>20439</v>
      </c>
    </row>
    <row r="6027" spans="1:12">
      <c r="A6027" s="1">
        <v>7450</v>
      </c>
      <c r="B6027" s="1" t="s">
        <v>20442</v>
      </c>
      <c r="C6027" s="1" t="s">
        <v>20443</v>
      </c>
      <c r="D6027" s="1" t="s">
        <v>3855</v>
      </c>
      <c r="E6027" s="1" t="s">
        <v>20444</v>
      </c>
      <c r="F6027" s="1" t="s">
        <v>20445</v>
      </c>
      <c r="G6027" s="1">
        <v>2.3275000000000001</v>
      </c>
      <c r="H6027" s="1">
        <v>31.5</v>
      </c>
      <c r="I6027" s="1">
        <v>2297</v>
      </c>
      <c r="J6027" s="1">
        <v>3</v>
      </c>
      <c r="K6027" s="1" t="s">
        <v>161</v>
      </c>
      <c r="L6027" s="1" t="s">
        <v>20442</v>
      </c>
    </row>
    <row r="6028" spans="1:12">
      <c r="A6028" s="1">
        <v>7451</v>
      </c>
      <c r="B6028" s="1" t="s">
        <v>20446</v>
      </c>
      <c r="C6028" s="1" t="s">
        <v>20447</v>
      </c>
      <c r="D6028" s="1" t="s">
        <v>2214</v>
      </c>
      <c r="F6028" s="1" t="s">
        <v>20448</v>
      </c>
      <c r="G6028" s="1">
        <v>77.900000000000006</v>
      </c>
      <c r="H6028" s="1">
        <v>16.683333000000001</v>
      </c>
      <c r="I6028" s="1">
        <v>29</v>
      </c>
      <c r="J6028" s="1">
        <v>1</v>
      </c>
      <c r="K6028" s="1" t="s">
        <v>161</v>
      </c>
      <c r="L6028" s="1" t="s">
        <v>20446</v>
      </c>
    </row>
    <row r="6029" spans="1:12">
      <c r="A6029" s="1">
        <v>7452</v>
      </c>
      <c r="B6029" s="1" t="s">
        <v>20449</v>
      </c>
      <c r="C6029" s="1" t="s">
        <v>20450</v>
      </c>
      <c r="D6029" s="1" t="s">
        <v>2214</v>
      </c>
      <c r="F6029" s="1" t="s">
        <v>20451</v>
      </c>
      <c r="G6029" s="1">
        <v>78.927499999999995</v>
      </c>
      <c r="H6029" s="1">
        <v>11.874167</v>
      </c>
      <c r="I6029" s="1">
        <v>50</v>
      </c>
      <c r="J6029" s="1">
        <v>1</v>
      </c>
      <c r="K6029" s="1" t="s">
        <v>161</v>
      </c>
      <c r="L6029" s="1" t="s">
        <v>20449</v>
      </c>
    </row>
    <row r="6030" spans="1:12">
      <c r="A6030" s="1">
        <v>7453</v>
      </c>
      <c r="B6030" s="1" t="s">
        <v>20452</v>
      </c>
      <c r="C6030" s="1" t="s">
        <v>20453</v>
      </c>
      <c r="D6030" s="1" t="s">
        <v>5408</v>
      </c>
      <c r="E6030" s="1" t="s">
        <v>20454</v>
      </c>
      <c r="F6030" s="1" t="s">
        <v>20455</v>
      </c>
      <c r="G6030" s="1">
        <v>36.362777999999999</v>
      </c>
      <c r="H6030" s="1">
        <v>36.282221999999997</v>
      </c>
      <c r="I6030" s="1">
        <v>25</v>
      </c>
      <c r="J6030" s="1">
        <v>2</v>
      </c>
      <c r="K6030" s="1" t="s">
        <v>161</v>
      </c>
      <c r="L6030" s="1" t="s">
        <v>20452</v>
      </c>
    </row>
    <row r="6031" spans="1:12">
      <c r="A6031" s="1">
        <v>7454</v>
      </c>
      <c r="B6031" s="1" t="s">
        <v>20456</v>
      </c>
      <c r="C6031" s="1" t="s">
        <v>20457</v>
      </c>
      <c r="D6031" s="1" t="s">
        <v>1492</v>
      </c>
      <c r="F6031" s="1" t="s">
        <v>20458</v>
      </c>
      <c r="G6031" s="1">
        <v>58.148000000000003</v>
      </c>
      <c r="H6031" s="1">
        <v>24.003</v>
      </c>
      <c r="I6031" s="1">
        <v>50</v>
      </c>
      <c r="J6031" s="1">
        <v>2</v>
      </c>
      <c r="K6031" s="1" t="s">
        <v>161</v>
      </c>
      <c r="L6031" s="1" t="s">
        <v>20456</v>
      </c>
    </row>
    <row r="6032" spans="1:12">
      <c r="A6032" s="1">
        <v>7455</v>
      </c>
      <c r="B6032" s="1" t="s">
        <v>20459</v>
      </c>
      <c r="C6032" s="1" t="s">
        <v>20460</v>
      </c>
      <c r="D6032" s="1" t="s">
        <v>1492</v>
      </c>
      <c r="F6032" s="1" t="s">
        <v>20461</v>
      </c>
      <c r="G6032" s="1">
        <v>57.783999999999999</v>
      </c>
      <c r="H6032" s="1">
        <v>23.265999999999998</v>
      </c>
      <c r="I6032" s="1">
        <v>50</v>
      </c>
      <c r="J6032" s="1">
        <v>2</v>
      </c>
      <c r="K6032" s="1" t="s">
        <v>161</v>
      </c>
      <c r="L6032" s="1" t="s">
        <v>20459</v>
      </c>
    </row>
    <row r="6033" spans="1:12">
      <c r="A6033" s="1">
        <v>7456</v>
      </c>
      <c r="B6033" s="1" t="s">
        <v>20462</v>
      </c>
      <c r="C6033" s="1" t="s">
        <v>20463</v>
      </c>
      <c r="D6033" s="1" t="s">
        <v>6349</v>
      </c>
      <c r="E6033" s="1" t="s">
        <v>20464</v>
      </c>
      <c r="F6033" s="1" t="s">
        <v>20465</v>
      </c>
      <c r="G6033" s="1">
        <v>-23.87</v>
      </c>
      <c r="H6033" s="1">
        <v>-147.66999999999999</v>
      </c>
      <c r="I6033" s="1">
        <v>25</v>
      </c>
      <c r="J6033" s="1">
        <v>-10</v>
      </c>
      <c r="K6033" s="1" t="s">
        <v>201</v>
      </c>
      <c r="L6033" s="1" t="s">
        <v>20462</v>
      </c>
    </row>
    <row r="6034" spans="1:12">
      <c r="A6034" s="1">
        <v>7457</v>
      </c>
      <c r="B6034" s="1" t="s">
        <v>20466</v>
      </c>
      <c r="C6034" s="1" t="s">
        <v>20466</v>
      </c>
      <c r="D6034" s="1" t="s">
        <v>10648</v>
      </c>
      <c r="E6034" s="1" t="s">
        <v>20467</v>
      </c>
      <c r="F6034" s="1" t="s">
        <v>1212</v>
      </c>
      <c r="G6034" s="1">
        <v>23.133333</v>
      </c>
      <c r="H6034" s="1">
        <v>113.28333000000001</v>
      </c>
      <c r="I6034" s="1">
        <v>8</v>
      </c>
      <c r="J6034" s="1">
        <v>8</v>
      </c>
      <c r="K6034" s="1" t="s">
        <v>201</v>
      </c>
      <c r="L6034" s="1" t="s">
        <v>20466</v>
      </c>
    </row>
    <row r="6035" spans="1:12">
      <c r="A6035" s="1">
        <v>7458</v>
      </c>
      <c r="B6035" s="1" t="s">
        <v>20468</v>
      </c>
      <c r="C6035" s="1" t="s">
        <v>20468</v>
      </c>
      <c r="D6035" s="1" t="s">
        <v>10648</v>
      </c>
      <c r="E6035" s="1" t="s">
        <v>20469</v>
      </c>
      <c r="F6035" s="1" t="s">
        <v>1212</v>
      </c>
      <c r="G6035" s="1">
        <v>23.083331999999999</v>
      </c>
      <c r="H6035" s="1">
        <v>114.36667</v>
      </c>
      <c r="I6035" s="1">
        <v>23</v>
      </c>
      <c r="J6035" s="1">
        <v>8</v>
      </c>
      <c r="K6035" s="1" t="s">
        <v>201</v>
      </c>
      <c r="L6035" s="1" t="s">
        <v>20468</v>
      </c>
    </row>
    <row r="6036" spans="1:12">
      <c r="A6036" s="1">
        <v>7459</v>
      </c>
      <c r="B6036" s="1" t="s">
        <v>20470</v>
      </c>
      <c r="C6036" s="1" t="s">
        <v>20471</v>
      </c>
      <c r="D6036" s="1" t="s">
        <v>3402</v>
      </c>
      <c r="E6036" s="1" t="s">
        <v>20472</v>
      </c>
      <c r="F6036" s="1" t="s">
        <v>20473</v>
      </c>
      <c r="G6036" s="1">
        <v>41.727778000000001</v>
      </c>
      <c r="H6036" s="1">
        <v>0.535833</v>
      </c>
      <c r="I6036" s="1">
        <v>1148</v>
      </c>
      <c r="J6036" s="1">
        <v>1</v>
      </c>
      <c r="K6036" s="1" t="s">
        <v>184</v>
      </c>
      <c r="L6036" s="1" t="s">
        <v>20470</v>
      </c>
    </row>
    <row r="6037" spans="1:12">
      <c r="A6037" s="1">
        <v>7460</v>
      </c>
      <c r="B6037" s="1" t="s">
        <v>20474</v>
      </c>
      <c r="C6037" s="1" t="s">
        <v>8378</v>
      </c>
      <c r="D6037" s="1" t="s">
        <v>8340</v>
      </c>
      <c r="E6037" s="1" t="s">
        <v>20475</v>
      </c>
      <c r="F6037" s="1" t="s">
        <v>1212</v>
      </c>
      <c r="G6037" s="1">
        <v>-53.253700000000002</v>
      </c>
      <c r="H6037" s="1">
        <v>-70.319227999999995</v>
      </c>
      <c r="I6037" s="1">
        <v>104</v>
      </c>
      <c r="J6037" s="1">
        <v>-4</v>
      </c>
      <c r="K6037" s="1" t="s">
        <v>161</v>
      </c>
      <c r="L6037" s="1" t="s">
        <v>20474</v>
      </c>
    </row>
    <row r="6038" spans="1:12">
      <c r="A6038" s="1">
        <v>7461</v>
      </c>
      <c r="B6038" s="1" t="s">
        <v>20476</v>
      </c>
      <c r="C6038" s="1" t="s">
        <v>20477</v>
      </c>
      <c r="D6038" s="1" t="s">
        <v>4057</v>
      </c>
      <c r="F6038" s="1" t="s">
        <v>20478</v>
      </c>
      <c r="G6038" s="1">
        <v>48.458055999999999</v>
      </c>
      <c r="H6038" s="1">
        <v>-5.0955560000000002</v>
      </c>
      <c r="I6038" s="1">
        <v>25</v>
      </c>
      <c r="J6038" s="1">
        <v>0</v>
      </c>
      <c r="K6038" s="1" t="s">
        <v>161</v>
      </c>
      <c r="L6038" s="1" t="s">
        <v>20476</v>
      </c>
    </row>
    <row r="6039" spans="1:12">
      <c r="A6039" s="1">
        <v>7462</v>
      </c>
      <c r="B6039" s="1" t="s">
        <v>20479</v>
      </c>
      <c r="C6039" s="1" t="s">
        <v>400</v>
      </c>
      <c r="D6039" s="1" t="s">
        <v>233</v>
      </c>
      <c r="E6039" s="1" t="s">
        <v>20480</v>
      </c>
      <c r="F6039" s="1" t="s">
        <v>1212</v>
      </c>
      <c r="G6039" s="1">
        <v>45.499721999999998</v>
      </c>
      <c r="H6039" s="1">
        <v>-73.566111000000006</v>
      </c>
      <c r="I6039" s="1">
        <v>0</v>
      </c>
      <c r="J6039" s="1">
        <v>-5</v>
      </c>
      <c r="K6039" s="1" t="s">
        <v>236</v>
      </c>
      <c r="L6039" s="1" t="s">
        <v>20479</v>
      </c>
    </row>
    <row r="6040" spans="1:12">
      <c r="A6040" s="1">
        <v>7463</v>
      </c>
      <c r="B6040" s="1" t="s">
        <v>20481</v>
      </c>
      <c r="C6040" s="1" t="s">
        <v>436</v>
      </c>
      <c r="D6040" s="1" t="s">
        <v>233</v>
      </c>
      <c r="E6040" s="1" t="s">
        <v>20482</v>
      </c>
      <c r="F6040" s="1" t="s">
        <v>1212</v>
      </c>
      <c r="G6040" s="1">
        <v>43.645277999999998</v>
      </c>
      <c r="H6040" s="1">
        <v>-79.380555999999999</v>
      </c>
      <c r="I6040" s="1">
        <v>0</v>
      </c>
      <c r="J6040" s="1">
        <v>-5</v>
      </c>
      <c r="K6040" s="1" t="s">
        <v>236</v>
      </c>
      <c r="L6040" s="1" t="s">
        <v>20481</v>
      </c>
    </row>
    <row r="6041" spans="1:12">
      <c r="A6041" s="1">
        <v>7464</v>
      </c>
      <c r="B6041" s="1" t="s">
        <v>20483</v>
      </c>
      <c r="C6041" s="1" t="s">
        <v>20484</v>
      </c>
      <c r="D6041" s="1" t="s">
        <v>198</v>
      </c>
      <c r="E6041" s="1" t="s">
        <v>20485</v>
      </c>
      <c r="F6041" s="1" t="s">
        <v>20486</v>
      </c>
      <c r="G6041" s="1">
        <v>65.641389000000004</v>
      </c>
      <c r="H6041" s="1">
        <v>-23.546111</v>
      </c>
      <c r="I6041" s="1">
        <v>26</v>
      </c>
      <c r="J6041" s="1">
        <v>0</v>
      </c>
      <c r="K6041" s="1" t="s">
        <v>201</v>
      </c>
      <c r="L6041" s="1" t="s">
        <v>20483</v>
      </c>
    </row>
    <row r="6042" spans="1:12">
      <c r="A6042" s="1">
        <v>7465</v>
      </c>
      <c r="B6042" s="1" t="s">
        <v>20487</v>
      </c>
      <c r="C6042" s="1" t="s">
        <v>20488</v>
      </c>
      <c r="D6042" s="1" t="s">
        <v>198</v>
      </c>
      <c r="E6042" s="1" t="s">
        <v>20489</v>
      </c>
      <c r="F6042" s="1" t="s">
        <v>20490</v>
      </c>
      <c r="G6042" s="1">
        <v>65.995277999999999</v>
      </c>
      <c r="H6042" s="1">
        <v>-21.326944000000001</v>
      </c>
      <c r="I6042" s="1">
        <v>98</v>
      </c>
      <c r="J6042" s="1">
        <v>0</v>
      </c>
      <c r="K6042" s="1" t="s">
        <v>201</v>
      </c>
      <c r="L6042" s="1" t="s">
        <v>20487</v>
      </c>
    </row>
    <row r="6043" spans="1:12">
      <c r="A6043" s="1">
        <v>7466</v>
      </c>
      <c r="B6043" s="1" t="s">
        <v>20491</v>
      </c>
      <c r="C6043" s="1" t="s">
        <v>20491</v>
      </c>
      <c r="D6043" s="1" t="s">
        <v>198</v>
      </c>
      <c r="E6043" s="1" t="s">
        <v>20492</v>
      </c>
      <c r="F6043" s="1" t="s">
        <v>20493</v>
      </c>
      <c r="G6043" s="1">
        <v>65.731667000000002</v>
      </c>
      <c r="H6043" s="1">
        <v>-19.572778</v>
      </c>
      <c r="I6043" s="1">
        <v>8</v>
      </c>
      <c r="J6043" s="1">
        <v>0</v>
      </c>
      <c r="K6043" s="1" t="s">
        <v>201</v>
      </c>
      <c r="L6043" s="1" t="s">
        <v>20491</v>
      </c>
    </row>
    <row r="6044" spans="1:12">
      <c r="A6044" s="1">
        <v>7467</v>
      </c>
      <c r="B6044" s="1" t="s">
        <v>20494</v>
      </c>
      <c r="C6044" s="1" t="s">
        <v>20495</v>
      </c>
      <c r="D6044" s="1" t="s">
        <v>198</v>
      </c>
      <c r="F6044" s="1" t="s">
        <v>20496</v>
      </c>
      <c r="G6044" s="1">
        <v>63.929167</v>
      </c>
      <c r="H6044" s="1">
        <v>-21.037777999999999</v>
      </c>
      <c r="I6044" s="1">
        <v>45</v>
      </c>
      <c r="J6044" s="1">
        <v>0</v>
      </c>
      <c r="K6044" s="1" t="s">
        <v>201</v>
      </c>
      <c r="L6044" s="1" t="s">
        <v>20494</v>
      </c>
    </row>
    <row r="6045" spans="1:12">
      <c r="A6045" s="1">
        <v>7468</v>
      </c>
      <c r="B6045" s="1" t="s">
        <v>20497</v>
      </c>
      <c r="C6045" s="1" t="s">
        <v>20498</v>
      </c>
      <c r="D6045" s="1" t="s">
        <v>2016</v>
      </c>
      <c r="E6045" s="1" t="s">
        <v>20499</v>
      </c>
      <c r="F6045" s="1" t="s">
        <v>20500</v>
      </c>
      <c r="G6045" s="1">
        <v>53.091943999999998</v>
      </c>
      <c r="H6045" s="1">
        <v>-9.57</v>
      </c>
      <c r="I6045" s="1">
        <v>13</v>
      </c>
      <c r="J6045" s="1">
        <v>0</v>
      </c>
      <c r="K6045" s="1" t="s">
        <v>161</v>
      </c>
      <c r="L6045" s="1" t="s">
        <v>20497</v>
      </c>
    </row>
    <row r="6046" spans="1:12">
      <c r="A6046" s="1">
        <v>7469</v>
      </c>
      <c r="B6046" s="1" t="s">
        <v>20501</v>
      </c>
      <c r="C6046" s="1" t="s">
        <v>20502</v>
      </c>
      <c r="D6046" s="1" t="s">
        <v>9241</v>
      </c>
      <c r="E6046" s="1" t="s">
        <v>20503</v>
      </c>
      <c r="F6046" s="1" t="s">
        <v>20504</v>
      </c>
      <c r="G6046" s="1">
        <v>45.016666999999998</v>
      </c>
      <c r="H6046" s="1">
        <v>78.366667000000007</v>
      </c>
      <c r="I6046" s="1">
        <v>1969</v>
      </c>
      <c r="J6046" s="1">
        <v>6</v>
      </c>
      <c r="K6046" s="1" t="s">
        <v>161</v>
      </c>
      <c r="L6046" s="1" t="s">
        <v>20501</v>
      </c>
    </row>
    <row r="6047" spans="1:12">
      <c r="A6047" s="1">
        <v>7470</v>
      </c>
      <c r="B6047" s="1" t="s">
        <v>20505</v>
      </c>
      <c r="C6047" s="1" t="s">
        <v>20506</v>
      </c>
      <c r="D6047" s="1" t="s">
        <v>10708</v>
      </c>
      <c r="E6047" s="1" t="s">
        <v>20507</v>
      </c>
      <c r="F6047" s="1" t="s">
        <v>20508</v>
      </c>
      <c r="G6047" s="1">
        <v>48.991667</v>
      </c>
      <c r="H6047" s="1">
        <v>89.919721999999993</v>
      </c>
      <c r="I6047" s="1">
        <v>5610</v>
      </c>
      <c r="J6047" s="1">
        <v>7</v>
      </c>
      <c r="K6047" s="1" t="s">
        <v>161</v>
      </c>
      <c r="L6047" s="1" t="s">
        <v>20505</v>
      </c>
    </row>
    <row r="6048" spans="1:12">
      <c r="A6048" s="1">
        <v>7471</v>
      </c>
      <c r="B6048" s="1" t="s">
        <v>4543</v>
      </c>
      <c r="C6048" s="1" t="s">
        <v>4543</v>
      </c>
      <c r="D6048" s="1" t="s">
        <v>4057</v>
      </c>
      <c r="E6048" s="1" t="s">
        <v>20509</v>
      </c>
      <c r="F6048" s="1" t="s">
        <v>1212</v>
      </c>
      <c r="G6048" s="1">
        <v>50.563333</v>
      </c>
      <c r="H6048" s="1">
        <v>3.08805</v>
      </c>
      <c r="I6048" s="1">
        <v>1</v>
      </c>
      <c r="J6048" s="1">
        <v>1</v>
      </c>
      <c r="K6048" s="1" t="s">
        <v>161</v>
      </c>
      <c r="L6048" s="1" t="s">
        <v>4543</v>
      </c>
    </row>
    <row r="6049" spans="1:12">
      <c r="A6049" s="1">
        <v>7472</v>
      </c>
      <c r="B6049" s="1" t="s">
        <v>20510</v>
      </c>
      <c r="C6049" s="1" t="s">
        <v>20511</v>
      </c>
      <c r="D6049" s="1" t="s">
        <v>9484</v>
      </c>
      <c r="F6049" s="1" t="s">
        <v>20512</v>
      </c>
      <c r="G6049" s="1">
        <v>37.862222000000003</v>
      </c>
      <c r="H6049" s="1">
        <v>68.862778000000006</v>
      </c>
      <c r="I6049" s="1">
        <v>5000</v>
      </c>
      <c r="J6049" s="1">
        <v>5</v>
      </c>
      <c r="K6049" s="1" t="s">
        <v>161</v>
      </c>
      <c r="L6049" s="1" t="s">
        <v>20510</v>
      </c>
    </row>
    <row r="6050" spans="1:12">
      <c r="A6050" s="1">
        <v>7473</v>
      </c>
      <c r="B6050" s="1" t="s">
        <v>20513</v>
      </c>
      <c r="C6050" s="1" t="s">
        <v>20514</v>
      </c>
      <c r="D6050" s="1" t="s">
        <v>9291</v>
      </c>
      <c r="E6050" s="1" t="s">
        <v>20515</v>
      </c>
      <c r="F6050" s="1" t="s">
        <v>20516</v>
      </c>
      <c r="G6050" s="1">
        <v>59.281666999999999</v>
      </c>
      <c r="H6050" s="1">
        <v>39.946666999999998</v>
      </c>
      <c r="I6050" s="1">
        <v>387</v>
      </c>
      <c r="J6050" s="1">
        <v>4</v>
      </c>
      <c r="K6050" s="1" t="s">
        <v>201</v>
      </c>
      <c r="L6050" s="1" t="s">
        <v>20513</v>
      </c>
    </row>
    <row r="6051" spans="1:12">
      <c r="A6051" s="1">
        <v>7474</v>
      </c>
      <c r="B6051" s="1" t="s">
        <v>20517</v>
      </c>
      <c r="C6051" s="1" t="s">
        <v>20518</v>
      </c>
      <c r="D6051" s="1" t="s">
        <v>9291</v>
      </c>
      <c r="F6051" s="1" t="s">
        <v>20519</v>
      </c>
      <c r="G6051" s="1">
        <v>61.921666999999999</v>
      </c>
      <c r="H6051" s="1">
        <v>159.22999999999999</v>
      </c>
      <c r="I6051" s="1">
        <v>0</v>
      </c>
      <c r="J6051" s="1">
        <v>12</v>
      </c>
      <c r="K6051" s="1" t="s">
        <v>201</v>
      </c>
      <c r="L6051" s="1" t="s">
        <v>20517</v>
      </c>
    </row>
    <row r="6052" spans="1:12">
      <c r="A6052" s="1">
        <v>7475</v>
      </c>
      <c r="B6052" s="1" t="s">
        <v>20520</v>
      </c>
      <c r="C6052" s="1" t="s">
        <v>20521</v>
      </c>
      <c r="D6052" s="1" t="s">
        <v>9291</v>
      </c>
      <c r="F6052" s="1" t="s">
        <v>20522</v>
      </c>
      <c r="G6052" s="1">
        <v>68.514722000000006</v>
      </c>
      <c r="H6052" s="1">
        <v>112.48</v>
      </c>
      <c r="I6052" s="1">
        <v>847</v>
      </c>
      <c r="J6052" s="1">
        <v>10</v>
      </c>
      <c r="K6052" s="1" t="s">
        <v>201</v>
      </c>
      <c r="L6052" s="1" t="s">
        <v>20520</v>
      </c>
    </row>
    <row r="6053" spans="1:12">
      <c r="A6053" s="1">
        <v>7476</v>
      </c>
      <c r="B6053" s="1" t="s">
        <v>20523</v>
      </c>
      <c r="C6053" s="1" t="s">
        <v>20524</v>
      </c>
      <c r="D6053" s="1" t="s">
        <v>9291</v>
      </c>
      <c r="F6053" s="1" t="s">
        <v>20525</v>
      </c>
      <c r="G6053" s="1">
        <v>71.927778000000004</v>
      </c>
      <c r="H6053" s="1">
        <v>114.08</v>
      </c>
      <c r="I6053" s="1">
        <v>500</v>
      </c>
      <c r="J6053" s="1">
        <v>10</v>
      </c>
      <c r="K6053" s="1" t="s">
        <v>201</v>
      </c>
      <c r="L6053" s="1" t="s">
        <v>20523</v>
      </c>
    </row>
    <row r="6054" spans="1:12">
      <c r="A6054" s="1">
        <v>7477</v>
      </c>
      <c r="B6054" s="1" t="s">
        <v>20526</v>
      </c>
      <c r="C6054" s="1" t="s">
        <v>20527</v>
      </c>
      <c r="D6054" s="1" t="s">
        <v>9291</v>
      </c>
      <c r="F6054" s="1" t="s">
        <v>1212</v>
      </c>
      <c r="G6054" s="1">
        <v>60.719444000000003</v>
      </c>
      <c r="H6054" s="1">
        <v>114.931944</v>
      </c>
      <c r="I6054" s="1">
        <v>700</v>
      </c>
      <c r="J6054" s="1">
        <v>10</v>
      </c>
      <c r="K6054" s="1" t="s">
        <v>201</v>
      </c>
      <c r="L6054" s="1" t="s">
        <v>20526</v>
      </c>
    </row>
    <row r="6055" spans="1:12">
      <c r="A6055" s="1">
        <v>7478</v>
      </c>
      <c r="B6055" s="1" t="s">
        <v>20528</v>
      </c>
      <c r="C6055" s="1" t="s">
        <v>20529</v>
      </c>
      <c r="D6055" s="1" t="s">
        <v>9291</v>
      </c>
      <c r="E6055" s="1" t="s">
        <v>20530</v>
      </c>
      <c r="F6055" s="1" t="s">
        <v>1212</v>
      </c>
      <c r="G6055" s="1">
        <v>44.92</v>
      </c>
      <c r="H6055" s="1">
        <v>147.621667</v>
      </c>
      <c r="I6055" s="1">
        <v>79</v>
      </c>
      <c r="J6055" s="1">
        <v>11</v>
      </c>
      <c r="K6055" s="1" t="s">
        <v>201</v>
      </c>
      <c r="L6055" s="1" t="s">
        <v>20528</v>
      </c>
    </row>
    <row r="6056" spans="1:12">
      <c r="A6056" s="1">
        <v>7479</v>
      </c>
      <c r="B6056" s="1" t="s">
        <v>20531</v>
      </c>
      <c r="C6056" s="1" t="s">
        <v>20532</v>
      </c>
      <c r="D6056" s="1" t="s">
        <v>9291</v>
      </c>
      <c r="E6056" s="1" t="s">
        <v>20533</v>
      </c>
      <c r="F6056" s="1" t="s">
        <v>1212</v>
      </c>
      <c r="G6056" s="1">
        <v>53.583333000000003</v>
      </c>
      <c r="H6056" s="1">
        <v>142.933333</v>
      </c>
      <c r="I6056" s="1">
        <v>100</v>
      </c>
      <c r="J6056" s="1">
        <v>11</v>
      </c>
      <c r="K6056" s="1" t="s">
        <v>201</v>
      </c>
      <c r="L6056" s="1" t="s">
        <v>20531</v>
      </c>
    </row>
    <row r="6057" spans="1:12">
      <c r="A6057" s="1">
        <v>7480</v>
      </c>
      <c r="B6057" s="1" t="s">
        <v>20534</v>
      </c>
      <c r="C6057" s="1" t="s">
        <v>14123</v>
      </c>
      <c r="D6057" s="1" t="s">
        <v>9291</v>
      </c>
      <c r="E6057" s="1" t="s">
        <v>20535</v>
      </c>
      <c r="F6057" s="1" t="s">
        <v>20536</v>
      </c>
      <c r="G6057" s="1">
        <v>64.895832999999996</v>
      </c>
      <c r="H6057" s="1">
        <v>45.722777999999998</v>
      </c>
      <c r="I6057" s="1">
        <v>220</v>
      </c>
      <c r="J6057" s="1">
        <v>4</v>
      </c>
      <c r="K6057" s="1" t="s">
        <v>201</v>
      </c>
      <c r="L6057" s="1" t="s">
        <v>20534</v>
      </c>
    </row>
    <row r="6058" spans="1:12">
      <c r="A6058" s="1">
        <v>7481</v>
      </c>
      <c r="B6058" s="1" t="s">
        <v>20537</v>
      </c>
      <c r="C6058" s="1" t="s">
        <v>20538</v>
      </c>
      <c r="D6058" s="1" t="s">
        <v>9291</v>
      </c>
      <c r="F6058" s="1" t="s">
        <v>20539</v>
      </c>
      <c r="G6058" s="1">
        <v>55.801667000000002</v>
      </c>
      <c r="H6058" s="1">
        <v>109.58666700000001</v>
      </c>
      <c r="I6058" s="1">
        <v>1545</v>
      </c>
      <c r="J6058" s="1">
        <v>9</v>
      </c>
      <c r="K6058" s="1" t="s">
        <v>201</v>
      </c>
      <c r="L6058" s="1" t="s">
        <v>20537</v>
      </c>
    </row>
    <row r="6059" spans="1:12">
      <c r="A6059" s="1">
        <v>7482</v>
      </c>
      <c r="B6059" s="1" t="s">
        <v>20540</v>
      </c>
      <c r="C6059" s="1" t="s">
        <v>20541</v>
      </c>
      <c r="D6059" s="1" t="s">
        <v>9291</v>
      </c>
      <c r="F6059" s="1" t="s">
        <v>1212</v>
      </c>
      <c r="G6059" s="1">
        <v>56.361666999999997</v>
      </c>
      <c r="H6059" s="1">
        <v>114.93</v>
      </c>
      <c r="I6059" s="1">
        <v>1500</v>
      </c>
      <c r="J6059" s="1">
        <v>9</v>
      </c>
      <c r="K6059" s="1" t="s">
        <v>201</v>
      </c>
      <c r="L6059" s="1" t="s">
        <v>20540</v>
      </c>
    </row>
    <row r="6060" spans="1:12">
      <c r="A6060" s="1">
        <v>7483</v>
      </c>
      <c r="B6060" s="1" t="s">
        <v>20542</v>
      </c>
      <c r="C6060" s="1" t="s">
        <v>20543</v>
      </c>
      <c r="D6060" s="1" t="s">
        <v>9291</v>
      </c>
      <c r="F6060" s="1" t="s">
        <v>20544</v>
      </c>
      <c r="G6060" s="1">
        <v>60.354999999999997</v>
      </c>
      <c r="H6060" s="1">
        <v>102.31</v>
      </c>
      <c r="I6060" s="1">
        <v>892</v>
      </c>
      <c r="J6060" s="1">
        <v>8</v>
      </c>
      <c r="K6060" s="1" t="s">
        <v>201</v>
      </c>
      <c r="L6060" s="1" t="s">
        <v>20542</v>
      </c>
    </row>
    <row r="6061" spans="1:12">
      <c r="A6061" s="1">
        <v>7484</v>
      </c>
      <c r="B6061" s="1" t="s">
        <v>20545</v>
      </c>
      <c r="C6061" s="1" t="s">
        <v>20546</v>
      </c>
      <c r="D6061" s="1" t="s">
        <v>9291</v>
      </c>
      <c r="F6061" s="1" t="s">
        <v>20547</v>
      </c>
      <c r="G6061" s="1">
        <v>65.959166999999994</v>
      </c>
      <c r="H6061" s="1">
        <v>111.546389</v>
      </c>
      <c r="I6061" s="1">
        <v>1499</v>
      </c>
      <c r="J6061" s="1">
        <v>10</v>
      </c>
      <c r="K6061" s="1" t="s">
        <v>201</v>
      </c>
      <c r="L6061" s="1" t="s">
        <v>20545</v>
      </c>
    </row>
    <row r="6062" spans="1:12">
      <c r="A6062" s="1">
        <v>7485</v>
      </c>
      <c r="B6062" s="1" t="s">
        <v>20548</v>
      </c>
      <c r="C6062" s="1" t="s">
        <v>9469</v>
      </c>
      <c r="D6062" s="1" t="s">
        <v>9291</v>
      </c>
      <c r="F6062" s="1" t="s">
        <v>20549</v>
      </c>
      <c r="G6062" s="1">
        <v>56.701667</v>
      </c>
      <c r="H6062" s="1">
        <v>60.79</v>
      </c>
      <c r="I6062" s="1">
        <v>643</v>
      </c>
      <c r="J6062" s="1">
        <v>6</v>
      </c>
      <c r="K6062" s="1" t="s">
        <v>201</v>
      </c>
      <c r="L6062" s="1" t="s">
        <v>20548</v>
      </c>
    </row>
    <row r="6063" spans="1:12">
      <c r="A6063" s="1">
        <v>7486</v>
      </c>
      <c r="B6063" s="1" t="s">
        <v>20550</v>
      </c>
      <c r="C6063" s="1" t="s">
        <v>20551</v>
      </c>
      <c r="D6063" s="1" t="s">
        <v>9291</v>
      </c>
      <c r="F6063" s="1" t="s">
        <v>20552</v>
      </c>
      <c r="G6063" s="1">
        <v>61.676667000000002</v>
      </c>
      <c r="H6063" s="1">
        <v>96.355000000000004</v>
      </c>
      <c r="I6063" s="1">
        <v>853</v>
      </c>
      <c r="J6063" s="1">
        <v>10</v>
      </c>
      <c r="K6063" s="1" t="s">
        <v>201</v>
      </c>
      <c r="L6063" s="1" t="s">
        <v>20550</v>
      </c>
    </row>
    <row r="6064" spans="1:12">
      <c r="A6064" s="1">
        <v>7487</v>
      </c>
      <c r="B6064" s="1" t="s">
        <v>20553</v>
      </c>
      <c r="C6064" s="1" t="s">
        <v>20554</v>
      </c>
      <c r="D6064" s="1" t="s">
        <v>9291</v>
      </c>
      <c r="F6064" s="1" t="s">
        <v>20555</v>
      </c>
      <c r="G6064" s="1">
        <v>52.466667000000001</v>
      </c>
      <c r="H6064" s="1">
        <v>85.35</v>
      </c>
      <c r="I6064" s="1">
        <v>620</v>
      </c>
      <c r="J6064" s="1">
        <v>7</v>
      </c>
      <c r="K6064" s="1" t="s">
        <v>201</v>
      </c>
      <c r="L6064" s="1" t="s">
        <v>20553</v>
      </c>
    </row>
    <row r="6065" spans="1:12">
      <c r="A6065" s="1">
        <v>7488</v>
      </c>
      <c r="B6065" s="1" t="s">
        <v>20556</v>
      </c>
      <c r="C6065" s="1" t="s">
        <v>20557</v>
      </c>
      <c r="D6065" s="1" t="s">
        <v>3402</v>
      </c>
      <c r="E6065" s="1" t="s">
        <v>20558</v>
      </c>
      <c r="F6065" s="1" t="s">
        <v>20559</v>
      </c>
      <c r="G6065" s="1">
        <v>42.080832999999998</v>
      </c>
      <c r="H6065" s="1">
        <v>-0.32333299999999998</v>
      </c>
      <c r="I6065" s="1">
        <v>1768</v>
      </c>
      <c r="J6065" s="1">
        <v>0</v>
      </c>
      <c r="K6065" s="1" t="s">
        <v>161</v>
      </c>
      <c r="L6065" s="1" t="s">
        <v>20556</v>
      </c>
    </row>
    <row r="6066" spans="1:12">
      <c r="A6066" s="1">
        <v>7489</v>
      </c>
      <c r="B6066" s="1" t="s">
        <v>20560</v>
      </c>
      <c r="C6066" s="1" t="s">
        <v>20561</v>
      </c>
      <c r="D6066" s="1" t="s">
        <v>3402</v>
      </c>
      <c r="E6066" s="1" t="s">
        <v>20562</v>
      </c>
      <c r="F6066" s="1" t="s">
        <v>20563</v>
      </c>
      <c r="G6066" s="1">
        <v>38.856389</v>
      </c>
      <c r="H6066" s="1">
        <v>-3.97</v>
      </c>
      <c r="I6066" s="1">
        <v>636</v>
      </c>
      <c r="J6066" s="1">
        <v>1</v>
      </c>
      <c r="K6066" s="1" t="s">
        <v>161</v>
      </c>
      <c r="L6066" s="1" t="s">
        <v>20560</v>
      </c>
    </row>
    <row r="6067" spans="1:12">
      <c r="A6067" s="1">
        <v>7490</v>
      </c>
      <c r="B6067" s="1" t="s">
        <v>20564</v>
      </c>
      <c r="C6067" s="1" t="s">
        <v>20565</v>
      </c>
      <c r="D6067" s="1" t="s">
        <v>7110</v>
      </c>
      <c r="E6067" s="1" t="s">
        <v>20566</v>
      </c>
      <c r="F6067" s="1" t="s">
        <v>20567</v>
      </c>
      <c r="G6067" s="1">
        <v>31.991667</v>
      </c>
      <c r="H6067" s="1">
        <v>44.404167000000001</v>
      </c>
      <c r="I6067" s="1">
        <v>500</v>
      </c>
      <c r="J6067" s="1">
        <v>3</v>
      </c>
      <c r="K6067" s="1" t="s">
        <v>161</v>
      </c>
      <c r="L6067" s="1" t="s">
        <v>20564</v>
      </c>
    </row>
    <row r="6068" spans="1:12">
      <c r="A6068" s="1">
        <v>7491</v>
      </c>
      <c r="B6068" s="1" t="s">
        <v>20568</v>
      </c>
      <c r="C6068" s="1" t="s">
        <v>20569</v>
      </c>
      <c r="D6068" s="1" t="s">
        <v>1968</v>
      </c>
      <c r="E6068" s="1" t="s">
        <v>20570</v>
      </c>
      <c r="F6068" s="1" t="s">
        <v>1212</v>
      </c>
      <c r="G6068" s="1">
        <v>52.226388999999998</v>
      </c>
      <c r="H6068" s="1">
        <v>5.181667</v>
      </c>
      <c r="I6068" s="1">
        <v>3</v>
      </c>
      <c r="J6068" s="1">
        <v>1</v>
      </c>
      <c r="K6068" s="1" t="s">
        <v>184</v>
      </c>
      <c r="L6068" s="1" t="s">
        <v>20568</v>
      </c>
    </row>
    <row r="6069" spans="1:12">
      <c r="A6069" s="1">
        <v>7492</v>
      </c>
      <c r="B6069" s="1" t="s">
        <v>20571</v>
      </c>
      <c r="C6069" s="1" t="s">
        <v>20572</v>
      </c>
      <c r="D6069" s="1" t="s">
        <v>1644</v>
      </c>
      <c r="E6069" s="1" t="s">
        <v>20573</v>
      </c>
      <c r="F6069" s="1" t="s">
        <v>20574</v>
      </c>
      <c r="G6069" s="1">
        <v>56.057499999999997</v>
      </c>
      <c r="H6069" s="1">
        <v>-6.2430560000000002</v>
      </c>
      <c r="I6069" s="1">
        <v>44</v>
      </c>
      <c r="J6069" s="1">
        <v>0</v>
      </c>
      <c r="K6069" s="1" t="s">
        <v>161</v>
      </c>
      <c r="L6069" s="1" t="s">
        <v>20571</v>
      </c>
    </row>
    <row r="6070" spans="1:12">
      <c r="A6070" s="1">
        <v>7493</v>
      </c>
      <c r="B6070" s="1" t="s">
        <v>20575</v>
      </c>
      <c r="C6070" s="1" t="s">
        <v>20576</v>
      </c>
      <c r="D6070" s="1" t="s">
        <v>1644</v>
      </c>
      <c r="E6070" s="1" t="s">
        <v>20577</v>
      </c>
      <c r="F6070" s="1" t="s">
        <v>1212</v>
      </c>
      <c r="G6070" s="1">
        <v>56.633333</v>
      </c>
      <c r="H6070" s="1">
        <v>-6.5572220000000003</v>
      </c>
      <c r="I6070" s="1">
        <v>50</v>
      </c>
      <c r="J6070" s="1">
        <v>0</v>
      </c>
      <c r="K6070" s="1" t="s">
        <v>161</v>
      </c>
      <c r="L6070" s="1" t="s">
        <v>20575</v>
      </c>
    </row>
    <row r="6071" spans="1:12">
      <c r="A6071" s="1">
        <v>7494</v>
      </c>
      <c r="B6071" s="1" t="s">
        <v>20578</v>
      </c>
      <c r="C6071" s="1" t="s">
        <v>20579</v>
      </c>
      <c r="D6071" s="1" t="s">
        <v>1210</v>
      </c>
      <c r="E6071" s="1" t="s">
        <v>20580</v>
      </c>
      <c r="F6071" s="1" t="s">
        <v>20581</v>
      </c>
      <c r="G6071" s="1">
        <v>34.9878</v>
      </c>
      <c r="H6071" s="1">
        <v>-81.057199999999995</v>
      </c>
      <c r="I6071" s="1">
        <v>667</v>
      </c>
      <c r="J6071" s="1">
        <v>-5</v>
      </c>
      <c r="K6071" s="1" t="s">
        <v>236</v>
      </c>
      <c r="L6071" s="1" t="s">
        <v>20578</v>
      </c>
    </row>
    <row r="6072" spans="1:12">
      <c r="A6072" s="1">
        <v>7495</v>
      </c>
      <c r="B6072" s="1" t="s">
        <v>20582</v>
      </c>
      <c r="C6072" s="1" t="s">
        <v>11425</v>
      </c>
      <c r="D6072" s="1" t="s">
        <v>1210</v>
      </c>
      <c r="E6072" s="1" t="s">
        <v>20583</v>
      </c>
      <c r="F6072" s="1" t="s">
        <v>20584</v>
      </c>
      <c r="G6072" s="1">
        <v>40.354399999999998</v>
      </c>
      <c r="H6072" s="1">
        <v>-79.930199999999999</v>
      </c>
      <c r="I6072" s="1">
        <v>1252</v>
      </c>
      <c r="J6072" s="1">
        <v>-5</v>
      </c>
      <c r="K6072" s="1" t="s">
        <v>236</v>
      </c>
      <c r="L6072" s="1" t="s">
        <v>20582</v>
      </c>
    </row>
    <row r="6073" spans="1:12">
      <c r="A6073" s="1">
        <v>7496</v>
      </c>
      <c r="B6073" s="1" t="s">
        <v>20585</v>
      </c>
      <c r="C6073" s="1" t="s">
        <v>11075</v>
      </c>
      <c r="D6073" s="1" t="s">
        <v>1210</v>
      </c>
      <c r="E6073" s="1" t="s">
        <v>20586</v>
      </c>
      <c r="F6073" s="1" t="s">
        <v>20587</v>
      </c>
      <c r="G6073" s="1">
        <v>30.218699999999998</v>
      </c>
      <c r="H6073" s="1">
        <v>-81.8767</v>
      </c>
      <c r="I6073" s="1">
        <v>81</v>
      </c>
      <c r="J6073" s="1">
        <v>-5</v>
      </c>
      <c r="K6073" s="1" t="s">
        <v>236</v>
      </c>
      <c r="L6073" s="1" t="s">
        <v>20585</v>
      </c>
    </row>
    <row r="6074" spans="1:12">
      <c r="A6074" s="1">
        <v>7497</v>
      </c>
      <c r="B6074" s="1" t="s">
        <v>20588</v>
      </c>
      <c r="C6074" s="1" t="s">
        <v>11840</v>
      </c>
      <c r="D6074" s="1" t="s">
        <v>1210</v>
      </c>
      <c r="E6074" s="1" t="s">
        <v>20589</v>
      </c>
      <c r="F6074" s="1" t="s">
        <v>20590</v>
      </c>
      <c r="G6074" s="1">
        <v>33.7791</v>
      </c>
      <c r="H6074" s="1">
        <v>-84.5214</v>
      </c>
      <c r="I6074" s="1">
        <v>841</v>
      </c>
      <c r="J6074" s="1">
        <v>-5</v>
      </c>
      <c r="K6074" s="1" t="s">
        <v>236</v>
      </c>
      <c r="L6074" s="1" t="s">
        <v>20588</v>
      </c>
    </row>
    <row r="6075" spans="1:12">
      <c r="A6075" s="1">
        <v>7498</v>
      </c>
      <c r="B6075" s="1" t="s">
        <v>20591</v>
      </c>
      <c r="C6075" s="1" t="s">
        <v>20592</v>
      </c>
      <c r="D6075" s="1" t="s">
        <v>1644</v>
      </c>
      <c r="E6075" s="1" t="s">
        <v>20593</v>
      </c>
      <c r="F6075" s="1" t="s">
        <v>20594</v>
      </c>
      <c r="G6075" s="1">
        <v>49.945556000000003</v>
      </c>
      <c r="H6075" s="1">
        <v>-6.3313889999999997</v>
      </c>
      <c r="I6075" s="1">
        <v>20</v>
      </c>
      <c r="J6075" s="1">
        <v>0</v>
      </c>
      <c r="K6075" s="1" t="s">
        <v>161</v>
      </c>
      <c r="L6075" s="1" t="s">
        <v>20591</v>
      </c>
    </row>
    <row r="6076" spans="1:12">
      <c r="A6076" s="1">
        <v>7499</v>
      </c>
      <c r="B6076" s="1" t="s">
        <v>20595</v>
      </c>
      <c r="C6076" s="1" t="s">
        <v>20596</v>
      </c>
      <c r="D6076" s="1" t="s">
        <v>6584</v>
      </c>
      <c r="E6076" s="1" t="s">
        <v>20597</v>
      </c>
      <c r="F6076" s="1" t="s">
        <v>20598</v>
      </c>
      <c r="G6076" s="1">
        <v>32.605277999999998</v>
      </c>
      <c r="H6076" s="1">
        <v>65.864166999999995</v>
      </c>
      <c r="I6076" s="1">
        <v>3500</v>
      </c>
      <c r="J6076" s="1">
        <v>4.5</v>
      </c>
      <c r="K6076" s="1" t="s">
        <v>161</v>
      </c>
      <c r="L6076" s="1" t="s">
        <v>20595</v>
      </c>
    </row>
    <row r="6077" spans="1:12">
      <c r="A6077" s="1">
        <v>7500</v>
      </c>
      <c r="B6077" s="1" t="s">
        <v>20599</v>
      </c>
      <c r="C6077" s="1" t="s">
        <v>20600</v>
      </c>
      <c r="D6077" s="1" t="s">
        <v>6584</v>
      </c>
      <c r="E6077" s="1" t="s">
        <v>20601</v>
      </c>
      <c r="F6077" s="1" t="s">
        <v>20602</v>
      </c>
      <c r="G6077" s="1">
        <v>30.969166999999999</v>
      </c>
      <c r="H6077" s="1">
        <v>61.866943999999997</v>
      </c>
      <c r="I6077" s="1">
        <v>1581</v>
      </c>
      <c r="J6077" s="1">
        <v>4.5</v>
      </c>
      <c r="K6077" s="1" t="s">
        <v>161</v>
      </c>
      <c r="L6077" s="1" t="s">
        <v>20599</v>
      </c>
    </row>
    <row r="6078" spans="1:12">
      <c r="A6078" s="1">
        <v>7501</v>
      </c>
      <c r="B6078" s="1" t="s">
        <v>20603</v>
      </c>
      <c r="C6078" s="1" t="s">
        <v>20604</v>
      </c>
      <c r="D6078" s="1" t="s">
        <v>6584</v>
      </c>
      <c r="E6078" s="1" t="s">
        <v>20605</v>
      </c>
      <c r="F6078" s="1" t="s">
        <v>20606</v>
      </c>
      <c r="G6078" s="1">
        <v>34.526667000000003</v>
      </c>
      <c r="H6078" s="1">
        <v>65.271666999999994</v>
      </c>
      <c r="I6078" s="1">
        <v>7383</v>
      </c>
      <c r="J6078" s="1">
        <v>4.5</v>
      </c>
      <c r="K6078" s="1" t="s">
        <v>161</v>
      </c>
      <c r="L6078" s="1" t="s">
        <v>20603</v>
      </c>
    </row>
    <row r="6079" spans="1:12">
      <c r="A6079" s="1">
        <v>7502</v>
      </c>
      <c r="B6079" s="1" t="s">
        <v>20607</v>
      </c>
      <c r="C6079" s="1" t="s">
        <v>20607</v>
      </c>
      <c r="D6079" s="1" t="s">
        <v>1210</v>
      </c>
      <c r="F6079" s="1" t="s">
        <v>1212</v>
      </c>
      <c r="G6079" s="1">
        <v>36.998975999999999</v>
      </c>
      <c r="H6079" s="1">
        <v>-109.04517199999999</v>
      </c>
      <c r="I6079" s="1">
        <v>1000</v>
      </c>
      <c r="J6079" s="1">
        <v>-8</v>
      </c>
      <c r="K6079" s="1" t="s">
        <v>161</v>
      </c>
      <c r="L6079" s="1" t="s">
        <v>20607</v>
      </c>
    </row>
    <row r="6080" spans="1:12">
      <c r="A6080" s="1">
        <v>7503</v>
      </c>
      <c r="B6080" s="1" t="s">
        <v>20608</v>
      </c>
      <c r="C6080" s="1" t="s">
        <v>20609</v>
      </c>
      <c r="D6080" s="1" t="s">
        <v>10648</v>
      </c>
      <c r="E6080" s="1" t="s">
        <v>20610</v>
      </c>
      <c r="F6080" s="1" t="s">
        <v>20611</v>
      </c>
      <c r="G6080" s="1">
        <v>32.9</v>
      </c>
      <c r="H6080" s="1">
        <v>115.816667</v>
      </c>
      <c r="I6080" s="1">
        <v>500</v>
      </c>
      <c r="J6080" s="1">
        <v>8</v>
      </c>
      <c r="K6080" s="1" t="s">
        <v>161</v>
      </c>
      <c r="L6080" s="1" t="s">
        <v>20608</v>
      </c>
    </row>
    <row r="6081" spans="1:12">
      <c r="A6081" s="1">
        <v>7504</v>
      </c>
      <c r="B6081" s="1" t="s">
        <v>20612</v>
      </c>
      <c r="C6081" s="1" t="s">
        <v>20613</v>
      </c>
      <c r="D6081" s="1" t="s">
        <v>10648</v>
      </c>
      <c r="E6081" s="1" t="s">
        <v>20614</v>
      </c>
      <c r="F6081" s="1" t="s">
        <v>1212</v>
      </c>
      <c r="G6081" s="1">
        <v>25.674167000000001</v>
      </c>
      <c r="H6081" s="1">
        <v>116.74638899999999</v>
      </c>
      <c r="I6081" s="1">
        <v>300</v>
      </c>
      <c r="J6081" s="1">
        <v>8</v>
      </c>
      <c r="K6081" s="1" t="s">
        <v>161</v>
      </c>
      <c r="L6081" s="1" t="s">
        <v>20612</v>
      </c>
    </row>
    <row r="6082" spans="1:12">
      <c r="A6082" s="1">
        <v>7505</v>
      </c>
      <c r="B6082" s="1" t="s">
        <v>20615</v>
      </c>
      <c r="C6082" s="1" t="s">
        <v>20616</v>
      </c>
      <c r="D6082" s="1" t="s">
        <v>10648</v>
      </c>
      <c r="E6082" s="1" t="s">
        <v>20617</v>
      </c>
      <c r="F6082" s="1" t="s">
        <v>20618</v>
      </c>
      <c r="G6082" s="1">
        <v>25.053332999999999</v>
      </c>
      <c r="H6082" s="1">
        <v>99.168333000000004</v>
      </c>
      <c r="I6082" s="1">
        <v>500</v>
      </c>
      <c r="J6082" s="1">
        <v>8</v>
      </c>
      <c r="K6082" s="1" t="s">
        <v>161</v>
      </c>
      <c r="L6082" s="1" t="s">
        <v>20615</v>
      </c>
    </row>
    <row r="6083" spans="1:12">
      <c r="A6083" s="1">
        <v>7506</v>
      </c>
      <c r="B6083" s="1" t="s">
        <v>20619</v>
      </c>
      <c r="C6083" s="1" t="s">
        <v>20620</v>
      </c>
      <c r="D6083" s="1" t="s">
        <v>10648</v>
      </c>
      <c r="E6083" s="1" t="s">
        <v>20621</v>
      </c>
      <c r="F6083" s="1" t="s">
        <v>1212</v>
      </c>
      <c r="G6083" s="1">
        <v>25.088200000000001</v>
      </c>
      <c r="H6083" s="1">
        <v>104.95869999999999</v>
      </c>
      <c r="I6083" s="1">
        <v>500</v>
      </c>
      <c r="J6083" s="1">
        <v>8</v>
      </c>
      <c r="K6083" s="1" t="s">
        <v>161</v>
      </c>
      <c r="L6083" s="1" t="s">
        <v>20619</v>
      </c>
    </row>
    <row r="6084" spans="1:12">
      <c r="A6084" s="1">
        <v>7507</v>
      </c>
      <c r="B6084" s="1" t="s">
        <v>20622</v>
      </c>
      <c r="C6084" s="1" t="s">
        <v>9922</v>
      </c>
      <c r="D6084" s="1" t="s">
        <v>9922</v>
      </c>
      <c r="E6084" s="1" t="s">
        <v>20623</v>
      </c>
      <c r="F6084" s="1" t="s">
        <v>1212</v>
      </c>
      <c r="G6084" s="1">
        <v>22.197075000000002</v>
      </c>
      <c r="H6084" s="1">
        <v>113.55891099999999</v>
      </c>
      <c r="I6084" s="1">
        <v>0</v>
      </c>
      <c r="J6084" s="1">
        <v>8</v>
      </c>
      <c r="K6084" s="1" t="s">
        <v>161</v>
      </c>
      <c r="L6084" s="1" t="s">
        <v>20622</v>
      </c>
    </row>
    <row r="6085" spans="1:12">
      <c r="A6085" s="1">
        <v>7508</v>
      </c>
      <c r="B6085" s="1" t="s">
        <v>20624</v>
      </c>
      <c r="C6085" s="1" t="s">
        <v>20625</v>
      </c>
      <c r="D6085" s="1" t="s">
        <v>10648</v>
      </c>
      <c r="E6085" s="1" t="s">
        <v>20626</v>
      </c>
      <c r="F6085" s="1" t="s">
        <v>1212</v>
      </c>
      <c r="G6085" s="1">
        <v>26.206</v>
      </c>
      <c r="H6085" s="1">
        <v>109.039</v>
      </c>
      <c r="I6085" s="1">
        <v>500</v>
      </c>
      <c r="J6085" s="1">
        <v>8</v>
      </c>
      <c r="K6085" s="1" t="s">
        <v>161</v>
      </c>
      <c r="L6085" s="1" t="s">
        <v>20624</v>
      </c>
    </row>
    <row r="6086" spans="1:12">
      <c r="A6086" s="1">
        <v>7509</v>
      </c>
      <c r="B6086" s="1" t="s">
        <v>20627</v>
      </c>
      <c r="C6086" s="1" t="s">
        <v>20628</v>
      </c>
      <c r="D6086" s="1" t="s">
        <v>1210</v>
      </c>
      <c r="E6086" s="1" t="s">
        <v>20629</v>
      </c>
      <c r="F6086" s="1" t="s">
        <v>1212</v>
      </c>
      <c r="G6086" s="1">
        <v>33.908505599999998</v>
      </c>
      <c r="H6086" s="1">
        <v>-78.436672200000004</v>
      </c>
      <c r="I6086" s="1">
        <v>32</v>
      </c>
      <c r="J6086" s="1">
        <v>-5</v>
      </c>
      <c r="K6086" s="1" t="s">
        <v>161</v>
      </c>
      <c r="L6086" s="1" t="s">
        <v>20627</v>
      </c>
    </row>
    <row r="6087" spans="1:12">
      <c r="A6087" s="1">
        <v>7510</v>
      </c>
      <c r="B6087" s="1" t="s">
        <v>20630</v>
      </c>
      <c r="C6087" s="1" t="s">
        <v>20630</v>
      </c>
      <c r="D6087" s="1" t="s">
        <v>9287</v>
      </c>
      <c r="F6087" s="1" t="s">
        <v>20631</v>
      </c>
      <c r="G6087" s="1">
        <v>39.901439000000003</v>
      </c>
      <c r="H6087" s="1">
        <v>46.787030999999999</v>
      </c>
      <c r="I6087" s="1">
        <v>2001</v>
      </c>
      <c r="J6087" s="1">
        <v>4</v>
      </c>
      <c r="K6087" s="1" t="s">
        <v>184</v>
      </c>
      <c r="L6087" s="1" t="s">
        <v>20630</v>
      </c>
    </row>
    <row r="6088" spans="1:12">
      <c r="A6088" s="1">
        <v>7511</v>
      </c>
      <c r="B6088" s="1" t="s">
        <v>20632</v>
      </c>
      <c r="C6088" s="1" t="s">
        <v>11811</v>
      </c>
      <c r="D6088" s="1" t="s">
        <v>1210</v>
      </c>
      <c r="E6088" s="1" t="s">
        <v>20633</v>
      </c>
      <c r="F6088" s="1" t="s">
        <v>20634</v>
      </c>
      <c r="G6088" s="1">
        <v>40.079799999999999</v>
      </c>
      <c r="H6088" s="1">
        <v>-83.072999999999993</v>
      </c>
      <c r="I6088" s="1">
        <v>905</v>
      </c>
      <c r="J6088" s="1">
        <v>-5</v>
      </c>
      <c r="K6088" s="1" t="s">
        <v>161</v>
      </c>
      <c r="L6088" s="1" t="s">
        <v>20632</v>
      </c>
    </row>
    <row r="6089" spans="1:12">
      <c r="A6089" s="1">
        <v>7922</v>
      </c>
      <c r="B6089" s="1" t="s">
        <v>20635</v>
      </c>
      <c r="C6089" s="1" t="s">
        <v>20635</v>
      </c>
      <c r="D6089" s="1" t="s">
        <v>6006</v>
      </c>
      <c r="E6089" s="1" t="s">
        <v>20636</v>
      </c>
      <c r="F6089" s="1" t="s">
        <v>1212</v>
      </c>
      <c r="G6089" s="1">
        <v>8.9666669999999993</v>
      </c>
      <c r="H6089" s="1">
        <v>-80.333336000000003</v>
      </c>
      <c r="I6089" s="1">
        <v>10</v>
      </c>
      <c r="J6089" s="1">
        <v>-7</v>
      </c>
      <c r="K6089" s="1" t="s">
        <v>161</v>
      </c>
      <c r="L6089" s="1" t="s">
        <v>20635</v>
      </c>
    </row>
    <row r="6090" spans="1:12">
      <c r="A6090" s="1">
        <v>7513</v>
      </c>
      <c r="B6090" s="1" t="s">
        <v>20637</v>
      </c>
      <c r="C6090" s="1" t="s">
        <v>20637</v>
      </c>
      <c r="D6090" s="1" t="s">
        <v>1210</v>
      </c>
      <c r="E6090" s="1" t="s">
        <v>20638</v>
      </c>
      <c r="F6090" s="1" t="s">
        <v>20639</v>
      </c>
      <c r="G6090" s="1">
        <v>32.968559399999997</v>
      </c>
      <c r="H6090" s="1">
        <v>-96.836447800000002</v>
      </c>
      <c r="I6090" s="1">
        <v>644</v>
      </c>
      <c r="J6090" s="1">
        <v>-5</v>
      </c>
      <c r="K6090" s="1" t="s">
        <v>236</v>
      </c>
      <c r="L6090" s="1" t="s">
        <v>20637</v>
      </c>
    </row>
    <row r="6091" spans="1:12">
      <c r="A6091" s="1">
        <v>7514</v>
      </c>
      <c r="B6091" s="1" t="s">
        <v>20640</v>
      </c>
      <c r="C6091" s="1" t="s">
        <v>20640</v>
      </c>
      <c r="D6091" s="1" t="s">
        <v>1210</v>
      </c>
      <c r="E6091" s="1" t="s">
        <v>20641</v>
      </c>
      <c r="F6091" s="1" t="s">
        <v>20642</v>
      </c>
      <c r="G6091" s="1">
        <v>30.400061099999999</v>
      </c>
      <c r="H6091" s="1">
        <v>-86.471477199999995</v>
      </c>
      <c r="I6091" s="1">
        <v>23</v>
      </c>
      <c r="J6091" s="1">
        <v>-5</v>
      </c>
      <c r="K6091" s="1" t="s">
        <v>236</v>
      </c>
      <c r="L6091" s="1" t="s">
        <v>20640</v>
      </c>
    </row>
    <row r="6092" spans="1:12">
      <c r="A6092" s="1">
        <v>7515</v>
      </c>
      <c r="B6092" s="1" t="s">
        <v>20643</v>
      </c>
      <c r="C6092" s="1" t="s">
        <v>20644</v>
      </c>
      <c r="D6092" s="1" t="s">
        <v>1210</v>
      </c>
      <c r="E6092" s="1" t="s">
        <v>20645</v>
      </c>
      <c r="F6092" s="1" t="s">
        <v>1212</v>
      </c>
      <c r="G6092" s="1">
        <v>24.616669999999999</v>
      </c>
      <c r="H6092" s="1">
        <v>-82.866669999999999</v>
      </c>
      <c r="I6092" s="1">
        <v>0</v>
      </c>
      <c r="J6092" s="1">
        <v>-5</v>
      </c>
      <c r="K6092" s="1" t="s">
        <v>236</v>
      </c>
      <c r="L6092" s="1" t="s">
        <v>20643</v>
      </c>
    </row>
    <row r="6093" spans="1:12">
      <c r="A6093" s="1">
        <v>7516</v>
      </c>
      <c r="B6093" s="1" t="s">
        <v>20646</v>
      </c>
      <c r="C6093" s="1" t="s">
        <v>20647</v>
      </c>
      <c r="D6093" s="1" t="s">
        <v>9348</v>
      </c>
      <c r="E6093" s="1" t="s">
        <v>20648</v>
      </c>
      <c r="F6093" s="1" t="s">
        <v>20649</v>
      </c>
      <c r="G6093" s="1">
        <v>46.675800000000002</v>
      </c>
      <c r="H6093" s="1">
        <v>32.506399999999999</v>
      </c>
      <c r="I6093" s="1">
        <v>148</v>
      </c>
      <c r="J6093" s="1">
        <v>2</v>
      </c>
      <c r="K6093" s="1" t="s">
        <v>184</v>
      </c>
      <c r="L6093" s="1" t="s">
        <v>20646</v>
      </c>
    </row>
    <row r="6094" spans="1:12">
      <c r="A6094" s="1">
        <v>7517</v>
      </c>
      <c r="B6094" s="1" t="s">
        <v>20650</v>
      </c>
      <c r="C6094" s="1" t="s">
        <v>20651</v>
      </c>
      <c r="D6094" s="1" t="s">
        <v>6460</v>
      </c>
      <c r="E6094" s="1" t="s">
        <v>20652</v>
      </c>
      <c r="F6094" s="1" t="s">
        <v>20653</v>
      </c>
      <c r="G6094" s="1">
        <v>-46.899692999999999</v>
      </c>
      <c r="H6094" s="1">
        <v>168.10159200000001</v>
      </c>
      <c r="I6094" s="1">
        <v>100</v>
      </c>
      <c r="J6094" s="1">
        <v>12</v>
      </c>
      <c r="K6094" s="1" t="s">
        <v>161</v>
      </c>
      <c r="L6094" s="1" t="s">
        <v>20650</v>
      </c>
    </row>
    <row r="6095" spans="1:12">
      <c r="A6095" s="1">
        <v>7518</v>
      </c>
      <c r="B6095" s="1" t="s">
        <v>20654</v>
      </c>
      <c r="C6095" s="1" t="s">
        <v>20654</v>
      </c>
      <c r="D6095" s="1" t="s">
        <v>3204</v>
      </c>
      <c r="F6095" s="1" t="s">
        <v>20655</v>
      </c>
      <c r="G6095" s="1">
        <v>-9.7422000000000004</v>
      </c>
      <c r="H6095" s="1">
        <v>46.506700000000002</v>
      </c>
      <c r="I6095" s="1">
        <v>10</v>
      </c>
      <c r="J6095" s="1">
        <v>4</v>
      </c>
      <c r="K6095" s="1" t="s">
        <v>161</v>
      </c>
      <c r="L6095" s="1" t="s">
        <v>20654</v>
      </c>
    </row>
    <row r="6096" spans="1:12">
      <c r="A6096" s="1">
        <v>7519</v>
      </c>
      <c r="B6096" s="1" t="s">
        <v>20656</v>
      </c>
      <c r="C6096" s="1" t="s">
        <v>20657</v>
      </c>
      <c r="D6096" s="1" t="s">
        <v>10648</v>
      </c>
      <c r="E6096" s="1" t="s">
        <v>20658</v>
      </c>
      <c r="F6096" s="1" t="s">
        <v>1212</v>
      </c>
      <c r="G6096" s="1">
        <v>27.441389000000001</v>
      </c>
      <c r="H6096" s="1">
        <v>109.69972199999999</v>
      </c>
      <c r="I6096" s="1">
        <v>1000</v>
      </c>
      <c r="J6096" s="1">
        <v>8</v>
      </c>
      <c r="K6096" s="1" t="s">
        <v>161</v>
      </c>
      <c r="L6096" s="1" t="s">
        <v>20656</v>
      </c>
    </row>
    <row r="6097" spans="1:12">
      <c r="A6097" s="1">
        <v>7520</v>
      </c>
      <c r="B6097" s="1" t="s">
        <v>20659</v>
      </c>
      <c r="C6097" s="1" t="s">
        <v>20654</v>
      </c>
      <c r="D6097" s="1" t="s">
        <v>3204</v>
      </c>
      <c r="F6097" s="1" t="s">
        <v>1212</v>
      </c>
      <c r="G6097" s="1">
        <v>-9.74</v>
      </c>
      <c r="H6097" s="1">
        <v>46.51</v>
      </c>
      <c r="I6097" s="1">
        <v>100</v>
      </c>
      <c r="J6097" s="1">
        <v>4</v>
      </c>
      <c r="K6097" s="1" t="s">
        <v>161</v>
      </c>
      <c r="L6097" s="1" t="s">
        <v>20659</v>
      </c>
    </row>
    <row r="6098" spans="1:12">
      <c r="A6098" s="1">
        <v>7521</v>
      </c>
      <c r="B6098" s="1" t="s">
        <v>20660</v>
      </c>
      <c r="C6098" s="1" t="s">
        <v>20661</v>
      </c>
      <c r="D6098" s="1" t="s">
        <v>233</v>
      </c>
      <c r="E6098" s="1" t="s">
        <v>20662</v>
      </c>
      <c r="F6098" s="1" t="s">
        <v>20663</v>
      </c>
      <c r="G6098" s="1">
        <v>43.826900000000002</v>
      </c>
      <c r="H6098" s="1">
        <v>-66.088099999999997</v>
      </c>
      <c r="I6098" s="1">
        <v>141</v>
      </c>
      <c r="J6098" s="1">
        <v>-5</v>
      </c>
      <c r="K6098" s="1" t="s">
        <v>236</v>
      </c>
      <c r="L6098" s="1" t="s">
        <v>20660</v>
      </c>
    </row>
    <row r="6099" spans="1:12">
      <c r="A6099" s="1">
        <v>7522</v>
      </c>
      <c r="B6099" s="1" t="s">
        <v>20664</v>
      </c>
      <c r="C6099" s="1" t="s">
        <v>20665</v>
      </c>
      <c r="D6099" s="1" t="s">
        <v>1210</v>
      </c>
      <c r="E6099" s="1" t="s">
        <v>20666</v>
      </c>
      <c r="F6099" s="1" t="s">
        <v>20667</v>
      </c>
      <c r="G6099" s="1">
        <v>35.331389000000001</v>
      </c>
      <c r="H6099" s="1">
        <v>-77.608889000000005</v>
      </c>
      <c r="I6099" s="1">
        <v>94</v>
      </c>
      <c r="J6099" s="1">
        <v>7</v>
      </c>
      <c r="K6099" s="1" t="s">
        <v>236</v>
      </c>
      <c r="L6099" s="1" t="s">
        <v>20664</v>
      </c>
    </row>
    <row r="6100" spans="1:12">
      <c r="A6100" s="1">
        <v>7523</v>
      </c>
      <c r="B6100" s="1" t="s">
        <v>20668</v>
      </c>
      <c r="C6100" s="1" t="s">
        <v>20669</v>
      </c>
      <c r="D6100" s="1" t="s">
        <v>1210</v>
      </c>
      <c r="E6100" s="1" t="s">
        <v>20670</v>
      </c>
      <c r="F6100" s="1" t="s">
        <v>20671</v>
      </c>
      <c r="G6100" s="1">
        <v>36.020000000000003</v>
      </c>
      <c r="H6100" s="1">
        <v>-75.67</v>
      </c>
      <c r="I6100" s="1">
        <v>13</v>
      </c>
      <c r="J6100" s="1">
        <v>-4</v>
      </c>
      <c r="K6100" s="1" t="s">
        <v>236</v>
      </c>
      <c r="L6100" s="1" t="s">
        <v>20668</v>
      </c>
    </row>
    <row r="6101" spans="1:12">
      <c r="A6101" s="1">
        <v>7524</v>
      </c>
      <c r="B6101" s="1" t="s">
        <v>20672</v>
      </c>
      <c r="C6101" s="1" t="s">
        <v>20673</v>
      </c>
      <c r="D6101" s="1" t="s">
        <v>1963</v>
      </c>
      <c r="F6101" s="1" t="s">
        <v>1212</v>
      </c>
      <c r="G6101" s="1">
        <v>-51.31</v>
      </c>
      <c r="H6101" s="1">
        <v>-59.61</v>
      </c>
      <c r="I6101" s="1">
        <v>8</v>
      </c>
      <c r="J6101" s="1">
        <v>-3</v>
      </c>
      <c r="K6101" s="1" t="s">
        <v>5710</v>
      </c>
      <c r="L6101" s="1" t="s">
        <v>20672</v>
      </c>
    </row>
    <row r="6102" spans="1:12">
      <c r="A6102" s="1">
        <v>7525</v>
      </c>
      <c r="B6102" s="1" t="s">
        <v>20674</v>
      </c>
      <c r="C6102" s="1" t="s">
        <v>20675</v>
      </c>
      <c r="D6102" s="1" t="s">
        <v>1963</v>
      </c>
      <c r="F6102" s="1" t="s">
        <v>1212</v>
      </c>
      <c r="G6102" s="1">
        <v>-52.428199999999997</v>
      </c>
      <c r="H6102" s="1">
        <v>-59.0777</v>
      </c>
      <c r="I6102" s="1">
        <v>0</v>
      </c>
      <c r="J6102" s="1">
        <v>-3</v>
      </c>
      <c r="K6102" s="1" t="s">
        <v>5710</v>
      </c>
      <c r="L6102" s="1" t="s">
        <v>20674</v>
      </c>
    </row>
    <row r="6103" spans="1:12">
      <c r="A6103" s="1">
        <v>7526</v>
      </c>
      <c r="B6103" s="1" t="s">
        <v>20676</v>
      </c>
      <c r="C6103" s="1" t="s">
        <v>20677</v>
      </c>
      <c r="D6103" s="1" t="s">
        <v>1963</v>
      </c>
      <c r="F6103" s="1" t="s">
        <v>1212</v>
      </c>
      <c r="G6103" s="1">
        <v>-52.03</v>
      </c>
      <c r="H6103" s="1">
        <v>-58.47</v>
      </c>
      <c r="I6103" s="1">
        <v>0</v>
      </c>
      <c r="J6103" s="1">
        <v>-3</v>
      </c>
      <c r="K6103" s="1" t="s">
        <v>5710</v>
      </c>
      <c r="L6103" s="1" t="s">
        <v>20676</v>
      </c>
    </row>
    <row r="6104" spans="1:12">
      <c r="A6104" s="1">
        <v>7527</v>
      </c>
      <c r="B6104" s="1" t="s">
        <v>20678</v>
      </c>
      <c r="C6104" s="1" t="s">
        <v>20679</v>
      </c>
      <c r="D6104" s="1" t="s">
        <v>10648</v>
      </c>
      <c r="E6104" s="1" t="s">
        <v>20680</v>
      </c>
      <c r="F6104" s="1" t="s">
        <v>20681</v>
      </c>
      <c r="G6104" s="1">
        <v>23.738333000000001</v>
      </c>
      <c r="H6104" s="1">
        <v>100.02500000000001</v>
      </c>
      <c r="I6104" s="1">
        <v>1500</v>
      </c>
      <c r="J6104" s="1">
        <v>8</v>
      </c>
      <c r="K6104" s="1" t="s">
        <v>161</v>
      </c>
      <c r="L6104" s="1" t="s">
        <v>20678</v>
      </c>
    </row>
    <row r="6105" spans="1:12">
      <c r="A6105" s="1">
        <v>7528</v>
      </c>
      <c r="B6105" s="1" t="s">
        <v>20682</v>
      </c>
      <c r="C6105" s="1" t="s">
        <v>20683</v>
      </c>
      <c r="D6105" s="1" t="s">
        <v>10648</v>
      </c>
      <c r="E6105" s="1" t="s">
        <v>20684</v>
      </c>
      <c r="F6105" s="1" t="s">
        <v>1212</v>
      </c>
      <c r="G6105" s="1">
        <v>23.375833</v>
      </c>
      <c r="H6105" s="1">
        <v>104.243056</v>
      </c>
      <c r="I6105" s="1">
        <v>1000</v>
      </c>
      <c r="J6105" s="1">
        <v>8</v>
      </c>
      <c r="K6105" s="1" t="s">
        <v>161</v>
      </c>
      <c r="L6105" s="1" t="s">
        <v>20682</v>
      </c>
    </row>
    <row r="6106" spans="1:12">
      <c r="A6106" s="1">
        <v>7529</v>
      </c>
      <c r="B6106" s="1" t="s">
        <v>20685</v>
      </c>
      <c r="C6106" s="1" t="s">
        <v>8051</v>
      </c>
      <c r="D6106" s="1" t="s">
        <v>7943</v>
      </c>
      <c r="E6106" s="1" t="s">
        <v>20686</v>
      </c>
      <c r="F6106" s="1" t="s">
        <v>1212</v>
      </c>
      <c r="G6106" s="1">
        <v>-3.1460400000000002</v>
      </c>
      <c r="H6106" s="1">
        <v>-59.9863</v>
      </c>
      <c r="I6106" s="1">
        <v>267</v>
      </c>
      <c r="J6106" s="1">
        <v>-4</v>
      </c>
      <c r="K6106" s="1" t="s">
        <v>5710</v>
      </c>
      <c r="L6106" s="1" t="s">
        <v>20685</v>
      </c>
    </row>
    <row r="6107" spans="1:12">
      <c r="A6107" s="1">
        <v>7530</v>
      </c>
      <c r="B6107" s="1" t="s">
        <v>20687</v>
      </c>
      <c r="C6107" s="1" t="s">
        <v>20688</v>
      </c>
      <c r="D6107" s="1" t="s">
        <v>7943</v>
      </c>
      <c r="E6107" s="1" t="s">
        <v>20689</v>
      </c>
      <c r="F6107" s="1" t="s">
        <v>1212</v>
      </c>
      <c r="G6107" s="1">
        <v>-0.14805599999999999</v>
      </c>
      <c r="H6107" s="1">
        <v>-66.985799999999998</v>
      </c>
      <c r="I6107" s="1">
        <v>251</v>
      </c>
      <c r="J6107" s="1">
        <v>-4</v>
      </c>
      <c r="K6107" s="1" t="s">
        <v>5710</v>
      </c>
      <c r="L6107" s="1" t="s">
        <v>20687</v>
      </c>
    </row>
    <row r="6108" spans="1:12">
      <c r="A6108" s="1">
        <v>7531</v>
      </c>
      <c r="B6108" s="1" t="s">
        <v>20690</v>
      </c>
      <c r="C6108" s="1" t="s">
        <v>20690</v>
      </c>
      <c r="D6108" s="1" t="s">
        <v>7943</v>
      </c>
      <c r="F6108" s="1" t="s">
        <v>20691</v>
      </c>
      <c r="G6108" s="1">
        <v>0.62826899999999997</v>
      </c>
      <c r="H6108" s="1">
        <v>-66.115127999999999</v>
      </c>
      <c r="I6108" s="1">
        <v>354</v>
      </c>
      <c r="J6108" s="1">
        <v>-4</v>
      </c>
      <c r="K6108" s="1" t="s">
        <v>5710</v>
      </c>
      <c r="L6108" s="1" t="s">
        <v>20690</v>
      </c>
    </row>
    <row r="6109" spans="1:12">
      <c r="A6109" s="1">
        <v>7532</v>
      </c>
      <c r="B6109" s="1" t="s">
        <v>20692</v>
      </c>
      <c r="C6109" s="1" t="s">
        <v>20693</v>
      </c>
      <c r="D6109" s="1" t="s">
        <v>7943</v>
      </c>
      <c r="E6109" s="1" t="s">
        <v>20694</v>
      </c>
      <c r="F6109" s="1" t="s">
        <v>20695</v>
      </c>
      <c r="G6109" s="1">
        <v>-6.1178100000000004</v>
      </c>
      <c r="H6109" s="1">
        <v>-50.003500000000003</v>
      </c>
      <c r="I6109" s="1">
        <v>2064</v>
      </c>
      <c r="J6109" s="1">
        <v>-3</v>
      </c>
      <c r="K6109" s="1" t="s">
        <v>5710</v>
      </c>
      <c r="L6109" s="1" t="s">
        <v>20692</v>
      </c>
    </row>
    <row r="6110" spans="1:12">
      <c r="A6110" s="1">
        <v>7533</v>
      </c>
      <c r="B6110" s="1" t="s">
        <v>20696</v>
      </c>
      <c r="C6110" s="1" t="s">
        <v>20697</v>
      </c>
      <c r="D6110" s="1" t="s">
        <v>7943</v>
      </c>
      <c r="F6110" s="1" t="s">
        <v>20698</v>
      </c>
      <c r="G6110" s="1">
        <v>-2.3730000000000002</v>
      </c>
      <c r="H6110" s="1">
        <v>-44.396388999999999</v>
      </c>
      <c r="I6110" s="1">
        <v>148</v>
      </c>
      <c r="J6110" s="1">
        <v>-3</v>
      </c>
      <c r="K6110" s="1" t="s">
        <v>5710</v>
      </c>
      <c r="L6110" s="1" t="s">
        <v>20696</v>
      </c>
    </row>
    <row r="6111" spans="1:12">
      <c r="A6111" s="1">
        <v>7534</v>
      </c>
      <c r="B6111" s="1" t="s">
        <v>7999</v>
      </c>
      <c r="C6111" s="1" t="s">
        <v>8000</v>
      </c>
      <c r="D6111" s="1" t="s">
        <v>7943</v>
      </c>
      <c r="E6111" s="1" t="s">
        <v>20699</v>
      </c>
      <c r="F6111" s="1" t="s">
        <v>1212</v>
      </c>
      <c r="G6111" s="1">
        <v>-4.2446000000000002</v>
      </c>
      <c r="H6111" s="1">
        <v>-56.003839999999997</v>
      </c>
      <c r="I6111" s="1">
        <v>0</v>
      </c>
      <c r="J6111" s="1">
        <v>-4</v>
      </c>
      <c r="K6111" s="1" t="s">
        <v>5710</v>
      </c>
      <c r="L6111" s="1" t="s">
        <v>7999</v>
      </c>
    </row>
    <row r="6112" spans="1:12">
      <c r="A6112" s="1">
        <v>7535</v>
      </c>
      <c r="B6112" s="1" t="s">
        <v>20700</v>
      </c>
      <c r="C6112" s="1" t="s">
        <v>20701</v>
      </c>
      <c r="D6112" s="1" t="s">
        <v>9536</v>
      </c>
      <c r="E6112" s="1" t="s">
        <v>20702</v>
      </c>
      <c r="F6112" s="1" t="s">
        <v>1212</v>
      </c>
      <c r="G6112" s="1">
        <v>18.411943999999998</v>
      </c>
      <c r="H6112" s="1">
        <v>76.465000000000003</v>
      </c>
      <c r="I6112" s="1">
        <v>1584</v>
      </c>
      <c r="J6112" s="1">
        <v>5.5</v>
      </c>
      <c r="K6112" s="1" t="s">
        <v>161</v>
      </c>
      <c r="L6112" s="1" t="s">
        <v>20700</v>
      </c>
    </row>
    <row r="6113" spans="1:12">
      <c r="A6113" s="1">
        <v>7536</v>
      </c>
      <c r="B6113" s="1" t="s">
        <v>20703</v>
      </c>
      <c r="C6113" s="1" t="s">
        <v>20704</v>
      </c>
      <c r="D6113" s="1" t="s">
        <v>10040</v>
      </c>
      <c r="E6113" s="1" t="s">
        <v>20705</v>
      </c>
      <c r="F6113" s="1" t="s">
        <v>20706</v>
      </c>
      <c r="G6113" s="1">
        <v>3.3481190000000001</v>
      </c>
      <c r="H6113" s="1">
        <v>106.25805</v>
      </c>
      <c r="I6113" s="1">
        <v>10</v>
      </c>
      <c r="J6113" s="1">
        <v>7</v>
      </c>
      <c r="K6113" s="1" t="s">
        <v>201</v>
      </c>
      <c r="L6113" s="1" t="s">
        <v>20703</v>
      </c>
    </row>
    <row r="6114" spans="1:12">
      <c r="A6114" s="1">
        <v>7537</v>
      </c>
      <c r="B6114" s="1" t="s">
        <v>1327</v>
      </c>
      <c r="C6114" s="1" t="s">
        <v>1328</v>
      </c>
      <c r="D6114" s="1" t="s">
        <v>1196</v>
      </c>
      <c r="E6114" s="1" t="s">
        <v>20707</v>
      </c>
      <c r="F6114" s="1" t="s">
        <v>1212</v>
      </c>
      <c r="G6114" s="1">
        <v>0</v>
      </c>
      <c r="H6114" s="1">
        <v>0</v>
      </c>
      <c r="I6114" s="1">
        <v>300</v>
      </c>
      <c r="J6114" s="1">
        <v>1</v>
      </c>
      <c r="K6114" s="1" t="s">
        <v>184</v>
      </c>
      <c r="L6114" s="1" t="s">
        <v>1327</v>
      </c>
    </row>
    <row r="6115" spans="1:12">
      <c r="A6115" s="1">
        <v>7538</v>
      </c>
      <c r="B6115" s="1" t="s">
        <v>20708</v>
      </c>
      <c r="C6115" s="1" t="s">
        <v>20708</v>
      </c>
      <c r="D6115" s="1" t="s">
        <v>1196</v>
      </c>
      <c r="F6115" s="1" t="s">
        <v>20709</v>
      </c>
      <c r="G6115" s="1">
        <v>51.937489999999997</v>
      </c>
      <c r="H6115" s="1">
        <v>8.3825699999999994</v>
      </c>
      <c r="I6115" s="1">
        <v>400</v>
      </c>
      <c r="J6115" s="1">
        <v>1</v>
      </c>
      <c r="K6115" s="1" t="s">
        <v>184</v>
      </c>
      <c r="L6115" s="1" t="s">
        <v>20708</v>
      </c>
    </row>
    <row r="6116" spans="1:12">
      <c r="A6116" s="1">
        <v>7539</v>
      </c>
      <c r="B6116" s="1" t="s">
        <v>1328</v>
      </c>
      <c r="C6116" s="1" t="s">
        <v>1328</v>
      </c>
      <c r="D6116" s="1" t="s">
        <v>1196</v>
      </c>
      <c r="E6116" s="1" t="s">
        <v>20710</v>
      </c>
      <c r="F6116" s="1" t="s">
        <v>1212</v>
      </c>
      <c r="G6116" s="1">
        <v>50.008290000000002</v>
      </c>
      <c r="H6116" s="1">
        <v>8.2735599999999998</v>
      </c>
      <c r="I6116" s="1">
        <v>360</v>
      </c>
      <c r="J6116" s="1">
        <v>1</v>
      </c>
      <c r="K6116" s="1" t="s">
        <v>184</v>
      </c>
      <c r="L6116" s="1" t="s">
        <v>1328</v>
      </c>
    </row>
    <row r="6117" spans="1:12">
      <c r="A6117" s="1">
        <v>7540</v>
      </c>
      <c r="B6117" s="1" t="s">
        <v>20711</v>
      </c>
      <c r="C6117" s="1" t="s">
        <v>1254</v>
      </c>
      <c r="D6117" s="1" t="s">
        <v>1196</v>
      </c>
      <c r="E6117" s="1" t="s">
        <v>20712</v>
      </c>
      <c r="F6117" s="1" t="s">
        <v>1212</v>
      </c>
      <c r="G6117" s="1">
        <v>52.475000000000001</v>
      </c>
      <c r="H6117" s="1">
        <v>13.138999999999999</v>
      </c>
      <c r="I6117" s="1">
        <v>160</v>
      </c>
      <c r="J6117" s="1">
        <v>1</v>
      </c>
      <c r="K6117" s="1" t="s">
        <v>184</v>
      </c>
      <c r="L6117" s="1" t="s">
        <v>20711</v>
      </c>
    </row>
    <row r="6118" spans="1:12">
      <c r="A6118" s="1">
        <v>7541</v>
      </c>
      <c r="B6118" s="1" t="s">
        <v>2499</v>
      </c>
      <c r="C6118" s="1" t="s">
        <v>20713</v>
      </c>
      <c r="D6118" s="1" t="s">
        <v>1196</v>
      </c>
      <c r="E6118" s="1" t="s">
        <v>20714</v>
      </c>
      <c r="F6118" s="1" t="s">
        <v>1212</v>
      </c>
      <c r="G6118" s="1">
        <v>52.276560000000003</v>
      </c>
      <c r="H6118" s="1">
        <v>7.4384300000000003</v>
      </c>
      <c r="I6118" s="1">
        <v>120</v>
      </c>
      <c r="J6118" s="1">
        <v>1</v>
      </c>
      <c r="K6118" s="1" t="s">
        <v>184</v>
      </c>
      <c r="L6118" s="1" t="s">
        <v>2499</v>
      </c>
    </row>
    <row r="6119" spans="1:12">
      <c r="A6119" s="1">
        <v>7542</v>
      </c>
      <c r="B6119" s="1" t="s">
        <v>20715</v>
      </c>
      <c r="C6119" s="1" t="s">
        <v>20716</v>
      </c>
      <c r="D6119" s="1" t="s">
        <v>5215</v>
      </c>
      <c r="F6119" s="1" t="s">
        <v>20717</v>
      </c>
      <c r="G6119" s="1">
        <v>40.72222</v>
      </c>
      <c r="H6119" s="1">
        <v>-8.8166670000000007</v>
      </c>
      <c r="I6119" s="1">
        <v>26</v>
      </c>
      <c r="J6119" s="1">
        <v>1</v>
      </c>
      <c r="K6119" s="1" t="s">
        <v>184</v>
      </c>
      <c r="L6119" s="1" t="s">
        <v>20715</v>
      </c>
    </row>
    <row r="6120" spans="1:12">
      <c r="A6120" s="1">
        <v>7543</v>
      </c>
      <c r="B6120" s="1" t="s">
        <v>20718</v>
      </c>
      <c r="C6120" s="1" t="s">
        <v>20719</v>
      </c>
      <c r="D6120" s="1" t="s">
        <v>10040</v>
      </c>
      <c r="E6120" s="1" t="s">
        <v>20720</v>
      </c>
      <c r="F6120" s="1" t="s">
        <v>1212</v>
      </c>
      <c r="G6120" s="1">
        <v>-3.4166669999999999</v>
      </c>
      <c r="H6120" s="1">
        <v>119.916664</v>
      </c>
      <c r="I6120" s="1">
        <v>0</v>
      </c>
      <c r="J6120" s="1">
        <v>8</v>
      </c>
      <c r="K6120" s="1" t="s">
        <v>201</v>
      </c>
      <c r="L6120" s="1" t="s">
        <v>20718</v>
      </c>
    </row>
    <row r="6121" spans="1:12">
      <c r="A6121" s="1">
        <v>7544</v>
      </c>
      <c r="B6121" s="1" t="s">
        <v>20721</v>
      </c>
      <c r="C6121" s="1" t="s">
        <v>20722</v>
      </c>
      <c r="D6121" s="1" t="s">
        <v>1196</v>
      </c>
      <c r="F6121" s="1" t="s">
        <v>20723</v>
      </c>
      <c r="G6121" s="1">
        <v>52.338700000000003</v>
      </c>
      <c r="H6121" s="1">
        <v>7.5413300000000003</v>
      </c>
      <c r="I6121" s="1">
        <v>423</v>
      </c>
      <c r="J6121" s="1">
        <v>1</v>
      </c>
      <c r="K6121" s="1" t="s">
        <v>184</v>
      </c>
      <c r="L6121" s="1" t="s">
        <v>20721</v>
      </c>
    </row>
    <row r="6122" spans="1:12">
      <c r="A6122" s="1">
        <v>7545</v>
      </c>
      <c r="B6122" s="1" t="s">
        <v>20724</v>
      </c>
      <c r="C6122" s="1" t="s">
        <v>20000</v>
      </c>
      <c r="D6122" s="1" t="s">
        <v>3073</v>
      </c>
      <c r="F6122" s="1" t="s">
        <v>20725</v>
      </c>
      <c r="G6122" s="1">
        <v>18.2453</v>
      </c>
      <c r="H6122" s="1">
        <v>-65.6434</v>
      </c>
      <c r="I6122" s="1">
        <v>38</v>
      </c>
      <c r="J6122" s="1">
        <v>-5</v>
      </c>
      <c r="K6122" s="1" t="s">
        <v>5710</v>
      </c>
      <c r="L6122" s="1" t="s">
        <v>20724</v>
      </c>
    </row>
    <row r="6123" spans="1:12">
      <c r="A6123" s="1">
        <v>7546</v>
      </c>
      <c r="B6123" s="1" t="s">
        <v>20726</v>
      </c>
      <c r="C6123" s="1" t="s">
        <v>20727</v>
      </c>
      <c r="D6123" s="1" t="s">
        <v>6738</v>
      </c>
      <c r="E6123" s="1" t="s">
        <v>20728</v>
      </c>
      <c r="F6123" s="1" t="s">
        <v>20729</v>
      </c>
      <c r="G6123" s="1">
        <v>27.379443999999999</v>
      </c>
      <c r="H6123" s="1">
        <v>52.737499999999997</v>
      </c>
      <c r="I6123" s="1">
        <v>27</v>
      </c>
      <c r="J6123" s="1">
        <v>3.5</v>
      </c>
      <c r="K6123" s="1" t="s">
        <v>161</v>
      </c>
      <c r="L6123" s="1" t="s">
        <v>20726</v>
      </c>
    </row>
    <row r="6124" spans="1:12">
      <c r="A6124" s="1">
        <v>7547</v>
      </c>
      <c r="B6124" s="1" t="s">
        <v>20730</v>
      </c>
      <c r="C6124" s="1" t="s">
        <v>20731</v>
      </c>
      <c r="D6124" s="1" t="s">
        <v>6738</v>
      </c>
      <c r="E6124" s="1" t="s">
        <v>20732</v>
      </c>
      <c r="F6124" s="1" t="s">
        <v>20733</v>
      </c>
      <c r="G6124" s="1">
        <v>30.700555999999999</v>
      </c>
      <c r="H6124" s="1">
        <v>51.545000000000002</v>
      </c>
      <c r="I6124" s="1">
        <v>5939</v>
      </c>
      <c r="J6124" s="1">
        <v>3.5</v>
      </c>
      <c r="K6124" s="1" t="s">
        <v>161</v>
      </c>
      <c r="L6124" s="1" t="s">
        <v>20730</v>
      </c>
    </row>
    <row r="6125" spans="1:12">
      <c r="A6125" s="1">
        <v>7548</v>
      </c>
      <c r="B6125" s="1" t="s">
        <v>20734</v>
      </c>
      <c r="C6125" s="1" t="s">
        <v>20735</v>
      </c>
      <c r="D6125" s="1" t="s">
        <v>7110</v>
      </c>
      <c r="E6125" s="1" t="s">
        <v>20736</v>
      </c>
      <c r="F6125" s="1" t="s">
        <v>20737</v>
      </c>
      <c r="G6125" s="1">
        <v>36.305833</v>
      </c>
      <c r="H6125" s="1">
        <v>43.147500000000001</v>
      </c>
      <c r="I6125" s="1">
        <v>719</v>
      </c>
      <c r="J6125" s="1">
        <v>4</v>
      </c>
      <c r="K6125" s="1" t="s">
        <v>161</v>
      </c>
      <c r="L6125" s="1" t="s">
        <v>20734</v>
      </c>
    </row>
    <row r="6126" spans="1:12">
      <c r="A6126" s="1">
        <v>7549</v>
      </c>
      <c r="B6126" s="1" t="s">
        <v>20738</v>
      </c>
      <c r="C6126" s="1" t="s">
        <v>20739</v>
      </c>
      <c r="D6126" s="1" t="s">
        <v>7273</v>
      </c>
      <c r="E6126" s="1" t="s">
        <v>20740</v>
      </c>
      <c r="F6126" s="1" t="s">
        <v>20741</v>
      </c>
      <c r="G6126" s="1">
        <v>35.512777999999997</v>
      </c>
      <c r="H6126" s="1">
        <v>134.78694400000001</v>
      </c>
      <c r="I6126" s="1">
        <v>578</v>
      </c>
      <c r="J6126" s="1">
        <v>9</v>
      </c>
      <c r="K6126" s="1" t="s">
        <v>161</v>
      </c>
      <c r="L6126" s="1" t="s">
        <v>20738</v>
      </c>
    </row>
    <row r="6127" spans="1:12">
      <c r="A6127" s="1">
        <v>7550</v>
      </c>
      <c r="B6127" s="1" t="s">
        <v>20742</v>
      </c>
      <c r="C6127" s="1" t="s">
        <v>20743</v>
      </c>
      <c r="D6127" s="1" t="s">
        <v>7273</v>
      </c>
      <c r="E6127" s="1" t="s">
        <v>20744</v>
      </c>
      <c r="F6127" s="1" t="s">
        <v>20745</v>
      </c>
      <c r="G6127" s="1">
        <v>32.482222</v>
      </c>
      <c r="H6127" s="1">
        <v>130.15888899999999</v>
      </c>
      <c r="I6127" s="1">
        <v>340</v>
      </c>
      <c r="J6127" s="1">
        <v>9</v>
      </c>
      <c r="K6127" s="1" t="s">
        <v>161</v>
      </c>
      <c r="L6127" s="1" t="s">
        <v>20742</v>
      </c>
    </row>
    <row r="6128" spans="1:12">
      <c r="A6128" s="1">
        <v>7551</v>
      </c>
      <c r="B6128" s="1" t="s">
        <v>20746</v>
      </c>
      <c r="C6128" s="1" t="s">
        <v>20747</v>
      </c>
      <c r="D6128" s="1" t="s">
        <v>7273</v>
      </c>
      <c r="E6128" s="1" t="s">
        <v>20748</v>
      </c>
      <c r="F6128" s="1" t="s">
        <v>20749</v>
      </c>
      <c r="G6128" s="1">
        <v>28.321389</v>
      </c>
      <c r="H6128" s="1">
        <v>129.928056</v>
      </c>
      <c r="I6128" s="1">
        <v>15</v>
      </c>
      <c r="J6128" s="1">
        <v>9</v>
      </c>
      <c r="K6128" s="1" t="s">
        <v>161</v>
      </c>
      <c r="L6128" s="1" t="s">
        <v>20746</v>
      </c>
    </row>
    <row r="6129" spans="1:12">
      <c r="A6129" s="1">
        <v>7552</v>
      </c>
      <c r="B6129" s="1" t="s">
        <v>20750</v>
      </c>
      <c r="C6129" s="1" t="s">
        <v>20751</v>
      </c>
      <c r="D6129" s="1" t="s">
        <v>7273</v>
      </c>
      <c r="E6129" s="1" t="s">
        <v>20752</v>
      </c>
      <c r="F6129" s="1" t="s">
        <v>20753</v>
      </c>
      <c r="G6129" s="1">
        <v>26.592777999999999</v>
      </c>
      <c r="H6129" s="1">
        <v>127.240278</v>
      </c>
      <c r="I6129" s="1">
        <v>38</v>
      </c>
      <c r="J6129" s="1">
        <v>9</v>
      </c>
      <c r="K6129" s="1" t="s">
        <v>161</v>
      </c>
      <c r="L6129" s="1" t="s">
        <v>20750</v>
      </c>
    </row>
    <row r="6130" spans="1:12">
      <c r="A6130" s="1">
        <v>7553</v>
      </c>
      <c r="B6130" s="1" t="s">
        <v>20754</v>
      </c>
      <c r="C6130" s="1" t="s">
        <v>20755</v>
      </c>
      <c r="D6130" s="1" t="s">
        <v>20756</v>
      </c>
      <c r="F6130" s="1" t="s">
        <v>1212</v>
      </c>
      <c r="G6130" s="1">
        <v>41.801389</v>
      </c>
      <c r="H6130" s="1">
        <v>129.85499999999999</v>
      </c>
      <c r="I6130" s="1">
        <v>500</v>
      </c>
      <c r="J6130" s="1">
        <v>9</v>
      </c>
      <c r="K6130" s="1" t="s">
        <v>161</v>
      </c>
      <c r="L6130" s="1" t="s">
        <v>20754</v>
      </c>
    </row>
    <row r="6131" spans="1:12">
      <c r="A6131" s="1">
        <v>7554</v>
      </c>
      <c r="B6131" s="1" t="s">
        <v>20757</v>
      </c>
      <c r="C6131" s="1" t="s">
        <v>20758</v>
      </c>
      <c r="D6131" s="1" t="s">
        <v>20756</v>
      </c>
      <c r="E6131" s="1" t="s">
        <v>20759</v>
      </c>
      <c r="F6131" s="1" t="s">
        <v>1212</v>
      </c>
      <c r="G6131" s="1">
        <v>38.005429999999997</v>
      </c>
      <c r="H6131" s="1">
        <v>125.77863000000001</v>
      </c>
      <c r="I6131" s="1">
        <v>131</v>
      </c>
      <c r="J6131" s="1">
        <v>9</v>
      </c>
      <c r="K6131" s="1" t="s">
        <v>161</v>
      </c>
      <c r="L6131" s="1" t="s">
        <v>20757</v>
      </c>
    </row>
    <row r="6132" spans="1:12">
      <c r="A6132" s="1">
        <v>7555</v>
      </c>
      <c r="B6132" s="1" t="s">
        <v>20760</v>
      </c>
      <c r="C6132" s="1" t="s">
        <v>20761</v>
      </c>
      <c r="D6132" s="1" t="s">
        <v>10324</v>
      </c>
      <c r="E6132" s="1" t="s">
        <v>20762</v>
      </c>
      <c r="F6132" s="1" t="s">
        <v>1212</v>
      </c>
      <c r="G6132" s="1">
        <v>7.3722219999999998</v>
      </c>
      <c r="H6132" s="1">
        <v>113.841667</v>
      </c>
      <c r="I6132" s="1">
        <v>5</v>
      </c>
      <c r="J6132" s="1">
        <v>8</v>
      </c>
      <c r="K6132" s="1" t="s">
        <v>201</v>
      </c>
      <c r="L6132" s="1" t="s">
        <v>20760</v>
      </c>
    </row>
    <row r="6133" spans="1:12">
      <c r="A6133" s="1">
        <v>7556</v>
      </c>
      <c r="B6133" s="1" t="s">
        <v>20763</v>
      </c>
      <c r="C6133" s="1" t="s">
        <v>20764</v>
      </c>
      <c r="D6133" s="1" t="s">
        <v>10708</v>
      </c>
      <c r="F6133" s="1" t="s">
        <v>20765</v>
      </c>
      <c r="G6133" s="1">
        <v>47.712778</v>
      </c>
      <c r="H6133" s="1">
        <v>96.524167000000006</v>
      </c>
      <c r="I6133" s="1">
        <v>5724</v>
      </c>
      <c r="J6133" s="1">
        <v>7</v>
      </c>
      <c r="K6133" s="1" t="s">
        <v>161</v>
      </c>
      <c r="L6133" s="1" t="s">
        <v>20763</v>
      </c>
    </row>
    <row r="6134" spans="1:12">
      <c r="A6134" s="1">
        <v>7557</v>
      </c>
      <c r="B6134" s="1" t="s">
        <v>20766</v>
      </c>
      <c r="C6134" s="1" t="s">
        <v>20767</v>
      </c>
      <c r="D6134" s="1" t="s">
        <v>10708</v>
      </c>
      <c r="E6134" s="1" t="s">
        <v>20768</v>
      </c>
      <c r="F6134" s="1" t="s">
        <v>20769</v>
      </c>
      <c r="G6134" s="1">
        <v>48.854166999999997</v>
      </c>
      <c r="H6134" s="1">
        <v>103.484167</v>
      </c>
      <c r="I6134" s="1">
        <v>3873</v>
      </c>
      <c r="J6134" s="1">
        <v>7</v>
      </c>
      <c r="K6134" s="1" t="s">
        <v>161</v>
      </c>
      <c r="L6134" s="1" t="s">
        <v>20766</v>
      </c>
    </row>
    <row r="6135" spans="1:12">
      <c r="A6135" s="1">
        <v>7558</v>
      </c>
      <c r="B6135" s="1" t="s">
        <v>20770</v>
      </c>
      <c r="C6135" s="1" t="s">
        <v>20771</v>
      </c>
      <c r="D6135" s="1" t="s">
        <v>10708</v>
      </c>
      <c r="E6135" s="1" t="s">
        <v>20772</v>
      </c>
      <c r="F6135" s="1" t="s">
        <v>20773</v>
      </c>
      <c r="G6135" s="1">
        <v>49.973332999999997</v>
      </c>
      <c r="H6135" s="1">
        <v>92.079722000000004</v>
      </c>
      <c r="I6135" s="1">
        <v>3500</v>
      </c>
      <c r="J6135" s="1">
        <v>7</v>
      </c>
      <c r="K6135" s="1" t="s">
        <v>161</v>
      </c>
      <c r="L6135" s="1" t="s">
        <v>20770</v>
      </c>
    </row>
    <row r="6136" spans="1:12">
      <c r="A6136" s="1">
        <v>7559</v>
      </c>
      <c r="B6136" s="1" t="s">
        <v>20774</v>
      </c>
      <c r="C6136" s="1" t="s">
        <v>20775</v>
      </c>
      <c r="D6136" s="1" t="s">
        <v>7618</v>
      </c>
      <c r="E6136" s="1" t="s">
        <v>20776</v>
      </c>
      <c r="F6136" s="1" t="s">
        <v>20777</v>
      </c>
      <c r="G6136" s="1">
        <v>11.674167000000001</v>
      </c>
      <c r="H6136" s="1">
        <v>125.478611</v>
      </c>
      <c r="I6136" s="1">
        <v>7</v>
      </c>
      <c r="J6136" s="1">
        <v>8</v>
      </c>
      <c r="K6136" s="1" t="s">
        <v>201</v>
      </c>
      <c r="L6136" s="1" t="s">
        <v>20774</v>
      </c>
    </row>
    <row r="6137" spans="1:12">
      <c r="A6137" s="1">
        <v>7560</v>
      </c>
      <c r="B6137" s="1" t="s">
        <v>20778</v>
      </c>
      <c r="C6137" s="1" t="s">
        <v>20779</v>
      </c>
      <c r="D6137" s="1" t="s">
        <v>7618</v>
      </c>
      <c r="E6137" s="1" t="s">
        <v>20780</v>
      </c>
      <c r="F6137" s="1" t="s">
        <v>20781</v>
      </c>
      <c r="G6137" s="1">
        <v>13.855833000000001</v>
      </c>
      <c r="H6137" s="1">
        <v>121.105833</v>
      </c>
      <c r="I6137" s="1">
        <v>25</v>
      </c>
      <c r="J6137" s="1">
        <v>8</v>
      </c>
      <c r="K6137" s="1" t="s">
        <v>201</v>
      </c>
      <c r="L6137" s="1" t="s">
        <v>20778</v>
      </c>
    </row>
    <row r="6138" spans="1:12">
      <c r="A6138" s="1">
        <v>7561</v>
      </c>
      <c r="B6138" s="1" t="s">
        <v>20782</v>
      </c>
      <c r="C6138" s="1" t="s">
        <v>20783</v>
      </c>
      <c r="D6138" s="1" t="s">
        <v>9631</v>
      </c>
      <c r="E6138" s="1" t="s">
        <v>20784</v>
      </c>
      <c r="F6138" s="1" t="s">
        <v>1212</v>
      </c>
      <c r="G6138" s="1">
        <v>6.4166670000000003</v>
      </c>
      <c r="H6138" s="1">
        <v>79.983333000000002</v>
      </c>
      <c r="I6138" s="1">
        <v>100</v>
      </c>
      <c r="J6138" s="1">
        <v>5.5</v>
      </c>
      <c r="K6138" s="1" t="s">
        <v>161</v>
      </c>
      <c r="L6138" s="1" t="s">
        <v>20782</v>
      </c>
    </row>
    <row r="6139" spans="1:12">
      <c r="A6139" s="1">
        <v>7562</v>
      </c>
      <c r="B6139" s="1" t="s">
        <v>20785</v>
      </c>
      <c r="C6139" s="1" t="s">
        <v>20786</v>
      </c>
      <c r="D6139" s="1" t="s">
        <v>9631</v>
      </c>
      <c r="E6139" s="1" t="s">
        <v>20787</v>
      </c>
      <c r="F6139" s="1" t="s">
        <v>1212</v>
      </c>
      <c r="G6139" s="1">
        <v>5.9666670000000002</v>
      </c>
      <c r="H6139" s="1">
        <v>80.683333000000005</v>
      </c>
      <c r="I6139" s="1">
        <v>100</v>
      </c>
      <c r="J6139" s="1">
        <v>5.5</v>
      </c>
      <c r="K6139" s="1" t="s">
        <v>161</v>
      </c>
      <c r="L6139" s="1" t="s">
        <v>20785</v>
      </c>
    </row>
    <row r="6140" spans="1:12">
      <c r="A6140" s="1">
        <v>7563</v>
      </c>
      <c r="B6140" s="1" t="s">
        <v>20788</v>
      </c>
      <c r="C6140" s="1" t="s">
        <v>20789</v>
      </c>
      <c r="D6140" s="1" t="s">
        <v>9484</v>
      </c>
      <c r="E6140" s="1" t="s">
        <v>20790</v>
      </c>
      <c r="F6140" s="1" t="s">
        <v>20791</v>
      </c>
      <c r="G6140" s="1">
        <v>37.981667000000002</v>
      </c>
      <c r="H6140" s="1">
        <v>69.799443999999994</v>
      </c>
      <c r="I6140" s="1">
        <v>2293</v>
      </c>
      <c r="J6140" s="1">
        <v>5</v>
      </c>
      <c r="K6140" s="1" t="s">
        <v>161</v>
      </c>
      <c r="L6140" s="1" t="s">
        <v>20788</v>
      </c>
    </row>
    <row r="6141" spans="1:12">
      <c r="A6141" s="1">
        <v>7564</v>
      </c>
      <c r="B6141" s="1" t="s">
        <v>20792</v>
      </c>
      <c r="C6141" s="1" t="s">
        <v>20793</v>
      </c>
      <c r="D6141" s="1" t="s">
        <v>7209</v>
      </c>
      <c r="E6141" s="1" t="s">
        <v>20794</v>
      </c>
      <c r="F6141" s="1" t="s">
        <v>20795</v>
      </c>
      <c r="G6141" s="1">
        <v>23.266667000000002</v>
      </c>
      <c r="H6141" s="1">
        <v>119.666667</v>
      </c>
      <c r="I6141" s="1">
        <v>63</v>
      </c>
      <c r="J6141" s="1">
        <v>8</v>
      </c>
      <c r="K6141" s="1" t="s">
        <v>161</v>
      </c>
      <c r="L6141" s="1" t="s">
        <v>20792</v>
      </c>
    </row>
    <row r="6142" spans="1:12">
      <c r="A6142" s="1">
        <v>7565</v>
      </c>
      <c r="B6142" s="1" t="s">
        <v>20796</v>
      </c>
      <c r="C6142" s="1" t="s">
        <v>20797</v>
      </c>
      <c r="D6142" s="1" t="s">
        <v>7623</v>
      </c>
      <c r="E6142" s="1" t="s">
        <v>20798</v>
      </c>
      <c r="F6142" s="1" t="s">
        <v>20799</v>
      </c>
      <c r="G6142" s="1">
        <v>41.764721999999999</v>
      </c>
      <c r="H6142" s="1">
        <v>59.833055999999999</v>
      </c>
      <c r="I6142" s="1">
        <v>500</v>
      </c>
      <c r="J6142" s="1">
        <v>5</v>
      </c>
      <c r="K6142" s="1" t="s">
        <v>161</v>
      </c>
      <c r="L6142" s="1" t="s">
        <v>20796</v>
      </c>
    </row>
    <row r="6143" spans="1:12">
      <c r="A6143" s="1">
        <v>7566</v>
      </c>
      <c r="B6143" s="1" t="s">
        <v>20800</v>
      </c>
      <c r="C6143" s="1" t="s">
        <v>1792</v>
      </c>
      <c r="D6143" s="1" t="s">
        <v>6330</v>
      </c>
      <c r="E6143" s="1" t="s">
        <v>20801</v>
      </c>
      <c r="F6143" s="1" t="s">
        <v>20802</v>
      </c>
      <c r="G6143" s="1">
        <v>-20.797999999999998</v>
      </c>
      <c r="H6143" s="1">
        <v>115.40600000000001</v>
      </c>
      <c r="I6143" s="1">
        <v>25</v>
      </c>
      <c r="J6143" s="1">
        <v>8</v>
      </c>
      <c r="K6143" s="1" t="s">
        <v>161</v>
      </c>
      <c r="L6143" s="1" t="s">
        <v>20800</v>
      </c>
    </row>
    <row r="6144" spans="1:12">
      <c r="A6144" s="1">
        <v>7567</v>
      </c>
      <c r="B6144" s="1" t="s">
        <v>20803</v>
      </c>
      <c r="C6144" s="1" t="s">
        <v>20804</v>
      </c>
      <c r="D6144" s="1" t="s">
        <v>6330</v>
      </c>
      <c r="E6144" s="1" t="s">
        <v>20805</v>
      </c>
      <c r="F6144" s="1" t="s">
        <v>1212</v>
      </c>
      <c r="G6144" s="1">
        <v>-29.210999999999999</v>
      </c>
      <c r="H6144" s="1">
        <v>116.009</v>
      </c>
      <c r="I6144" s="1">
        <v>899</v>
      </c>
      <c r="J6144" s="1">
        <v>8</v>
      </c>
      <c r="K6144" s="1" t="s">
        <v>161</v>
      </c>
      <c r="L6144" s="1" t="s">
        <v>20803</v>
      </c>
    </row>
    <row r="6145" spans="1:12">
      <c r="A6145" s="1">
        <v>7568</v>
      </c>
      <c r="B6145" s="1" t="s">
        <v>20806</v>
      </c>
      <c r="C6145" s="1" t="s">
        <v>20807</v>
      </c>
      <c r="D6145" s="1" t="s">
        <v>6330</v>
      </c>
      <c r="E6145" s="1" t="s">
        <v>20808</v>
      </c>
      <c r="F6145" s="1" t="s">
        <v>1212</v>
      </c>
      <c r="G6145" s="1">
        <v>-21.933</v>
      </c>
      <c r="H6145" s="1">
        <v>114.128</v>
      </c>
      <c r="I6145" s="1">
        <v>50</v>
      </c>
      <c r="J6145" s="1">
        <v>8</v>
      </c>
      <c r="K6145" s="1" t="s">
        <v>161</v>
      </c>
      <c r="L6145" s="1" t="s">
        <v>20806</v>
      </c>
    </row>
    <row r="6146" spans="1:12">
      <c r="A6146" s="1">
        <v>7569</v>
      </c>
      <c r="B6146" s="1" t="s">
        <v>20809</v>
      </c>
      <c r="C6146" s="1" t="s">
        <v>20810</v>
      </c>
      <c r="D6146" s="1" t="s">
        <v>6330</v>
      </c>
      <c r="E6146" s="1" t="s">
        <v>20811</v>
      </c>
      <c r="F6146" s="1" t="s">
        <v>20812</v>
      </c>
      <c r="G6146" s="1">
        <v>-17.39</v>
      </c>
      <c r="H6146" s="1">
        <v>123.68</v>
      </c>
      <c r="I6146" s="1">
        <v>26</v>
      </c>
      <c r="J6146" s="1">
        <v>8</v>
      </c>
      <c r="K6146" s="1" t="s">
        <v>161</v>
      </c>
      <c r="L6146" s="1" t="s">
        <v>20809</v>
      </c>
    </row>
    <row r="6147" spans="1:12">
      <c r="A6147" s="1">
        <v>7570</v>
      </c>
      <c r="B6147" s="1" t="s">
        <v>20813</v>
      </c>
      <c r="C6147" s="1" t="s">
        <v>20814</v>
      </c>
      <c r="D6147" s="1" t="s">
        <v>6330</v>
      </c>
      <c r="E6147" s="1" t="s">
        <v>20815</v>
      </c>
      <c r="F6147" s="1" t="s">
        <v>20816</v>
      </c>
      <c r="G6147" s="1">
        <v>-30.0318</v>
      </c>
      <c r="H6147" s="1">
        <v>148.12219999999999</v>
      </c>
      <c r="I6147" s="1">
        <v>439</v>
      </c>
      <c r="J6147" s="1">
        <v>10</v>
      </c>
      <c r="K6147" s="1" t="s">
        <v>161</v>
      </c>
      <c r="L6147" s="1" t="s">
        <v>20813</v>
      </c>
    </row>
    <row r="6148" spans="1:12">
      <c r="A6148" s="1">
        <v>7571</v>
      </c>
      <c r="B6148" s="1" t="s">
        <v>20817</v>
      </c>
      <c r="C6148" s="1" t="s">
        <v>20818</v>
      </c>
      <c r="D6148" s="1" t="s">
        <v>6330</v>
      </c>
      <c r="E6148" s="1" t="s">
        <v>20819</v>
      </c>
      <c r="F6148" s="1" t="s">
        <v>20820</v>
      </c>
      <c r="G6148" s="1">
        <v>-11.769166999999999</v>
      </c>
      <c r="H6148" s="1">
        <v>130.619722</v>
      </c>
      <c r="I6148" s="1">
        <v>67</v>
      </c>
      <c r="J6148" s="1">
        <v>9.5</v>
      </c>
      <c r="K6148" s="1" t="s">
        <v>161</v>
      </c>
      <c r="L6148" s="1" t="s">
        <v>20817</v>
      </c>
    </row>
    <row r="6149" spans="1:12">
      <c r="A6149" s="1">
        <v>7572</v>
      </c>
      <c r="B6149" s="1" t="s">
        <v>20821</v>
      </c>
      <c r="C6149" s="1" t="s">
        <v>20822</v>
      </c>
      <c r="D6149" s="1" t="s">
        <v>6330</v>
      </c>
      <c r="E6149" s="1" t="s">
        <v>20823</v>
      </c>
      <c r="F6149" s="1" t="s">
        <v>20824</v>
      </c>
      <c r="G6149" s="1">
        <v>-17.939722</v>
      </c>
      <c r="H6149" s="1">
        <v>146.141944</v>
      </c>
      <c r="I6149" s="1">
        <v>38</v>
      </c>
      <c r="J6149" s="1">
        <v>10</v>
      </c>
      <c r="K6149" s="1" t="s">
        <v>161</v>
      </c>
      <c r="L6149" s="1" t="s">
        <v>20821</v>
      </c>
    </row>
    <row r="6150" spans="1:12">
      <c r="A6150" s="1">
        <v>7573</v>
      </c>
      <c r="B6150" s="1" t="s">
        <v>20825</v>
      </c>
      <c r="C6150" s="1" t="s">
        <v>20826</v>
      </c>
      <c r="D6150" s="1" t="s">
        <v>6330</v>
      </c>
      <c r="E6150" s="1" t="s">
        <v>20827</v>
      </c>
      <c r="F6150" s="1" t="s">
        <v>20828</v>
      </c>
      <c r="G6150" s="1">
        <v>-14.673056000000001</v>
      </c>
      <c r="H6150" s="1">
        <v>145.454444</v>
      </c>
      <c r="I6150" s="1">
        <v>40</v>
      </c>
      <c r="J6150" s="1">
        <v>10</v>
      </c>
      <c r="K6150" s="1" t="s">
        <v>6333</v>
      </c>
      <c r="L6150" s="1" t="s">
        <v>20825</v>
      </c>
    </row>
    <row r="6151" spans="1:12">
      <c r="A6151" s="1">
        <v>7574</v>
      </c>
      <c r="B6151" s="1" t="s">
        <v>20829</v>
      </c>
      <c r="C6151" s="1" t="s">
        <v>396</v>
      </c>
      <c r="D6151" s="1" t="s">
        <v>6330</v>
      </c>
      <c r="E6151" s="1" t="s">
        <v>20830</v>
      </c>
      <c r="F6151" s="1" t="s">
        <v>20831</v>
      </c>
      <c r="G6151" s="1">
        <v>-37.648888999999997</v>
      </c>
      <c r="H6151" s="1">
        <v>142.06527800000001</v>
      </c>
      <c r="I6151" s="1">
        <v>803</v>
      </c>
      <c r="J6151" s="1">
        <v>10</v>
      </c>
      <c r="K6151" s="1" t="s">
        <v>6333</v>
      </c>
      <c r="L6151" s="1" t="s">
        <v>20829</v>
      </c>
    </row>
    <row r="6152" spans="1:12">
      <c r="A6152" s="1">
        <v>7575</v>
      </c>
      <c r="B6152" s="1" t="s">
        <v>20832</v>
      </c>
      <c r="C6152" s="1" t="s">
        <v>20833</v>
      </c>
      <c r="D6152" s="1" t="s">
        <v>6330</v>
      </c>
      <c r="E6152" s="1" t="s">
        <v>20834</v>
      </c>
      <c r="F6152" s="1" t="s">
        <v>20835</v>
      </c>
      <c r="G6152" s="1">
        <v>-18.233889000000001</v>
      </c>
      <c r="H6152" s="1">
        <v>127.66972199999999</v>
      </c>
      <c r="I6152" s="1">
        <v>1346</v>
      </c>
      <c r="J6152" s="1">
        <v>8</v>
      </c>
      <c r="K6152" s="1" t="s">
        <v>161</v>
      </c>
      <c r="L6152" s="1" t="s">
        <v>20832</v>
      </c>
    </row>
    <row r="6153" spans="1:12">
      <c r="A6153" s="1">
        <v>7576</v>
      </c>
      <c r="B6153" s="1" t="s">
        <v>20836</v>
      </c>
      <c r="C6153" s="1" t="s">
        <v>20837</v>
      </c>
      <c r="D6153" s="1" t="s">
        <v>6330</v>
      </c>
      <c r="E6153" s="1" t="s">
        <v>20838</v>
      </c>
      <c r="F6153" s="1" t="s">
        <v>20839</v>
      </c>
      <c r="G6153" s="1">
        <v>-18.178000000000001</v>
      </c>
      <c r="H6153" s="1">
        <v>125.59099999999999</v>
      </c>
      <c r="I6153" s="1">
        <v>374</v>
      </c>
      <c r="J6153" s="1">
        <v>8</v>
      </c>
      <c r="K6153" s="1" t="s">
        <v>161</v>
      </c>
      <c r="L6153" s="1" t="s">
        <v>20836</v>
      </c>
    </row>
    <row r="6154" spans="1:12">
      <c r="A6154" s="1">
        <v>7577</v>
      </c>
      <c r="B6154" s="1" t="s">
        <v>20840</v>
      </c>
      <c r="C6154" s="1" t="s">
        <v>20841</v>
      </c>
      <c r="D6154" s="1" t="s">
        <v>6330</v>
      </c>
      <c r="E6154" s="1" t="s">
        <v>20842</v>
      </c>
      <c r="F6154" s="1" t="s">
        <v>20843</v>
      </c>
      <c r="G6154" s="1">
        <v>-33.797221999999998</v>
      </c>
      <c r="H6154" s="1">
        <v>120.208056</v>
      </c>
      <c r="I6154" s="1">
        <v>209</v>
      </c>
      <c r="J6154" s="1">
        <v>8</v>
      </c>
      <c r="K6154" s="1" t="s">
        <v>161</v>
      </c>
      <c r="L6154" s="1" t="s">
        <v>20840</v>
      </c>
    </row>
    <row r="6155" spans="1:12">
      <c r="A6155" s="1">
        <v>7578</v>
      </c>
      <c r="B6155" s="1" t="s">
        <v>20844</v>
      </c>
      <c r="C6155" s="1" t="s">
        <v>20845</v>
      </c>
      <c r="D6155" s="1" t="s">
        <v>6542</v>
      </c>
      <c r="F6155" s="1" t="s">
        <v>20846</v>
      </c>
      <c r="G6155" s="1">
        <v>-66.689443999999995</v>
      </c>
      <c r="H6155" s="1">
        <v>111.485833</v>
      </c>
      <c r="I6155" s="1">
        <v>2395</v>
      </c>
      <c r="J6155" s="1">
        <v>9</v>
      </c>
      <c r="K6155" s="1" t="s">
        <v>161</v>
      </c>
      <c r="L6155" s="1" t="s">
        <v>20844</v>
      </c>
    </row>
    <row r="6156" spans="1:12">
      <c r="A6156" s="1">
        <v>7579</v>
      </c>
      <c r="B6156" s="1" t="s">
        <v>20847</v>
      </c>
      <c r="C6156" s="1" t="s">
        <v>20848</v>
      </c>
      <c r="D6156" s="1" t="s">
        <v>1210</v>
      </c>
      <c r="E6156" s="1" t="s">
        <v>20849</v>
      </c>
      <c r="F6156" s="1" t="s">
        <v>20850</v>
      </c>
      <c r="G6156" s="1">
        <v>40.218055550000003</v>
      </c>
      <c r="H6156" s="1">
        <v>-111.72222222000001</v>
      </c>
      <c r="I6156" s="1">
        <v>4497</v>
      </c>
      <c r="J6156" s="1">
        <v>-6</v>
      </c>
      <c r="K6156" s="1" t="s">
        <v>236</v>
      </c>
      <c r="L6156" s="1" t="s">
        <v>20847</v>
      </c>
    </row>
    <row r="6157" spans="1:12">
      <c r="A6157" s="1">
        <v>7580</v>
      </c>
      <c r="B6157" s="1" t="s">
        <v>20851</v>
      </c>
      <c r="C6157" s="1" t="s">
        <v>20852</v>
      </c>
      <c r="D6157" s="1" t="s">
        <v>1210</v>
      </c>
      <c r="E6157" s="1" t="s">
        <v>20853</v>
      </c>
      <c r="F6157" s="1" t="s">
        <v>20854</v>
      </c>
      <c r="G6157" s="1">
        <v>40.516249999999999</v>
      </c>
      <c r="H6157" s="1">
        <v>-106.8663056</v>
      </c>
      <c r="I6157" s="1">
        <v>6882</v>
      </c>
      <c r="J6157" s="1">
        <v>-6</v>
      </c>
      <c r="K6157" s="1" t="s">
        <v>236</v>
      </c>
      <c r="L6157" s="1" t="s">
        <v>20851</v>
      </c>
    </row>
    <row r="6158" spans="1:12">
      <c r="A6158" s="1">
        <v>7581</v>
      </c>
      <c r="B6158" s="1" t="s">
        <v>20855</v>
      </c>
      <c r="C6158" s="1" t="s">
        <v>20856</v>
      </c>
      <c r="D6158" s="1" t="s">
        <v>1210</v>
      </c>
      <c r="E6158" s="1" t="s">
        <v>20857</v>
      </c>
      <c r="F6158" s="1" t="s">
        <v>20858</v>
      </c>
      <c r="G6158" s="1">
        <v>39.380638599999997</v>
      </c>
      <c r="H6158" s="1">
        <v>-112.50771469999999</v>
      </c>
      <c r="I6158" s="1">
        <v>4759</v>
      </c>
      <c r="J6158" s="1">
        <v>-6</v>
      </c>
      <c r="K6158" s="1" t="s">
        <v>236</v>
      </c>
      <c r="L6158" s="1" t="s">
        <v>20855</v>
      </c>
    </row>
    <row r="6159" spans="1:12">
      <c r="A6159" s="1">
        <v>7582</v>
      </c>
      <c r="B6159" s="1" t="s">
        <v>20859</v>
      </c>
      <c r="C6159" s="1" t="s">
        <v>20860</v>
      </c>
      <c r="D6159" s="1" t="s">
        <v>1210</v>
      </c>
      <c r="E6159" s="1" t="s">
        <v>20861</v>
      </c>
      <c r="F6159" s="1" t="s">
        <v>20862</v>
      </c>
      <c r="G6159" s="1">
        <v>38.736436099999999</v>
      </c>
      <c r="H6159" s="1">
        <v>-112.09894439999999</v>
      </c>
      <c r="I6159" s="1">
        <v>5301</v>
      </c>
      <c r="J6159" s="1">
        <v>-6</v>
      </c>
      <c r="K6159" s="1" t="s">
        <v>236</v>
      </c>
      <c r="L6159" s="1" t="s">
        <v>20859</v>
      </c>
    </row>
    <row r="6160" spans="1:12">
      <c r="A6160" s="1">
        <v>7583</v>
      </c>
      <c r="B6160" s="1" t="s">
        <v>20863</v>
      </c>
      <c r="C6160" s="1" t="s">
        <v>20864</v>
      </c>
      <c r="D6160" s="1" t="s">
        <v>1210</v>
      </c>
      <c r="E6160" s="1" t="s">
        <v>20865</v>
      </c>
      <c r="F6160" s="1" t="s">
        <v>20866</v>
      </c>
      <c r="G6160" s="1">
        <v>39.609721999999998</v>
      </c>
      <c r="H6160" s="1">
        <v>-110.75278</v>
      </c>
      <c r="I6160" s="1">
        <v>5957</v>
      </c>
      <c r="J6160" s="1">
        <v>-6</v>
      </c>
      <c r="K6160" s="1" t="s">
        <v>236</v>
      </c>
      <c r="L6160" s="1" t="s">
        <v>20863</v>
      </c>
    </row>
    <row r="6161" spans="1:12">
      <c r="A6161" s="1">
        <v>7584</v>
      </c>
      <c r="B6161" s="1" t="s">
        <v>20867</v>
      </c>
      <c r="C6161" s="1" t="s">
        <v>20868</v>
      </c>
      <c r="D6161" s="1" t="s">
        <v>1210</v>
      </c>
      <c r="E6161" s="1" t="s">
        <v>20869</v>
      </c>
      <c r="F6161" s="1" t="s">
        <v>20870</v>
      </c>
      <c r="G6161" s="1">
        <v>35.879801899999997</v>
      </c>
      <c r="H6161" s="1">
        <v>-106.26941530000001</v>
      </c>
      <c r="I6161" s="1">
        <v>7171</v>
      </c>
      <c r="J6161" s="1">
        <v>-6</v>
      </c>
      <c r="K6161" s="1" t="s">
        <v>236</v>
      </c>
      <c r="L6161" s="1" t="s">
        <v>20867</v>
      </c>
    </row>
    <row r="6162" spans="1:12">
      <c r="A6162" s="1">
        <v>7585</v>
      </c>
      <c r="B6162" s="1" t="s">
        <v>20871</v>
      </c>
      <c r="C6162" s="1" t="s">
        <v>20872</v>
      </c>
      <c r="D6162" s="1" t="s">
        <v>1210</v>
      </c>
      <c r="E6162" s="1" t="s">
        <v>20873</v>
      </c>
      <c r="F6162" s="1" t="s">
        <v>20874</v>
      </c>
      <c r="G6162" s="1">
        <v>33.259027799999998</v>
      </c>
      <c r="H6162" s="1">
        <v>-116.3209722</v>
      </c>
      <c r="I6162" s="1">
        <v>520</v>
      </c>
      <c r="J6162" s="1">
        <v>-7</v>
      </c>
      <c r="K6162" s="1" t="s">
        <v>236</v>
      </c>
      <c r="L6162" s="1" t="s">
        <v>20871</v>
      </c>
    </row>
    <row r="6163" spans="1:12">
      <c r="A6163" s="1">
        <v>7586</v>
      </c>
      <c r="B6163" s="1" t="s">
        <v>20875</v>
      </c>
      <c r="C6163" s="1" t="s">
        <v>20876</v>
      </c>
      <c r="D6163" s="1" t="s">
        <v>1210</v>
      </c>
      <c r="E6163" s="1" t="s">
        <v>20877</v>
      </c>
      <c r="F6163" s="1" t="s">
        <v>20878</v>
      </c>
      <c r="G6163" s="1">
        <v>34.571111100000003</v>
      </c>
      <c r="H6163" s="1">
        <v>-114.3582778</v>
      </c>
      <c r="I6163" s="1">
        <v>783</v>
      </c>
      <c r="J6163" s="1">
        <v>-7</v>
      </c>
      <c r="K6163" s="1" t="s">
        <v>201</v>
      </c>
      <c r="L6163" s="1" t="s">
        <v>20875</v>
      </c>
    </row>
    <row r="6164" spans="1:12">
      <c r="A6164" s="1">
        <v>7587</v>
      </c>
      <c r="B6164" s="1" t="s">
        <v>20879</v>
      </c>
      <c r="C6164" s="1" t="s">
        <v>20880</v>
      </c>
      <c r="D6164" s="1" t="s">
        <v>1210</v>
      </c>
      <c r="E6164" s="1" t="s">
        <v>20881</v>
      </c>
      <c r="F6164" s="1" t="s">
        <v>20882</v>
      </c>
      <c r="G6164" s="1">
        <v>35.021916699999998</v>
      </c>
      <c r="H6164" s="1">
        <v>-110.72252779999999</v>
      </c>
      <c r="I6164" s="1">
        <v>4941</v>
      </c>
      <c r="J6164" s="1">
        <v>-7</v>
      </c>
      <c r="K6164" s="1" t="s">
        <v>201</v>
      </c>
      <c r="L6164" s="1" t="s">
        <v>20879</v>
      </c>
    </row>
    <row r="6165" spans="1:12">
      <c r="A6165" s="1">
        <v>7588</v>
      </c>
      <c r="B6165" s="1" t="s">
        <v>20883</v>
      </c>
      <c r="C6165" s="1" t="s">
        <v>11056</v>
      </c>
      <c r="D6165" s="1" t="s">
        <v>1210</v>
      </c>
      <c r="E6165" s="1" t="s">
        <v>20884</v>
      </c>
      <c r="F6165" s="1" t="s">
        <v>20885</v>
      </c>
      <c r="G6165" s="1">
        <v>31.342602800000002</v>
      </c>
      <c r="H6165" s="1">
        <v>-109.5064544</v>
      </c>
      <c r="I6165" s="1">
        <v>4173</v>
      </c>
      <c r="J6165" s="1">
        <v>-7</v>
      </c>
      <c r="K6165" s="1" t="s">
        <v>201</v>
      </c>
      <c r="L6165" s="1" t="s">
        <v>20883</v>
      </c>
    </row>
    <row r="6166" spans="1:12">
      <c r="A6166" s="1">
        <v>7589</v>
      </c>
      <c r="B6166" s="1" t="s">
        <v>20886</v>
      </c>
      <c r="C6166" s="1" t="s">
        <v>20887</v>
      </c>
      <c r="D6166" s="1" t="s">
        <v>6322</v>
      </c>
      <c r="E6166" s="1" t="s">
        <v>20888</v>
      </c>
      <c r="F6166" s="1" t="s">
        <v>20889</v>
      </c>
      <c r="G6166" s="1">
        <v>2.050278</v>
      </c>
      <c r="H6166" s="1">
        <v>173.26666700000001</v>
      </c>
      <c r="I6166" s="1">
        <v>10</v>
      </c>
      <c r="J6166" s="1">
        <v>12</v>
      </c>
      <c r="K6166" s="1" t="s">
        <v>161</v>
      </c>
      <c r="L6166" s="1" t="s">
        <v>20886</v>
      </c>
    </row>
    <row r="6167" spans="1:12">
      <c r="A6167" s="1">
        <v>7590</v>
      </c>
      <c r="B6167" s="1" t="s">
        <v>20890</v>
      </c>
      <c r="C6167" s="1" t="s">
        <v>20891</v>
      </c>
      <c r="D6167" s="1" t="s">
        <v>6322</v>
      </c>
      <c r="E6167" s="1" t="s">
        <v>20892</v>
      </c>
      <c r="F6167" s="1" t="s">
        <v>20893</v>
      </c>
      <c r="G6167" s="1">
        <v>0.49083300000000002</v>
      </c>
      <c r="H6167" s="1">
        <v>173.828611</v>
      </c>
      <c r="I6167" s="1">
        <v>8</v>
      </c>
      <c r="J6167" s="1">
        <v>12</v>
      </c>
      <c r="K6167" s="1" t="s">
        <v>161</v>
      </c>
      <c r="L6167" s="1" t="s">
        <v>20890</v>
      </c>
    </row>
    <row r="6168" spans="1:12">
      <c r="A6168" s="1">
        <v>7591</v>
      </c>
      <c r="B6168" s="1" t="s">
        <v>20894</v>
      </c>
      <c r="C6168" s="1" t="s">
        <v>20895</v>
      </c>
      <c r="D6168" s="1" t="s">
        <v>6322</v>
      </c>
      <c r="E6168" s="1" t="s">
        <v>20896</v>
      </c>
      <c r="F6168" s="1" t="s">
        <v>20897</v>
      </c>
      <c r="G6168" s="1">
        <v>0.185278</v>
      </c>
      <c r="H6168" s="1">
        <v>173.63638900000001</v>
      </c>
      <c r="I6168" s="1">
        <v>6</v>
      </c>
      <c r="J6168" s="1">
        <v>10</v>
      </c>
      <c r="K6168" s="1" t="s">
        <v>161</v>
      </c>
      <c r="L6168" s="1" t="s">
        <v>20894</v>
      </c>
    </row>
    <row r="6169" spans="1:12">
      <c r="A6169" s="1">
        <v>7592</v>
      </c>
      <c r="B6169" s="1" t="s">
        <v>20898</v>
      </c>
      <c r="C6169" s="1" t="s">
        <v>20899</v>
      </c>
      <c r="D6169" s="1" t="s">
        <v>6322</v>
      </c>
      <c r="E6169" s="1" t="s">
        <v>20900</v>
      </c>
      <c r="F6169" s="1" t="s">
        <v>20901</v>
      </c>
      <c r="G6169" s="1">
        <v>0.22861100000000001</v>
      </c>
      <c r="H6169" s="1">
        <v>173.41055600000001</v>
      </c>
      <c r="I6169" s="1">
        <v>10</v>
      </c>
      <c r="J6169" s="1">
        <v>10</v>
      </c>
      <c r="K6169" s="1" t="s">
        <v>161</v>
      </c>
      <c r="L6169" s="1" t="s">
        <v>20898</v>
      </c>
    </row>
    <row r="6170" spans="1:12">
      <c r="A6170" s="1">
        <v>7593</v>
      </c>
      <c r="B6170" s="1" t="s">
        <v>20902</v>
      </c>
      <c r="C6170" s="1" t="s">
        <v>20903</v>
      </c>
      <c r="D6170" s="1" t="s">
        <v>6322</v>
      </c>
      <c r="E6170" s="1" t="s">
        <v>20904</v>
      </c>
      <c r="F6170" s="1" t="s">
        <v>20905</v>
      </c>
      <c r="G6170" s="1">
        <v>-2.6333329999999999</v>
      </c>
      <c r="H6170" s="1">
        <v>179.816667</v>
      </c>
      <c r="I6170" s="1">
        <v>6</v>
      </c>
      <c r="J6170" s="1">
        <v>10</v>
      </c>
      <c r="K6170" s="1" t="s">
        <v>161</v>
      </c>
      <c r="L6170" s="1" t="s">
        <v>20902</v>
      </c>
    </row>
    <row r="6171" spans="1:12">
      <c r="A6171" s="1">
        <v>7594</v>
      </c>
      <c r="B6171" s="1" t="s">
        <v>20906</v>
      </c>
      <c r="C6171" s="1" t="s">
        <v>20907</v>
      </c>
      <c r="D6171" s="1" t="s">
        <v>6322</v>
      </c>
      <c r="E6171" s="1" t="s">
        <v>20908</v>
      </c>
      <c r="F6171" s="1" t="s">
        <v>20909</v>
      </c>
      <c r="G6171" s="1">
        <v>-2.5</v>
      </c>
      <c r="H6171" s="1">
        <v>175.98333299999999</v>
      </c>
      <c r="I6171" s="1">
        <v>10</v>
      </c>
      <c r="J6171" s="1">
        <v>10</v>
      </c>
      <c r="K6171" s="1" t="s">
        <v>161</v>
      </c>
      <c r="L6171" s="1" t="s">
        <v>20906</v>
      </c>
    </row>
    <row r="6172" spans="1:12">
      <c r="A6172" s="1">
        <v>7595</v>
      </c>
      <c r="B6172" s="1" t="s">
        <v>20910</v>
      </c>
      <c r="C6172" s="1" t="s">
        <v>20911</v>
      </c>
      <c r="D6172" s="1" t="s">
        <v>6322</v>
      </c>
      <c r="E6172" s="1" t="s">
        <v>20912</v>
      </c>
      <c r="F6172" s="1" t="s">
        <v>20913</v>
      </c>
      <c r="G6172" s="1">
        <v>-1.2547219999999999</v>
      </c>
      <c r="H6172" s="1">
        <v>176.00722200000001</v>
      </c>
      <c r="I6172" s="1">
        <v>10</v>
      </c>
      <c r="J6172" s="1">
        <v>10</v>
      </c>
      <c r="K6172" s="1" t="s">
        <v>161</v>
      </c>
      <c r="L6172" s="1" t="s">
        <v>20910</v>
      </c>
    </row>
    <row r="6173" spans="1:12">
      <c r="A6173" s="1">
        <v>7596</v>
      </c>
      <c r="B6173" s="1" t="s">
        <v>20914</v>
      </c>
      <c r="C6173" s="1" t="s">
        <v>20915</v>
      </c>
      <c r="D6173" s="1" t="s">
        <v>6322</v>
      </c>
      <c r="E6173" s="1" t="s">
        <v>20916</v>
      </c>
      <c r="F6173" s="1" t="s">
        <v>20917</v>
      </c>
      <c r="G6173" s="1">
        <v>-1.35</v>
      </c>
      <c r="H6173" s="1">
        <v>176.45</v>
      </c>
      <c r="I6173" s="1">
        <v>10</v>
      </c>
      <c r="J6173" s="1">
        <v>10</v>
      </c>
      <c r="K6173" s="1" t="s">
        <v>161</v>
      </c>
      <c r="L6173" s="1" t="s">
        <v>20914</v>
      </c>
    </row>
    <row r="6174" spans="1:12">
      <c r="A6174" s="1">
        <v>7597</v>
      </c>
      <c r="B6174" s="1" t="s">
        <v>20918</v>
      </c>
      <c r="C6174" s="1" t="s">
        <v>20919</v>
      </c>
      <c r="D6174" s="1" t="s">
        <v>6322</v>
      </c>
      <c r="E6174" s="1" t="s">
        <v>20920</v>
      </c>
      <c r="F6174" s="1" t="s">
        <v>20921</v>
      </c>
      <c r="G6174" s="1">
        <v>3.0865209999999998</v>
      </c>
      <c r="H6174" s="1">
        <v>172.811465</v>
      </c>
      <c r="I6174" s="1">
        <v>5</v>
      </c>
      <c r="J6174" s="1">
        <v>10</v>
      </c>
      <c r="K6174" s="1" t="s">
        <v>161</v>
      </c>
      <c r="L6174" s="1" t="s">
        <v>20918</v>
      </c>
    </row>
    <row r="6175" spans="1:12">
      <c r="A6175" s="1">
        <v>7598</v>
      </c>
      <c r="B6175" s="1" t="s">
        <v>20922</v>
      </c>
      <c r="C6175" s="1" t="s">
        <v>20923</v>
      </c>
      <c r="D6175" s="1" t="s">
        <v>6322</v>
      </c>
      <c r="E6175" s="1" t="s">
        <v>20924</v>
      </c>
      <c r="F6175" s="1" t="s">
        <v>20925</v>
      </c>
      <c r="G6175" s="1">
        <v>3.3833329999999999</v>
      </c>
      <c r="H6175" s="1">
        <v>173</v>
      </c>
      <c r="I6175" s="1">
        <v>10</v>
      </c>
      <c r="J6175" s="1">
        <v>10</v>
      </c>
      <c r="K6175" s="1" t="s">
        <v>161</v>
      </c>
      <c r="L6175" s="1" t="s">
        <v>20922</v>
      </c>
    </row>
    <row r="6176" spans="1:12">
      <c r="A6176" s="1">
        <v>7599</v>
      </c>
      <c r="B6176" s="1" t="s">
        <v>20926</v>
      </c>
      <c r="C6176" s="1" t="s">
        <v>20927</v>
      </c>
      <c r="D6176" s="1" t="s">
        <v>6322</v>
      </c>
      <c r="E6176" s="1" t="s">
        <v>20928</v>
      </c>
      <c r="F6176" s="1" t="s">
        <v>20929</v>
      </c>
      <c r="G6176" s="1">
        <v>0.93333299999999997</v>
      </c>
      <c r="H6176" s="1">
        <v>173</v>
      </c>
      <c r="I6176" s="1">
        <v>10</v>
      </c>
      <c r="J6176" s="1">
        <v>10</v>
      </c>
      <c r="K6176" s="1" t="s">
        <v>161</v>
      </c>
      <c r="L6176" s="1" t="s">
        <v>20926</v>
      </c>
    </row>
    <row r="6177" spans="1:12">
      <c r="A6177" s="1">
        <v>7600</v>
      </c>
      <c r="B6177" s="1" t="s">
        <v>20930</v>
      </c>
      <c r="C6177" s="1" t="s">
        <v>20931</v>
      </c>
      <c r="D6177" s="1" t="s">
        <v>6322</v>
      </c>
      <c r="E6177" s="1" t="s">
        <v>20932</v>
      </c>
      <c r="F6177" s="1" t="s">
        <v>20933</v>
      </c>
      <c r="G6177" s="1">
        <v>-0.61666699999999997</v>
      </c>
      <c r="H6177" s="1">
        <v>174.36666700000001</v>
      </c>
      <c r="I6177" s="1">
        <v>10</v>
      </c>
      <c r="J6177" s="1">
        <v>10</v>
      </c>
      <c r="K6177" s="1" t="s">
        <v>161</v>
      </c>
      <c r="L6177" s="1" t="s">
        <v>20930</v>
      </c>
    </row>
    <row r="6178" spans="1:12">
      <c r="A6178" s="1">
        <v>7601</v>
      </c>
      <c r="B6178" s="1" t="s">
        <v>20934</v>
      </c>
      <c r="C6178" s="1" t="s">
        <v>20935</v>
      </c>
      <c r="D6178" s="1" t="s">
        <v>6322</v>
      </c>
      <c r="E6178" s="1" t="s">
        <v>20936</v>
      </c>
      <c r="F6178" s="1" t="s">
        <v>20937</v>
      </c>
      <c r="G6178" s="1">
        <v>-1.35</v>
      </c>
      <c r="H6178" s="1">
        <v>174.8</v>
      </c>
      <c r="I6178" s="1">
        <v>10</v>
      </c>
      <c r="J6178" s="1">
        <v>10</v>
      </c>
      <c r="K6178" s="1" t="s">
        <v>161</v>
      </c>
      <c r="L6178" s="1" t="s">
        <v>20934</v>
      </c>
    </row>
    <row r="6179" spans="1:12">
      <c r="A6179" s="1">
        <v>7602</v>
      </c>
      <c r="B6179" s="1" t="s">
        <v>20938</v>
      </c>
      <c r="C6179" s="1" t="s">
        <v>20939</v>
      </c>
      <c r="D6179" s="1" t="s">
        <v>158</v>
      </c>
      <c r="E6179" s="1" t="s">
        <v>20940</v>
      </c>
      <c r="F6179" s="1" t="s">
        <v>1212</v>
      </c>
      <c r="G6179" s="1">
        <v>-7.2408330000000003</v>
      </c>
      <c r="H6179" s="1">
        <v>141.092333</v>
      </c>
      <c r="I6179" s="1">
        <v>60</v>
      </c>
      <c r="J6179" s="1">
        <v>10</v>
      </c>
      <c r="K6179" s="1" t="s">
        <v>161</v>
      </c>
      <c r="L6179" s="1" t="s">
        <v>20938</v>
      </c>
    </row>
    <row r="6180" spans="1:12">
      <c r="A6180" s="1">
        <v>7603</v>
      </c>
      <c r="B6180" s="1" t="s">
        <v>20941</v>
      </c>
      <c r="C6180" s="1" t="s">
        <v>20942</v>
      </c>
      <c r="D6180" s="1" t="s">
        <v>7169</v>
      </c>
      <c r="E6180" s="1" t="s">
        <v>20943</v>
      </c>
      <c r="F6180" s="1" t="s">
        <v>1212</v>
      </c>
      <c r="G6180" s="1">
        <v>7.016667</v>
      </c>
      <c r="H6180" s="1">
        <v>171.48333299999999</v>
      </c>
      <c r="I6180" s="1">
        <v>4</v>
      </c>
      <c r="J6180" s="1">
        <v>12</v>
      </c>
      <c r="K6180" s="1" t="s">
        <v>161</v>
      </c>
      <c r="L6180" s="1" t="s">
        <v>20941</v>
      </c>
    </row>
    <row r="6181" spans="1:12">
      <c r="A6181" s="1">
        <v>7604</v>
      </c>
      <c r="B6181" s="1" t="s">
        <v>20944</v>
      </c>
      <c r="C6181" s="1" t="s">
        <v>20945</v>
      </c>
      <c r="D6181" s="1" t="s">
        <v>7169</v>
      </c>
      <c r="E6181" s="1" t="s">
        <v>20946</v>
      </c>
      <c r="F6181" s="1" t="s">
        <v>1212</v>
      </c>
      <c r="G6181" s="1">
        <v>7.1333330000000004</v>
      </c>
      <c r="H6181" s="1">
        <v>171.91666699999999</v>
      </c>
      <c r="I6181" s="1">
        <v>4</v>
      </c>
      <c r="J6181" s="1">
        <v>12</v>
      </c>
      <c r="K6181" s="1" t="s">
        <v>161</v>
      </c>
      <c r="L6181" s="1" t="s">
        <v>20944</v>
      </c>
    </row>
    <row r="6182" spans="1:12">
      <c r="A6182" s="1">
        <v>7605</v>
      </c>
      <c r="B6182" s="1" t="s">
        <v>20947</v>
      </c>
      <c r="C6182" s="1" t="s">
        <v>20948</v>
      </c>
      <c r="D6182" s="1" t="s">
        <v>7169</v>
      </c>
      <c r="F6182" s="1" t="s">
        <v>1212</v>
      </c>
      <c r="G6182" s="1">
        <v>4.5988889999999998</v>
      </c>
      <c r="H6182" s="1">
        <v>168.75305599999999</v>
      </c>
      <c r="I6182" s="1">
        <v>5</v>
      </c>
      <c r="J6182" s="1">
        <v>12</v>
      </c>
      <c r="K6182" s="1" t="s">
        <v>161</v>
      </c>
      <c r="L6182" s="1" t="s">
        <v>20947</v>
      </c>
    </row>
    <row r="6183" spans="1:12">
      <c r="A6183" s="1">
        <v>7606</v>
      </c>
      <c r="B6183" s="1" t="s">
        <v>20949</v>
      </c>
      <c r="C6183" s="1" t="s">
        <v>20950</v>
      </c>
      <c r="D6183" s="1" t="s">
        <v>7169</v>
      </c>
      <c r="E6183" s="1" t="s">
        <v>20951</v>
      </c>
      <c r="F6183" s="1" t="s">
        <v>1212</v>
      </c>
      <c r="G6183" s="1">
        <v>9.0833329999999997</v>
      </c>
      <c r="H6183" s="1">
        <v>167.33333300000001</v>
      </c>
      <c r="I6183" s="1">
        <v>10</v>
      </c>
      <c r="J6183" s="1">
        <v>12</v>
      </c>
      <c r="K6183" s="1" t="s">
        <v>161</v>
      </c>
      <c r="L6183" s="1" t="s">
        <v>20949</v>
      </c>
    </row>
    <row r="6184" spans="1:12">
      <c r="A6184" s="1">
        <v>7607</v>
      </c>
      <c r="B6184" s="1" t="s">
        <v>20952</v>
      </c>
      <c r="C6184" s="1" t="s">
        <v>20953</v>
      </c>
      <c r="D6184" s="1" t="s">
        <v>7169</v>
      </c>
      <c r="E6184" s="1" t="s">
        <v>20954</v>
      </c>
      <c r="F6184" s="1" t="s">
        <v>1212</v>
      </c>
      <c r="G6184" s="1">
        <v>8.9216669999999993</v>
      </c>
      <c r="H6184" s="1">
        <v>166.265556</v>
      </c>
      <c r="I6184" s="1">
        <v>10</v>
      </c>
      <c r="J6184" s="1">
        <v>12</v>
      </c>
      <c r="K6184" s="1" t="s">
        <v>161</v>
      </c>
      <c r="L6184" s="1" t="s">
        <v>20952</v>
      </c>
    </row>
    <row r="6185" spans="1:12">
      <c r="A6185" s="1">
        <v>7608</v>
      </c>
      <c r="B6185" s="1" t="s">
        <v>20955</v>
      </c>
      <c r="C6185" s="1" t="s">
        <v>20956</v>
      </c>
      <c r="D6185" s="1" t="s">
        <v>7169</v>
      </c>
      <c r="E6185" s="1" t="s">
        <v>20957</v>
      </c>
      <c r="F6185" s="1" t="s">
        <v>1212</v>
      </c>
      <c r="G6185" s="1">
        <v>7.1</v>
      </c>
      <c r="H6185" s="1">
        <v>171.23333299999999</v>
      </c>
      <c r="I6185" s="1">
        <v>10</v>
      </c>
      <c r="J6185" s="1">
        <v>12</v>
      </c>
      <c r="K6185" s="1" t="s">
        <v>161</v>
      </c>
      <c r="L6185" s="1" t="s">
        <v>20955</v>
      </c>
    </row>
    <row r="6186" spans="1:12">
      <c r="A6186" s="1">
        <v>7609</v>
      </c>
      <c r="B6186" s="1" t="s">
        <v>20958</v>
      </c>
      <c r="C6186" s="1" t="s">
        <v>20959</v>
      </c>
      <c r="D6186" s="1" t="s">
        <v>7169</v>
      </c>
      <c r="E6186" s="1" t="s">
        <v>20960</v>
      </c>
      <c r="F6186" s="1" t="s">
        <v>1212</v>
      </c>
      <c r="G6186" s="1">
        <v>6.0402779999999998</v>
      </c>
      <c r="H6186" s="1">
        <v>171.984444</v>
      </c>
      <c r="I6186" s="1">
        <v>10</v>
      </c>
      <c r="J6186" s="1">
        <v>12</v>
      </c>
      <c r="K6186" s="1" t="s">
        <v>161</v>
      </c>
      <c r="L6186" s="1" t="s">
        <v>20958</v>
      </c>
    </row>
    <row r="6187" spans="1:12">
      <c r="A6187" s="1">
        <v>7610</v>
      </c>
      <c r="B6187" s="1" t="s">
        <v>20961</v>
      </c>
      <c r="C6187" s="1" t="s">
        <v>20962</v>
      </c>
      <c r="D6187" s="1" t="s">
        <v>6460</v>
      </c>
      <c r="E6187" s="1" t="s">
        <v>20963</v>
      </c>
      <c r="F6187" s="1" t="s">
        <v>20964</v>
      </c>
      <c r="G6187" s="1">
        <v>-36.835833000000001</v>
      </c>
      <c r="H6187" s="1">
        <v>175.700278</v>
      </c>
      <c r="I6187" s="1">
        <v>500</v>
      </c>
      <c r="J6187" s="1">
        <v>12</v>
      </c>
      <c r="K6187" s="1" t="s">
        <v>161</v>
      </c>
      <c r="L6187" s="1" t="s">
        <v>20961</v>
      </c>
    </row>
    <row r="6188" spans="1:12">
      <c r="A6188" s="1">
        <v>7611</v>
      </c>
      <c r="B6188" s="1" t="s">
        <v>20965</v>
      </c>
      <c r="C6188" s="1" t="s">
        <v>20966</v>
      </c>
      <c r="D6188" s="1" t="s">
        <v>6460</v>
      </c>
      <c r="E6188" s="1" t="s">
        <v>20967</v>
      </c>
      <c r="F6188" s="1" t="s">
        <v>20968</v>
      </c>
      <c r="G6188" s="1">
        <v>-40.85</v>
      </c>
      <c r="H6188" s="1">
        <v>172.8</v>
      </c>
      <c r="I6188" s="1">
        <v>500</v>
      </c>
      <c r="J6188" s="1">
        <v>12</v>
      </c>
      <c r="K6188" s="1" t="s">
        <v>161</v>
      </c>
      <c r="L6188" s="1" t="s">
        <v>20965</v>
      </c>
    </row>
    <row r="6189" spans="1:12">
      <c r="A6189" s="1">
        <v>7612</v>
      </c>
      <c r="B6189" s="1" t="s">
        <v>20969</v>
      </c>
      <c r="C6189" s="1" t="s">
        <v>20970</v>
      </c>
      <c r="D6189" s="1" t="s">
        <v>7197</v>
      </c>
      <c r="E6189" s="1" t="s">
        <v>20971</v>
      </c>
      <c r="F6189" s="1" t="s">
        <v>1212</v>
      </c>
      <c r="G6189" s="1">
        <v>6.9983329999999997</v>
      </c>
      <c r="H6189" s="1">
        <v>134.232778</v>
      </c>
      <c r="I6189" s="1">
        <v>9</v>
      </c>
      <c r="J6189" s="1">
        <v>9</v>
      </c>
      <c r="K6189" s="1" t="s">
        <v>161</v>
      </c>
      <c r="L6189" s="1" t="s">
        <v>20969</v>
      </c>
    </row>
    <row r="6190" spans="1:12">
      <c r="A6190" s="1">
        <v>7613</v>
      </c>
      <c r="B6190" s="1" t="s">
        <v>20972</v>
      </c>
      <c r="C6190" s="1" t="s">
        <v>20973</v>
      </c>
      <c r="D6190" s="1" t="s">
        <v>7197</v>
      </c>
      <c r="F6190" s="1" t="s">
        <v>1212</v>
      </c>
      <c r="G6190" s="1">
        <v>6.9063889999999999</v>
      </c>
      <c r="H6190" s="1">
        <v>134.14500000000001</v>
      </c>
      <c r="I6190" s="1">
        <v>20</v>
      </c>
      <c r="J6190" s="1">
        <v>9</v>
      </c>
      <c r="K6190" s="1" t="s">
        <v>161</v>
      </c>
      <c r="L6190" s="1" t="s">
        <v>20972</v>
      </c>
    </row>
    <row r="6191" spans="1:12">
      <c r="A6191" s="1">
        <v>7614</v>
      </c>
      <c r="B6191" s="1" t="s">
        <v>20974</v>
      </c>
      <c r="C6191" s="1" t="s">
        <v>20975</v>
      </c>
      <c r="D6191" s="1" t="s">
        <v>6340</v>
      </c>
      <c r="E6191" s="1" t="s">
        <v>20976</v>
      </c>
      <c r="F6191" s="1" t="s">
        <v>1212</v>
      </c>
      <c r="G6191" s="1">
        <v>-13.505000000000001</v>
      </c>
      <c r="H6191" s="1">
        <v>-172.62777800000001</v>
      </c>
      <c r="I6191" s="1">
        <v>6</v>
      </c>
      <c r="J6191" s="1">
        <v>-11</v>
      </c>
      <c r="K6191" s="1" t="s">
        <v>161</v>
      </c>
      <c r="L6191" s="1" t="s">
        <v>20974</v>
      </c>
    </row>
    <row r="6192" spans="1:12">
      <c r="A6192" s="1">
        <v>7615</v>
      </c>
      <c r="B6192" s="1" t="s">
        <v>20977</v>
      </c>
      <c r="C6192" s="1" t="s">
        <v>20978</v>
      </c>
      <c r="D6192" s="1" t="s">
        <v>13205</v>
      </c>
      <c r="E6192" s="1" t="s">
        <v>20979</v>
      </c>
      <c r="F6192" s="1" t="s">
        <v>20980</v>
      </c>
      <c r="G6192" s="1">
        <v>-9.1830560000000006</v>
      </c>
      <c r="H6192" s="1">
        <v>160.94972200000001</v>
      </c>
      <c r="I6192" s="1">
        <v>5</v>
      </c>
      <c r="J6192" s="1">
        <v>11</v>
      </c>
      <c r="K6192" s="1" t="s">
        <v>161</v>
      </c>
      <c r="L6192" s="1" t="s">
        <v>20977</v>
      </c>
    </row>
    <row r="6193" spans="1:12">
      <c r="A6193" s="1">
        <v>7616</v>
      </c>
      <c r="B6193" s="1" t="s">
        <v>20981</v>
      </c>
      <c r="C6193" s="1" t="s">
        <v>20982</v>
      </c>
      <c r="D6193" s="1" t="s">
        <v>13205</v>
      </c>
      <c r="E6193" s="1" t="s">
        <v>20983</v>
      </c>
      <c r="F6193" s="1" t="s">
        <v>20984</v>
      </c>
      <c r="G6193" s="1">
        <v>-9.8547220000000006</v>
      </c>
      <c r="H6193" s="1">
        <v>161.97916699999999</v>
      </c>
      <c r="I6193" s="1">
        <v>5</v>
      </c>
      <c r="J6193" s="1">
        <v>11</v>
      </c>
      <c r="K6193" s="1" t="s">
        <v>161</v>
      </c>
      <c r="L6193" s="1" t="s">
        <v>20981</v>
      </c>
    </row>
    <row r="6194" spans="1:12">
      <c r="A6194" s="1">
        <v>7617</v>
      </c>
      <c r="B6194" s="1" t="s">
        <v>20985</v>
      </c>
      <c r="C6194" s="1" t="s">
        <v>20986</v>
      </c>
      <c r="D6194" s="1" t="s">
        <v>13205</v>
      </c>
      <c r="E6194" s="1" t="s">
        <v>20987</v>
      </c>
      <c r="F6194" s="1" t="s">
        <v>20988</v>
      </c>
      <c r="G6194" s="1">
        <v>-6.7119439999999999</v>
      </c>
      <c r="H6194" s="1">
        <v>156.39611099999999</v>
      </c>
      <c r="I6194" s="1">
        <v>5</v>
      </c>
      <c r="J6194" s="1">
        <v>11</v>
      </c>
      <c r="K6194" s="1" t="s">
        <v>161</v>
      </c>
      <c r="L6194" s="1" t="s">
        <v>20985</v>
      </c>
    </row>
    <row r="6195" spans="1:12">
      <c r="A6195" s="1">
        <v>7618</v>
      </c>
      <c r="B6195" s="1" t="s">
        <v>16773</v>
      </c>
      <c r="C6195" s="1" t="s">
        <v>8762</v>
      </c>
      <c r="D6195" s="1" t="s">
        <v>13205</v>
      </c>
      <c r="E6195" s="1" t="s">
        <v>20989</v>
      </c>
      <c r="F6195" s="1" t="s">
        <v>20990</v>
      </c>
      <c r="G6195" s="1">
        <v>-10.848056</v>
      </c>
      <c r="H6195" s="1">
        <v>162.45416700000001</v>
      </c>
      <c r="I6195" s="1">
        <v>6</v>
      </c>
      <c r="J6195" s="1">
        <v>11</v>
      </c>
      <c r="K6195" s="1" t="s">
        <v>161</v>
      </c>
      <c r="L6195" s="1" t="s">
        <v>16773</v>
      </c>
    </row>
    <row r="6196" spans="1:12">
      <c r="A6196" s="1">
        <v>7619</v>
      </c>
      <c r="B6196" s="1" t="s">
        <v>20991</v>
      </c>
      <c r="C6196" s="1" t="s">
        <v>20992</v>
      </c>
      <c r="D6196" s="1" t="s">
        <v>13205</v>
      </c>
      <c r="E6196" s="1" t="s">
        <v>20993</v>
      </c>
      <c r="F6196" s="1" t="s">
        <v>20994</v>
      </c>
      <c r="G6196" s="1">
        <v>-9.0861110000000007</v>
      </c>
      <c r="H6196" s="1">
        <v>159.21888899999999</v>
      </c>
      <c r="I6196" s="1">
        <v>6</v>
      </c>
      <c r="J6196" s="1">
        <v>11</v>
      </c>
      <c r="K6196" s="1" t="s">
        <v>161</v>
      </c>
      <c r="L6196" s="1" t="s">
        <v>20991</v>
      </c>
    </row>
    <row r="6197" spans="1:12">
      <c r="A6197" s="1">
        <v>7620</v>
      </c>
      <c r="B6197" s="1" t="s">
        <v>20995</v>
      </c>
      <c r="C6197" s="1" t="s">
        <v>20996</v>
      </c>
      <c r="D6197" s="1" t="s">
        <v>13205</v>
      </c>
      <c r="E6197" s="1" t="s">
        <v>20997</v>
      </c>
      <c r="F6197" s="1" t="s">
        <v>20998</v>
      </c>
      <c r="G6197" s="1">
        <v>-8.6300000000000008</v>
      </c>
      <c r="H6197" s="1">
        <v>158</v>
      </c>
      <c r="I6197" s="1">
        <v>5</v>
      </c>
      <c r="J6197" s="1">
        <v>11</v>
      </c>
      <c r="K6197" s="1" t="s">
        <v>161</v>
      </c>
      <c r="L6197" s="1" t="s">
        <v>20995</v>
      </c>
    </row>
    <row r="6198" spans="1:12">
      <c r="A6198" s="1">
        <v>7621</v>
      </c>
      <c r="B6198" s="1" t="s">
        <v>20999</v>
      </c>
      <c r="C6198" s="1" t="s">
        <v>21000</v>
      </c>
      <c r="D6198" s="1" t="s">
        <v>1210</v>
      </c>
      <c r="E6198" s="1" t="s">
        <v>21001</v>
      </c>
      <c r="F6198" s="1" t="s">
        <v>21002</v>
      </c>
      <c r="G6198" s="1">
        <v>27.9434</v>
      </c>
      <c r="H6198" s="1">
        <v>-81.7834</v>
      </c>
      <c r="I6198" s="1">
        <v>125</v>
      </c>
      <c r="J6198" s="1">
        <v>-6</v>
      </c>
      <c r="K6198" s="1" t="s">
        <v>161</v>
      </c>
      <c r="L6198" s="1" t="s">
        <v>20999</v>
      </c>
    </row>
    <row r="6199" spans="1:12">
      <c r="A6199" s="1">
        <v>7622</v>
      </c>
      <c r="B6199" s="1" t="s">
        <v>21003</v>
      </c>
      <c r="C6199" s="1" t="s">
        <v>18248</v>
      </c>
      <c r="D6199" s="1" t="s">
        <v>9291</v>
      </c>
      <c r="E6199" s="1" t="s">
        <v>21004</v>
      </c>
      <c r="F6199" s="1" t="s">
        <v>21005</v>
      </c>
      <c r="G6199" s="1">
        <v>57.796100000000003</v>
      </c>
      <c r="H6199" s="1">
        <v>41.020400000000002</v>
      </c>
      <c r="I6199" s="1">
        <v>446</v>
      </c>
      <c r="J6199" s="1">
        <v>4</v>
      </c>
      <c r="K6199" s="1" t="s">
        <v>201</v>
      </c>
      <c r="L6199" s="1" t="s">
        <v>21003</v>
      </c>
    </row>
    <row r="6200" spans="1:12">
      <c r="A6200" s="1">
        <v>7623</v>
      </c>
      <c r="B6200" s="1" t="s">
        <v>21006</v>
      </c>
      <c r="C6200" s="1" t="s">
        <v>21006</v>
      </c>
      <c r="D6200" s="1" t="s">
        <v>9291</v>
      </c>
      <c r="F6200" s="1" t="s">
        <v>1212</v>
      </c>
      <c r="G6200" s="1">
        <v>57.316667000000002</v>
      </c>
      <c r="H6200" s="1">
        <v>43.1</v>
      </c>
      <c r="I6200" s="1">
        <v>0</v>
      </c>
      <c r="J6200" s="1">
        <v>4</v>
      </c>
      <c r="K6200" s="1" t="s">
        <v>201</v>
      </c>
      <c r="L6200" s="1" t="s">
        <v>21006</v>
      </c>
    </row>
    <row r="6201" spans="1:12">
      <c r="A6201" s="1">
        <v>7624</v>
      </c>
      <c r="B6201" s="1" t="s">
        <v>21007</v>
      </c>
      <c r="C6201" s="1" t="s">
        <v>21007</v>
      </c>
      <c r="D6201" s="1" t="s">
        <v>9291</v>
      </c>
      <c r="F6201" s="1" t="s">
        <v>1212</v>
      </c>
      <c r="G6201" s="1">
        <v>52.752918999999999</v>
      </c>
      <c r="H6201" s="1">
        <v>111.849</v>
      </c>
      <c r="I6201" s="1">
        <v>0</v>
      </c>
      <c r="J6201" s="1">
        <v>9</v>
      </c>
      <c r="K6201" s="1" t="s">
        <v>201</v>
      </c>
      <c r="L6201" s="1" t="s">
        <v>21007</v>
      </c>
    </row>
    <row r="6202" spans="1:12">
      <c r="A6202" s="1">
        <v>7625</v>
      </c>
      <c r="B6202" s="1" t="s">
        <v>21008</v>
      </c>
      <c r="C6202" s="1" t="s">
        <v>21008</v>
      </c>
      <c r="D6202" s="1" t="s">
        <v>9291</v>
      </c>
      <c r="F6202" s="1" t="s">
        <v>1212</v>
      </c>
      <c r="G6202" s="1">
        <v>52.500967000000003</v>
      </c>
      <c r="H6202" s="1">
        <v>107.018852</v>
      </c>
      <c r="I6202" s="1">
        <v>0</v>
      </c>
      <c r="J6202" s="1">
        <v>9</v>
      </c>
      <c r="K6202" s="1" t="s">
        <v>201</v>
      </c>
      <c r="L6202" s="1" t="s">
        <v>21008</v>
      </c>
    </row>
    <row r="6203" spans="1:12">
      <c r="A6203" s="1">
        <v>7626</v>
      </c>
      <c r="B6203" s="1" t="s">
        <v>21009</v>
      </c>
      <c r="C6203" s="1" t="s">
        <v>21009</v>
      </c>
      <c r="D6203" s="1" t="s">
        <v>9291</v>
      </c>
      <c r="F6203" s="1" t="s">
        <v>1212</v>
      </c>
      <c r="G6203" s="1">
        <v>55.365000000000002</v>
      </c>
      <c r="H6203" s="1">
        <v>109.812</v>
      </c>
      <c r="I6203" s="1">
        <v>0</v>
      </c>
      <c r="J6203" s="1">
        <v>9</v>
      </c>
      <c r="K6203" s="1" t="s">
        <v>201</v>
      </c>
      <c r="L6203" s="1" t="s">
        <v>21009</v>
      </c>
    </row>
    <row r="6204" spans="1:12">
      <c r="A6204" s="1">
        <v>7627</v>
      </c>
      <c r="B6204" s="1" t="s">
        <v>21010</v>
      </c>
      <c r="C6204" s="1" t="s">
        <v>21011</v>
      </c>
      <c r="D6204" s="1" t="s">
        <v>6345</v>
      </c>
      <c r="E6204" s="1" t="s">
        <v>21012</v>
      </c>
      <c r="F6204" s="1" t="s">
        <v>21013</v>
      </c>
      <c r="G6204" s="1">
        <v>-14.216111</v>
      </c>
      <c r="H6204" s="1">
        <v>-169.42361099999999</v>
      </c>
      <c r="I6204" s="1">
        <v>110</v>
      </c>
      <c r="J6204" s="1">
        <v>-11</v>
      </c>
      <c r="K6204" s="1" t="s">
        <v>161</v>
      </c>
      <c r="L6204" s="1" t="s">
        <v>21010</v>
      </c>
    </row>
    <row r="6205" spans="1:12">
      <c r="A6205" s="1">
        <v>7628</v>
      </c>
      <c r="B6205" s="1" t="s">
        <v>21014</v>
      </c>
      <c r="C6205" s="1" t="s">
        <v>21015</v>
      </c>
      <c r="D6205" s="1" t="s">
        <v>6345</v>
      </c>
      <c r="E6205" s="1" t="s">
        <v>21016</v>
      </c>
      <c r="F6205" s="1" t="s">
        <v>1212</v>
      </c>
      <c r="G6205" s="1">
        <v>-14.184443999999999</v>
      </c>
      <c r="H6205" s="1">
        <v>-169.67</v>
      </c>
      <c r="I6205" s="1">
        <v>9</v>
      </c>
      <c r="J6205" s="1">
        <v>-11</v>
      </c>
      <c r="K6205" s="1" t="s">
        <v>161</v>
      </c>
      <c r="L6205" s="1" t="s">
        <v>21014</v>
      </c>
    </row>
    <row r="6206" spans="1:12">
      <c r="A6206" s="1">
        <v>7629</v>
      </c>
      <c r="B6206" s="1" t="s">
        <v>21017</v>
      </c>
      <c r="C6206" s="1" t="s">
        <v>21018</v>
      </c>
      <c r="D6206" s="1" t="s">
        <v>1210</v>
      </c>
      <c r="E6206" s="1" t="s">
        <v>21019</v>
      </c>
      <c r="F6206" s="1" t="s">
        <v>21020</v>
      </c>
      <c r="G6206" s="1">
        <v>37.413620000000002</v>
      </c>
      <c r="H6206" s="1">
        <v>-121.49133</v>
      </c>
      <c r="I6206" s="1">
        <v>400</v>
      </c>
      <c r="J6206" s="1">
        <v>-8</v>
      </c>
      <c r="K6206" s="1" t="s">
        <v>236</v>
      </c>
      <c r="L6206" s="1" t="s">
        <v>21017</v>
      </c>
    </row>
    <row r="6207" spans="1:12">
      <c r="A6207" s="1">
        <v>7630</v>
      </c>
      <c r="B6207" s="1" t="s">
        <v>21021</v>
      </c>
      <c r="C6207" s="1" t="s">
        <v>21022</v>
      </c>
      <c r="D6207" s="1" t="s">
        <v>1210</v>
      </c>
      <c r="E6207" s="1" t="s">
        <v>21023</v>
      </c>
      <c r="F6207" s="1" t="s">
        <v>21024</v>
      </c>
      <c r="G6207" s="1">
        <v>37.303899999999999</v>
      </c>
      <c r="H6207" s="1">
        <v>-120.0222</v>
      </c>
      <c r="I6207" s="1">
        <v>2454</v>
      </c>
      <c r="J6207" s="1">
        <v>-8</v>
      </c>
      <c r="K6207" s="1" t="s">
        <v>236</v>
      </c>
      <c r="L6207" s="1" t="s">
        <v>21021</v>
      </c>
    </row>
    <row r="6208" spans="1:12">
      <c r="A6208" s="1">
        <v>8419</v>
      </c>
      <c r="B6208" s="1" t="s">
        <v>21025</v>
      </c>
      <c r="C6208" s="1" t="s">
        <v>21026</v>
      </c>
      <c r="D6208" s="1" t="s">
        <v>7510</v>
      </c>
      <c r="F6208" s="1" t="s">
        <v>21027</v>
      </c>
      <c r="G6208" s="1">
        <v>33.399560999999999</v>
      </c>
      <c r="H6208" s="1">
        <v>126.711567</v>
      </c>
      <c r="I6208" s="1">
        <v>1171</v>
      </c>
      <c r="J6208" s="1">
        <v>9</v>
      </c>
      <c r="K6208" s="1" t="s">
        <v>161</v>
      </c>
      <c r="L6208" s="1" t="s">
        <v>21025</v>
      </c>
    </row>
    <row r="6209" spans="1:12">
      <c r="A6209" s="1">
        <v>7633</v>
      </c>
      <c r="B6209" s="1" t="s">
        <v>21028</v>
      </c>
      <c r="C6209" s="1" t="s">
        <v>21028</v>
      </c>
      <c r="D6209" s="1" t="s">
        <v>13316</v>
      </c>
      <c r="E6209" s="1" t="s">
        <v>21029</v>
      </c>
      <c r="F6209" s="1" t="s">
        <v>21030</v>
      </c>
      <c r="G6209" s="1">
        <v>-19.602167000000001</v>
      </c>
      <c r="H6209" s="1">
        <v>18.122667</v>
      </c>
      <c r="I6209" s="1">
        <v>4636</v>
      </c>
      <c r="J6209" s="1">
        <v>1</v>
      </c>
      <c r="K6209" s="1" t="s">
        <v>5710</v>
      </c>
      <c r="L6209" s="1" t="s">
        <v>21028</v>
      </c>
    </row>
    <row r="6210" spans="1:12">
      <c r="A6210" s="1">
        <v>7634</v>
      </c>
      <c r="B6210" s="1" t="s">
        <v>21031</v>
      </c>
      <c r="C6210" s="1" t="s">
        <v>21031</v>
      </c>
      <c r="D6210" s="1" t="s">
        <v>13316</v>
      </c>
      <c r="E6210" s="1" t="s">
        <v>21032</v>
      </c>
      <c r="F6210" s="1" t="s">
        <v>21033</v>
      </c>
      <c r="G6210" s="1">
        <v>-17.956461000000001</v>
      </c>
      <c r="H6210" s="1">
        <v>19.719439000000001</v>
      </c>
      <c r="I6210" s="1">
        <v>3627</v>
      </c>
      <c r="J6210" s="1">
        <v>1</v>
      </c>
      <c r="K6210" s="1" t="s">
        <v>5710</v>
      </c>
      <c r="L6210" s="1" t="s">
        <v>21031</v>
      </c>
    </row>
    <row r="6211" spans="1:12">
      <c r="A6211" s="1">
        <v>7635</v>
      </c>
      <c r="B6211" s="1" t="s">
        <v>21034</v>
      </c>
      <c r="C6211" s="1" t="s">
        <v>21035</v>
      </c>
      <c r="D6211" s="1" t="s">
        <v>7273</v>
      </c>
      <c r="E6211" s="1" t="s">
        <v>21036</v>
      </c>
      <c r="F6211" s="1" t="s">
        <v>1212</v>
      </c>
      <c r="G6211" s="1">
        <v>33.299999999999997</v>
      </c>
      <c r="H6211" s="1">
        <v>131.5333</v>
      </c>
      <c r="I6211" s="1">
        <v>197</v>
      </c>
      <c r="J6211" s="1">
        <v>-9</v>
      </c>
      <c r="K6211" s="1" t="s">
        <v>201</v>
      </c>
      <c r="L6211" s="1" t="s">
        <v>21034</v>
      </c>
    </row>
    <row r="6212" spans="1:12">
      <c r="A6212" s="1">
        <v>7636</v>
      </c>
      <c r="B6212" s="1" t="s">
        <v>21037</v>
      </c>
      <c r="C6212" s="1" t="s">
        <v>21037</v>
      </c>
      <c r="D6212" s="1" t="s">
        <v>6330</v>
      </c>
      <c r="E6212" s="1" t="s">
        <v>21038</v>
      </c>
      <c r="F6212" s="1" t="s">
        <v>1212</v>
      </c>
      <c r="G6212" s="1">
        <v>-23.441666999999999</v>
      </c>
      <c r="H6212" s="1">
        <v>151.91138900000001</v>
      </c>
      <c r="I6212" s="1">
        <v>0</v>
      </c>
      <c r="J6212" s="1">
        <v>10</v>
      </c>
      <c r="K6212" s="1" t="s">
        <v>6333</v>
      </c>
      <c r="L6212" s="1" t="s">
        <v>21037</v>
      </c>
    </row>
    <row r="6213" spans="1:12">
      <c r="A6213" s="1">
        <v>7637</v>
      </c>
      <c r="B6213" s="1" t="s">
        <v>21039</v>
      </c>
      <c r="C6213" s="1" t="s">
        <v>21039</v>
      </c>
      <c r="D6213" s="1" t="s">
        <v>6330</v>
      </c>
      <c r="E6213" s="1" t="s">
        <v>21040</v>
      </c>
      <c r="F6213" s="1" t="s">
        <v>1212</v>
      </c>
      <c r="G6213" s="1">
        <v>-24.113333000000001</v>
      </c>
      <c r="H6213" s="1">
        <v>152.71527800000001</v>
      </c>
      <c r="I6213" s="1">
        <v>0</v>
      </c>
      <c r="J6213" s="1">
        <v>10</v>
      </c>
      <c r="K6213" s="1" t="s">
        <v>6333</v>
      </c>
      <c r="L6213" s="1" t="s">
        <v>21039</v>
      </c>
    </row>
    <row r="6214" spans="1:12">
      <c r="A6214" s="1">
        <v>7638</v>
      </c>
      <c r="B6214" s="1" t="s">
        <v>21041</v>
      </c>
      <c r="C6214" s="1" t="s">
        <v>21041</v>
      </c>
      <c r="D6214" s="1" t="s">
        <v>6330</v>
      </c>
      <c r="E6214" s="1" t="s">
        <v>21042</v>
      </c>
      <c r="F6214" s="1" t="s">
        <v>1212</v>
      </c>
      <c r="G6214" s="1">
        <v>-18.634</v>
      </c>
      <c r="H6214" s="1">
        <v>146.5</v>
      </c>
      <c r="I6214" s="1">
        <v>0</v>
      </c>
      <c r="J6214" s="1">
        <v>10</v>
      </c>
      <c r="K6214" s="1" t="s">
        <v>6333</v>
      </c>
      <c r="L6214" s="1" t="s">
        <v>21041</v>
      </c>
    </row>
    <row r="6215" spans="1:12">
      <c r="A6215" s="1">
        <v>7639</v>
      </c>
      <c r="B6215" s="1" t="s">
        <v>21043</v>
      </c>
      <c r="C6215" s="1" t="s">
        <v>731</v>
      </c>
      <c r="D6215" s="1" t="s">
        <v>1644</v>
      </c>
      <c r="E6215" s="1" t="s">
        <v>21044</v>
      </c>
      <c r="F6215" s="1" t="s">
        <v>1212</v>
      </c>
      <c r="G6215" s="1">
        <v>51.515833000000001</v>
      </c>
      <c r="H6215" s="1">
        <v>-0.17611099999999999</v>
      </c>
      <c r="I6215" s="1">
        <v>0</v>
      </c>
      <c r="J6215" s="1">
        <v>0</v>
      </c>
      <c r="K6215" s="1" t="s">
        <v>184</v>
      </c>
      <c r="L6215" s="1" t="s">
        <v>21043</v>
      </c>
    </row>
    <row r="6216" spans="1:12">
      <c r="A6216" s="1">
        <v>7640</v>
      </c>
      <c r="B6216" s="1" t="s">
        <v>21045</v>
      </c>
      <c r="C6216" s="1" t="s">
        <v>21046</v>
      </c>
      <c r="D6216" s="1" t="s">
        <v>1210</v>
      </c>
      <c r="F6216" s="1" t="s">
        <v>1212</v>
      </c>
      <c r="G6216" s="1">
        <v>50.44708</v>
      </c>
      <c r="H6216" s="1">
        <v>-4.46753</v>
      </c>
      <c r="I6216" s="1">
        <v>0</v>
      </c>
      <c r="J6216" s="1">
        <v>0</v>
      </c>
      <c r="K6216" s="1" t="s">
        <v>184</v>
      </c>
      <c r="L6216" s="1" t="s">
        <v>21045</v>
      </c>
    </row>
    <row r="6217" spans="1:12">
      <c r="A6217" s="1">
        <v>7641</v>
      </c>
      <c r="B6217" s="1" t="s">
        <v>21047</v>
      </c>
      <c r="C6217" s="1" t="s">
        <v>21048</v>
      </c>
      <c r="D6217" s="1" t="s">
        <v>4057</v>
      </c>
      <c r="F6217" s="1" t="s">
        <v>1212</v>
      </c>
      <c r="G6217" s="1">
        <v>48.721815999999997</v>
      </c>
      <c r="H6217" s="1">
        <v>-3.9639500000000001</v>
      </c>
      <c r="I6217" s="1">
        <v>0</v>
      </c>
      <c r="J6217" s="1">
        <v>1</v>
      </c>
      <c r="K6217" s="1" t="s">
        <v>184</v>
      </c>
      <c r="L6217" s="1" t="s">
        <v>21047</v>
      </c>
    </row>
    <row r="6218" spans="1:12">
      <c r="A6218" s="1">
        <v>7642</v>
      </c>
      <c r="B6218" s="1" t="s">
        <v>21049</v>
      </c>
      <c r="C6218" s="1" t="s">
        <v>21050</v>
      </c>
      <c r="D6218" s="1" t="s">
        <v>181</v>
      </c>
      <c r="E6218" s="1" t="s">
        <v>21051</v>
      </c>
      <c r="F6218" s="1" t="s">
        <v>21052</v>
      </c>
      <c r="G6218" s="1">
        <v>65.612222000000003</v>
      </c>
      <c r="H6218" s="1">
        <v>-37.618333</v>
      </c>
      <c r="I6218" s="1">
        <v>24</v>
      </c>
      <c r="J6218" s="1">
        <v>-2</v>
      </c>
      <c r="K6218" s="1" t="s">
        <v>161</v>
      </c>
      <c r="L6218" s="1" t="s">
        <v>21049</v>
      </c>
    </row>
    <row r="6219" spans="1:12">
      <c r="A6219" s="1">
        <v>7643</v>
      </c>
      <c r="B6219" s="1" t="s">
        <v>21053</v>
      </c>
      <c r="C6219" s="1" t="s">
        <v>12301</v>
      </c>
      <c r="D6219" s="1" t="s">
        <v>1210</v>
      </c>
      <c r="F6219" s="1" t="s">
        <v>1212</v>
      </c>
      <c r="G6219" s="1">
        <v>55.778888999999999</v>
      </c>
      <c r="H6219" s="1">
        <v>-131.60138900000001</v>
      </c>
      <c r="I6219" s="1">
        <v>0</v>
      </c>
      <c r="J6219" s="1">
        <v>-10</v>
      </c>
      <c r="K6219" s="1" t="s">
        <v>161</v>
      </c>
      <c r="L6219" s="1" t="s">
        <v>21053</v>
      </c>
    </row>
    <row r="6220" spans="1:12">
      <c r="A6220" s="1">
        <v>7644</v>
      </c>
      <c r="B6220" s="1" t="s">
        <v>21054</v>
      </c>
      <c r="C6220" s="1" t="s">
        <v>21055</v>
      </c>
      <c r="D6220" s="1" t="s">
        <v>233</v>
      </c>
      <c r="F6220" s="1" t="s">
        <v>1212</v>
      </c>
      <c r="G6220" s="1">
        <v>59.715516999999998</v>
      </c>
      <c r="H6220" s="1">
        <v>-135.04669200000001</v>
      </c>
      <c r="I6220" s="1">
        <v>2000</v>
      </c>
      <c r="J6220" s="1">
        <v>10</v>
      </c>
      <c r="K6220" s="1" t="s">
        <v>161</v>
      </c>
      <c r="L6220" s="1" t="s">
        <v>21054</v>
      </c>
    </row>
    <row r="6221" spans="1:12">
      <c r="A6221" s="1">
        <v>7645</v>
      </c>
      <c r="B6221" s="1" t="s">
        <v>21056</v>
      </c>
      <c r="C6221" s="1" t="s">
        <v>21057</v>
      </c>
      <c r="D6221" s="1" t="s">
        <v>233</v>
      </c>
      <c r="F6221" s="1" t="s">
        <v>1212</v>
      </c>
      <c r="G6221" s="1">
        <v>60.174630000000001</v>
      </c>
      <c r="H6221" s="1">
        <v>-134.69808800000001</v>
      </c>
      <c r="I6221" s="1">
        <v>2100</v>
      </c>
      <c r="J6221" s="1">
        <v>10</v>
      </c>
      <c r="K6221" s="1" t="s">
        <v>161</v>
      </c>
      <c r="L6221" s="1" t="s">
        <v>21056</v>
      </c>
    </row>
    <row r="6222" spans="1:12">
      <c r="A6222" s="1">
        <v>7646</v>
      </c>
      <c r="B6222" s="1" t="s">
        <v>21058</v>
      </c>
      <c r="C6222" s="1" t="s">
        <v>12413</v>
      </c>
      <c r="D6222" s="1" t="s">
        <v>1210</v>
      </c>
      <c r="E6222" s="1" t="s">
        <v>21059</v>
      </c>
      <c r="F6222" s="1" t="s">
        <v>21060</v>
      </c>
      <c r="G6222" s="1">
        <v>33.626666</v>
      </c>
      <c r="H6222" s="1">
        <v>-116.1596667</v>
      </c>
      <c r="I6222" s="1">
        <v>0</v>
      </c>
      <c r="J6222" s="1">
        <v>-7</v>
      </c>
      <c r="K6222" s="1" t="s">
        <v>236</v>
      </c>
      <c r="L6222" s="1" t="s">
        <v>21058</v>
      </c>
    </row>
    <row r="6223" spans="1:12">
      <c r="A6223" s="1">
        <v>7647</v>
      </c>
      <c r="B6223" s="1" t="s">
        <v>21061</v>
      </c>
      <c r="C6223" s="1" t="s">
        <v>21062</v>
      </c>
      <c r="D6223" s="1" t="s">
        <v>1210</v>
      </c>
      <c r="E6223" s="1" t="s">
        <v>21063</v>
      </c>
      <c r="F6223" s="1" t="s">
        <v>21064</v>
      </c>
      <c r="G6223" s="1">
        <v>34.015833299999997</v>
      </c>
      <c r="H6223" s="1">
        <v>-118.4513056</v>
      </c>
      <c r="I6223" s="1">
        <v>177</v>
      </c>
      <c r="J6223" s="1">
        <v>-7</v>
      </c>
      <c r="K6223" s="1" t="s">
        <v>236</v>
      </c>
      <c r="L6223" s="1" t="s">
        <v>21061</v>
      </c>
    </row>
    <row r="6224" spans="1:12">
      <c r="A6224" s="1">
        <v>7648</v>
      </c>
      <c r="B6224" s="1" t="s">
        <v>21065</v>
      </c>
      <c r="C6224" s="1" t="s">
        <v>12413</v>
      </c>
      <c r="D6224" s="1" t="s">
        <v>1210</v>
      </c>
      <c r="E6224" s="1" t="s">
        <v>21066</v>
      </c>
      <c r="F6224" s="1" t="s">
        <v>21067</v>
      </c>
      <c r="G6224" s="1">
        <v>33.748437500000001</v>
      </c>
      <c r="H6224" s="1">
        <v>-116.27481330000001</v>
      </c>
      <c r="I6224" s="1">
        <v>73</v>
      </c>
      <c r="J6224" s="1">
        <v>-7</v>
      </c>
      <c r="K6224" s="1" t="s">
        <v>236</v>
      </c>
      <c r="L6224" s="1" t="s">
        <v>21065</v>
      </c>
    </row>
    <row r="6225" spans="1:12">
      <c r="A6225" s="1">
        <v>7649</v>
      </c>
      <c r="B6225" s="1" t="s">
        <v>21068</v>
      </c>
      <c r="C6225" s="1" t="s">
        <v>21069</v>
      </c>
      <c r="D6225" s="1" t="s">
        <v>1210</v>
      </c>
      <c r="E6225" s="1" t="s">
        <v>21070</v>
      </c>
      <c r="F6225" s="1" t="s">
        <v>21071</v>
      </c>
      <c r="G6225" s="1">
        <v>33.6228889</v>
      </c>
      <c r="H6225" s="1">
        <v>-111.9105278</v>
      </c>
      <c r="I6225" s="1">
        <v>1519</v>
      </c>
      <c r="J6225" s="1">
        <v>-7</v>
      </c>
      <c r="K6225" s="1" t="s">
        <v>236</v>
      </c>
      <c r="L6225" s="1" t="s">
        <v>21068</v>
      </c>
    </row>
    <row r="6226" spans="1:12">
      <c r="A6226" s="1">
        <v>7650</v>
      </c>
      <c r="B6226" s="1" t="s">
        <v>21072</v>
      </c>
      <c r="C6226" s="1" t="s">
        <v>21073</v>
      </c>
      <c r="D6226" s="1" t="s">
        <v>1210</v>
      </c>
      <c r="E6226" s="1" t="s">
        <v>21074</v>
      </c>
      <c r="F6226" s="1" t="s">
        <v>21075</v>
      </c>
      <c r="G6226" s="1">
        <v>46.969404400000002</v>
      </c>
      <c r="H6226" s="1">
        <v>-122.90254470000001</v>
      </c>
      <c r="I6226" s="1">
        <v>209</v>
      </c>
      <c r="J6226" s="1">
        <v>-7</v>
      </c>
      <c r="K6226" s="1" t="s">
        <v>236</v>
      </c>
      <c r="L6226" s="1" t="s">
        <v>21072</v>
      </c>
    </row>
    <row r="6227" spans="1:12">
      <c r="A6227" s="1">
        <v>7651</v>
      </c>
      <c r="B6227" s="1" t="s">
        <v>21076</v>
      </c>
      <c r="C6227" s="1" t="s">
        <v>21077</v>
      </c>
      <c r="D6227" s="1" t="s">
        <v>1210</v>
      </c>
      <c r="E6227" s="1" t="s">
        <v>21078</v>
      </c>
      <c r="F6227" s="1" t="s">
        <v>21079</v>
      </c>
      <c r="G6227" s="1">
        <v>38.579388899999998</v>
      </c>
      <c r="H6227" s="1">
        <v>-121.8569444</v>
      </c>
      <c r="I6227" s="1">
        <v>100</v>
      </c>
      <c r="J6227" s="1">
        <v>-7</v>
      </c>
      <c r="K6227" s="1" t="s">
        <v>236</v>
      </c>
      <c r="L6227" s="1" t="s">
        <v>21076</v>
      </c>
    </row>
    <row r="6228" spans="1:12">
      <c r="A6228" s="1">
        <v>7652</v>
      </c>
      <c r="B6228" s="1" t="s">
        <v>21080</v>
      </c>
      <c r="C6228" s="1" t="s">
        <v>21081</v>
      </c>
      <c r="D6228" s="1" t="s">
        <v>1210</v>
      </c>
      <c r="E6228" s="1" t="s">
        <v>21082</v>
      </c>
      <c r="F6228" s="1" t="s">
        <v>21083</v>
      </c>
      <c r="G6228" s="1">
        <v>39.526305600000001</v>
      </c>
      <c r="H6228" s="1">
        <v>-107.72694439999999</v>
      </c>
      <c r="I6228" s="1">
        <v>5548</v>
      </c>
      <c r="J6228" s="1">
        <v>-6</v>
      </c>
      <c r="K6228" s="1" t="s">
        <v>236</v>
      </c>
      <c r="L6228" s="1" t="s">
        <v>21080</v>
      </c>
    </row>
    <row r="6229" spans="1:12">
      <c r="A6229" s="1">
        <v>7653</v>
      </c>
      <c r="B6229" s="1" t="s">
        <v>21084</v>
      </c>
      <c r="C6229" s="1" t="s">
        <v>21085</v>
      </c>
      <c r="D6229" s="1" t="s">
        <v>1210</v>
      </c>
      <c r="E6229" s="1" t="s">
        <v>21086</v>
      </c>
      <c r="F6229" s="1" t="s">
        <v>21087</v>
      </c>
      <c r="G6229" s="1">
        <v>41.444859399999999</v>
      </c>
      <c r="H6229" s="1">
        <v>-106.82352640000001</v>
      </c>
      <c r="I6229" s="1">
        <v>7012</v>
      </c>
      <c r="J6229" s="1">
        <v>-6</v>
      </c>
      <c r="K6229" s="1" t="s">
        <v>236</v>
      </c>
      <c r="L6229" s="1" t="s">
        <v>21084</v>
      </c>
    </row>
    <row r="6230" spans="1:12">
      <c r="A6230" s="1">
        <v>7654</v>
      </c>
      <c r="B6230" s="1" t="s">
        <v>21088</v>
      </c>
      <c r="C6230" s="1" t="s">
        <v>11840</v>
      </c>
      <c r="D6230" s="1" t="s">
        <v>1210</v>
      </c>
      <c r="E6230" s="1" t="s">
        <v>21089</v>
      </c>
      <c r="F6230" s="1" t="s">
        <v>21090</v>
      </c>
      <c r="G6230" s="1">
        <v>33.8756111</v>
      </c>
      <c r="H6230" s="1">
        <v>-84.301972199999994</v>
      </c>
      <c r="I6230" s="1">
        <v>1003</v>
      </c>
      <c r="J6230" s="1">
        <v>-4</v>
      </c>
      <c r="K6230" s="1" t="s">
        <v>236</v>
      </c>
      <c r="L6230" s="1" t="s">
        <v>21088</v>
      </c>
    </row>
    <row r="6231" spans="1:12">
      <c r="A6231" s="1">
        <v>7655</v>
      </c>
      <c r="B6231" s="1" t="s">
        <v>21091</v>
      </c>
      <c r="C6231" s="1" t="s">
        <v>13084</v>
      </c>
      <c r="D6231" s="1" t="s">
        <v>1210</v>
      </c>
      <c r="E6231" s="1" t="s">
        <v>21092</v>
      </c>
      <c r="F6231" s="1" t="s">
        <v>21093</v>
      </c>
      <c r="G6231" s="1">
        <v>39.146020800000002</v>
      </c>
      <c r="H6231" s="1">
        <v>-86.616680500000001</v>
      </c>
      <c r="I6231" s="1">
        <v>846</v>
      </c>
      <c r="J6231" s="1">
        <v>-5</v>
      </c>
      <c r="K6231" s="1" t="s">
        <v>236</v>
      </c>
      <c r="L6231" s="1" t="s">
        <v>21091</v>
      </c>
    </row>
    <row r="6232" spans="1:12">
      <c r="A6232" s="1">
        <v>7656</v>
      </c>
      <c r="B6232" s="1" t="s">
        <v>21094</v>
      </c>
      <c r="C6232" s="1" t="s">
        <v>21095</v>
      </c>
      <c r="D6232" s="1" t="s">
        <v>1210</v>
      </c>
      <c r="E6232" s="1" t="s">
        <v>21096</v>
      </c>
      <c r="F6232" s="1" t="s">
        <v>21097</v>
      </c>
      <c r="G6232" s="1">
        <v>27.181699600000002</v>
      </c>
      <c r="H6232" s="1">
        <v>-80.221294</v>
      </c>
      <c r="I6232" s="1">
        <v>16</v>
      </c>
      <c r="J6232" s="1">
        <v>-4</v>
      </c>
      <c r="K6232" s="1" t="s">
        <v>236</v>
      </c>
      <c r="L6232" s="1" t="s">
        <v>21094</v>
      </c>
    </row>
    <row r="6233" spans="1:12">
      <c r="A6233" s="1">
        <v>7657</v>
      </c>
      <c r="B6233" s="1" t="s">
        <v>21098</v>
      </c>
      <c r="C6233" s="1" t="s">
        <v>21099</v>
      </c>
      <c r="D6233" s="1" t="s">
        <v>1210</v>
      </c>
      <c r="E6233" s="1" t="s">
        <v>21100</v>
      </c>
      <c r="F6233" s="1" t="s">
        <v>21101</v>
      </c>
      <c r="G6233" s="1">
        <v>40.799349999999997</v>
      </c>
      <c r="H6233" s="1">
        <v>-74.414874699999999</v>
      </c>
      <c r="I6233" s="1">
        <v>187</v>
      </c>
      <c r="J6233" s="1">
        <v>-5</v>
      </c>
      <c r="K6233" s="1" t="s">
        <v>236</v>
      </c>
      <c r="L6233" s="1" t="s">
        <v>21098</v>
      </c>
    </row>
    <row r="6234" spans="1:12">
      <c r="A6234" s="1">
        <v>7658</v>
      </c>
      <c r="B6234" s="1" t="s">
        <v>21102</v>
      </c>
      <c r="C6234" s="1" t="s">
        <v>21103</v>
      </c>
      <c r="D6234" s="1" t="s">
        <v>1210</v>
      </c>
      <c r="E6234" s="1" t="s">
        <v>21104</v>
      </c>
      <c r="F6234" s="1" t="s">
        <v>21105</v>
      </c>
      <c r="G6234" s="1">
        <v>38.213194399999999</v>
      </c>
      <c r="H6234" s="1">
        <v>-122.2806944</v>
      </c>
      <c r="I6234" s="1">
        <v>35</v>
      </c>
      <c r="J6234" s="1">
        <v>-7</v>
      </c>
      <c r="K6234" s="1" t="s">
        <v>236</v>
      </c>
      <c r="L6234" s="1" t="s">
        <v>21102</v>
      </c>
    </row>
    <row r="6235" spans="1:12">
      <c r="A6235" s="1">
        <v>7659</v>
      </c>
      <c r="B6235" s="1" t="s">
        <v>21106</v>
      </c>
      <c r="C6235" s="1" t="s">
        <v>11516</v>
      </c>
      <c r="D6235" s="1" t="s">
        <v>1210</v>
      </c>
      <c r="E6235" s="1" t="s">
        <v>21107</v>
      </c>
      <c r="F6235" s="1" t="s">
        <v>21108</v>
      </c>
      <c r="G6235" s="1">
        <v>32.5722722</v>
      </c>
      <c r="H6235" s="1">
        <v>-116.9801611</v>
      </c>
      <c r="I6235" s="1">
        <v>526</v>
      </c>
      <c r="J6235" s="1">
        <v>-7</v>
      </c>
      <c r="K6235" s="1" t="s">
        <v>236</v>
      </c>
      <c r="L6235" s="1" t="s">
        <v>21106</v>
      </c>
    </row>
    <row r="6236" spans="1:12">
      <c r="A6236" s="1">
        <v>7660</v>
      </c>
      <c r="B6236" s="1" t="s">
        <v>21109</v>
      </c>
      <c r="C6236" s="1" t="s">
        <v>21109</v>
      </c>
      <c r="D6236" s="1" t="s">
        <v>5363</v>
      </c>
      <c r="F6236" s="1" t="s">
        <v>21110</v>
      </c>
      <c r="G6236" s="1">
        <v>47.204805</v>
      </c>
      <c r="H6236" s="1">
        <v>8.8668340000000008</v>
      </c>
      <c r="I6236" s="1">
        <v>1335</v>
      </c>
      <c r="J6236" s="1">
        <v>1</v>
      </c>
      <c r="K6236" s="1" t="s">
        <v>161</v>
      </c>
      <c r="L6236" s="1" t="s">
        <v>21109</v>
      </c>
    </row>
    <row r="6237" spans="1:12">
      <c r="A6237" s="1">
        <v>7661</v>
      </c>
      <c r="B6237" s="1" t="s">
        <v>21111</v>
      </c>
      <c r="C6237" s="1" t="s">
        <v>21112</v>
      </c>
      <c r="D6237" s="1" t="s">
        <v>1210</v>
      </c>
      <c r="E6237" s="1" t="s">
        <v>21113</v>
      </c>
      <c r="F6237" s="1" t="s">
        <v>1212</v>
      </c>
      <c r="G6237" s="1">
        <v>26.789000000000001</v>
      </c>
      <c r="H6237" s="1">
        <v>-80.691999999999993</v>
      </c>
      <c r="I6237" s="1">
        <v>18</v>
      </c>
      <c r="J6237" s="1">
        <v>-5</v>
      </c>
      <c r="K6237" s="1" t="s">
        <v>236</v>
      </c>
      <c r="L6237" s="1" t="s">
        <v>21111</v>
      </c>
    </row>
    <row r="6238" spans="1:12">
      <c r="A6238" s="1">
        <v>7662</v>
      </c>
      <c r="B6238" s="1" t="s">
        <v>21114</v>
      </c>
      <c r="C6238" s="1" t="s">
        <v>5025</v>
      </c>
      <c r="D6238" s="1" t="s">
        <v>1210</v>
      </c>
      <c r="F6238" s="1" t="s">
        <v>21115</v>
      </c>
      <c r="G6238" s="1">
        <v>27.424389999999999</v>
      </c>
      <c r="H6238" s="1">
        <v>-82.262364000000005</v>
      </c>
      <c r="I6238" s="1">
        <v>18</v>
      </c>
      <c r="J6238" s="1">
        <v>-5</v>
      </c>
      <c r="K6238" s="1" t="s">
        <v>236</v>
      </c>
      <c r="L6238" s="1" t="s">
        <v>21114</v>
      </c>
    </row>
    <row r="6239" spans="1:12">
      <c r="A6239" s="1">
        <v>7663</v>
      </c>
      <c r="B6239" s="1" t="s">
        <v>21112</v>
      </c>
      <c r="C6239" s="1" t="s">
        <v>21112</v>
      </c>
      <c r="D6239" s="1" t="s">
        <v>1210</v>
      </c>
      <c r="F6239" s="1" t="s">
        <v>21116</v>
      </c>
      <c r="G6239" s="1">
        <v>26.471041</v>
      </c>
      <c r="H6239" s="1">
        <v>-80.413590999999997</v>
      </c>
      <c r="I6239" s="1">
        <v>15</v>
      </c>
      <c r="J6239" s="1">
        <v>-5</v>
      </c>
      <c r="K6239" s="1" t="s">
        <v>236</v>
      </c>
      <c r="L6239" s="1" t="s">
        <v>21112</v>
      </c>
    </row>
    <row r="6240" spans="1:12">
      <c r="A6240" s="1">
        <v>7664</v>
      </c>
      <c r="B6240" s="1" t="s">
        <v>21117</v>
      </c>
      <c r="C6240" s="1" t="s">
        <v>21117</v>
      </c>
      <c r="D6240" s="1" t="s">
        <v>9291</v>
      </c>
      <c r="E6240" s="1" t="s">
        <v>21118</v>
      </c>
      <c r="F6240" s="1" t="s">
        <v>1212</v>
      </c>
      <c r="G6240" s="1">
        <v>57.450000009999997</v>
      </c>
      <c r="H6240" s="1">
        <v>42.150000009999999</v>
      </c>
      <c r="I6240" s="1">
        <v>420</v>
      </c>
      <c r="J6240" s="1">
        <v>4</v>
      </c>
      <c r="K6240" s="1" t="s">
        <v>201</v>
      </c>
      <c r="L6240" s="1" t="s">
        <v>21117</v>
      </c>
    </row>
    <row r="6241" spans="1:12">
      <c r="A6241" s="1">
        <v>7665</v>
      </c>
      <c r="B6241" s="1" t="s">
        <v>21119</v>
      </c>
      <c r="C6241" s="1" t="s">
        <v>21119</v>
      </c>
      <c r="D6241" s="1" t="s">
        <v>9291</v>
      </c>
      <c r="E6241" s="1" t="s">
        <v>21120</v>
      </c>
      <c r="F6241" s="1" t="s">
        <v>1212</v>
      </c>
      <c r="G6241" s="1">
        <v>57.479444454444</v>
      </c>
      <c r="H6241" s="1">
        <v>43.29750001</v>
      </c>
      <c r="I6241" s="1">
        <v>400</v>
      </c>
      <c r="J6241" s="1">
        <v>4</v>
      </c>
      <c r="K6241" s="1" t="s">
        <v>201</v>
      </c>
      <c r="L6241" s="1" t="s">
        <v>21119</v>
      </c>
    </row>
    <row r="6242" spans="1:12">
      <c r="A6242" s="1">
        <v>7666</v>
      </c>
      <c r="B6242" s="1" t="s">
        <v>21121</v>
      </c>
      <c r="C6242" s="1" t="s">
        <v>1843</v>
      </c>
      <c r="D6242" s="1" t="s">
        <v>1644</v>
      </c>
      <c r="F6242" s="1" t="s">
        <v>1212</v>
      </c>
      <c r="G6242" s="1">
        <v>55.865200000000002</v>
      </c>
      <c r="H6242" s="1">
        <v>-4.2503299999999999</v>
      </c>
      <c r="I6242" s="1">
        <v>0</v>
      </c>
      <c r="J6242" s="1">
        <v>0</v>
      </c>
      <c r="K6242" s="1" t="s">
        <v>184</v>
      </c>
      <c r="L6242" s="1" t="s">
        <v>21121</v>
      </c>
    </row>
    <row r="6243" spans="1:12">
      <c r="A6243" s="1">
        <v>7667</v>
      </c>
      <c r="B6243" s="1" t="s">
        <v>21122</v>
      </c>
      <c r="C6243" s="1" t="s">
        <v>731</v>
      </c>
      <c r="D6243" s="1" t="s">
        <v>1644</v>
      </c>
      <c r="F6243" s="1" t="s">
        <v>1212</v>
      </c>
      <c r="G6243" s="1">
        <v>51.494999</v>
      </c>
      <c r="H6243" s="1">
        <v>-0.14464299999999999</v>
      </c>
      <c r="I6243" s="1">
        <v>0</v>
      </c>
      <c r="J6243" s="1">
        <v>0</v>
      </c>
      <c r="K6243" s="1" t="s">
        <v>184</v>
      </c>
      <c r="L6243" s="1" t="s">
        <v>21122</v>
      </c>
    </row>
    <row r="6244" spans="1:12">
      <c r="A6244" s="1">
        <v>7668</v>
      </c>
      <c r="B6244" s="1" t="s">
        <v>21123</v>
      </c>
      <c r="C6244" s="1" t="s">
        <v>21124</v>
      </c>
      <c r="D6244" s="1" t="s">
        <v>8799</v>
      </c>
      <c r="E6244" s="1" t="s">
        <v>21125</v>
      </c>
      <c r="F6244" s="1" t="s">
        <v>1212</v>
      </c>
      <c r="G6244" s="1">
        <v>-13.1167</v>
      </c>
      <c r="H6244" s="1">
        <v>-72.566699999999997</v>
      </c>
      <c r="I6244" s="1">
        <v>9500</v>
      </c>
      <c r="J6244" s="1">
        <v>-5</v>
      </c>
      <c r="K6244" s="1" t="s">
        <v>5710</v>
      </c>
      <c r="L6244" s="1" t="s">
        <v>21123</v>
      </c>
    </row>
    <row r="6245" spans="1:12">
      <c r="A6245" s="1">
        <v>7669</v>
      </c>
      <c r="B6245" s="1" t="s">
        <v>21126</v>
      </c>
      <c r="C6245" s="1" t="s">
        <v>6026</v>
      </c>
      <c r="D6245" s="1" t="s">
        <v>1210</v>
      </c>
      <c r="E6245" s="1" t="s">
        <v>21127</v>
      </c>
      <c r="F6245" s="1" t="s">
        <v>21128</v>
      </c>
      <c r="G6245" s="1">
        <v>30.341699999999999</v>
      </c>
      <c r="H6245" s="1">
        <v>-85.797300000000007</v>
      </c>
      <c r="I6245" s="1">
        <v>69</v>
      </c>
      <c r="J6245" s="1">
        <v>-6</v>
      </c>
      <c r="K6245" s="1" t="s">
        <v>236</v>
      </c>
      <c r="L6245" s="1" t="s">
        <v>21126</v>
      </c>
    </row>
    <row r="6246" spans="1:12">
      <c r="A6246" s="1">
        <v>7670</v>
      </c>
      <c r="B6246" s="1" t="s">
        <v>21129</v>
      </c>
      <c r="C6246" s="1" t="s">
        <v>21130</v>
      </c>
      <c r="D6246" s="1" t="s">
        <v>1210</v>
      </c>
      <c r="E6246" s="1" t="s">
        <v>21131</v>
      </c>
      <c r="F6246" s="1" t="s">
        <v>21132</v>
      </c>
      <c r="G6246" s="1">
        <v>34.095352099999999</v>
      </c>
      <c r="H6246" s="1">
        <v>-117.2348722</v>
      </c>
      <c r="I6246" s="1">
        <v>1159</v>
      </c>
      <c r="J6246" s="1">
        <v>-8</v>
      </c>
      <c r="K6246" s="1" t="s">
        <v>236</v>
      </c>
      <c r="L6246" s="1" t="s">
        <v>21129</v>
      </c>
    </row>
    <row r="6247" spans="1:12">
      <c r="A6247" s="1">
        <v>7671</v>
      </c>
      <c r="B6247" s="1" t="s">
        <v>21133</v>
      </c>
      <c r="C6247" s="1" t="s">
        <v>21134</v>
      </c>
      <c r="D6247" s="1" t="s">
        <v>7943</v>
      </c>
      <c r="E6247" s="1" t="s">
        <v>21135</v>
      </c>
      <c r="F6247" s="1" t="s">
        <v>21136</v>
      </c>
      <c r="G6247" s="1">
        <v>-13.2965</v>
      </c>
      <c r="H6247" s="1">
        <v>-38.992400000000004</v>
      </c>
      <c r="I6247" s="1">
        <v>21</v>
      </c>
      <c r="J6247" s="1">
        <v>3</v>
      </c>
      <c r="K6247" s="1" t="s">
        <v>5710</v>
      </c>
      <c r="L6247" s="1" t="s">
        <v>21133</v>
      </c>
    </row>
    <row r="6248" spans="1:12">
      <c r="A6248" s="1">
        <v>7672</v>
      </c>
      <c r="B6248" s="1" t="s">
        <v>21137</v>
      </c>
      <c r="C6248" s="1" t="s">
        <v>21138</v>
      </c>
      <c r="D6248" s="1" t="s">
        <v>7943</v>
      </c>
      <c r="E6248" s="1" t="s">
        <v>21139</v>
      </c>
      <c r="F6248" s="1" t="s">
        <v>21140</v>
      </c>
      <c r="G6248" s="1">
        <v>-5.2019200000000003</v>
      </c>
      <c r="H6248" s="1">
        <v>-37.3643</v>
      </c>
      <c r="I6248" s="1">
        <v>76</v>
      </c>
      <c r="J6248" s="1">
        <v>-3</v>
      </c>
      <c r="K6248" s="1" t="s">
        <v>5710</v>
      </c>
      <c r="L6248" s="1" t="s">
        <v>21137</v>
      </c>
    </row>
    <row r="6249" spans="1:12">
      <c r="A6249" s="1">
        <v>7673</v>
      </c>
      <c r="B6249" s="1" t="s">
        <v>21141</v>
      </c>
      <c r="C6249" s="1" t="s">
        <v>21142</v>
      </c>
      <c r="D6249" s="1" t="s">
        <v>7943</v>
      </c>
      <c r="E6249" s="1" t="s">
        <v>21143</v>
      </c>
      <c r="F6249" s="1" t="s">
        <v>21144</v>
      </c>
      <c r="G6249" s="1">
        <v>-8.2823899999999995</v>
      </c>
      <c r="H6249" s="1">
        <v>-36.013500000000001</v>
      </c>
      <c r="I6249" s="1">
        <v>1891</v>
      </c>
      <c r="J6249" s="1">
        <v>-3</v>
      </c>
      <c r="K6249" s="1" t="s">
        <v>5710</v>
      </c>
      <c r="L6249" s="1" t="s">
        <v>21141</v>
      </c>
    </row>
    <row r="6250" spans="1:12">
      <c r="A6250" s="1">
        <v>7674</v>
      </c>
      <c r="B6250" s="1" t="s">
        <v>21145</v>
      </c>
      <c r="C6250" s="1" t="s">
        <v>21146</v>
      </c>
      <c r="D6250" s="1" t="s">
        <v>21147</v>
      </c>
      <c r="E6250" s="1" t="s">
        <v>21148</v>
      </c>
      <c r="F6250" s="1" t="s">
        <v>21149</v>
      </c>
      <c r="G6250" s="1">
        <v>19.282067000000001</v>
      </c>
      <c r="H6250" s="1">
        <v>166.63644400000001</v>
      </c>
      <c r="I6250" s="1">
        <v>14</v>
      </c>
      <c r="J6250" s="1">
        <v>8</v>
      </c>
      <c r="K6250" s="1" t="s">
        <v>161</v>
      </c>
      <c r="L6250" s="1" t="s">
        <v>21145</v>
      </c>
    </row>
    <row r="6251" spans="1:12">
      <c r="A6251" s="1">
        <v>7675</v>
      </c>
      <c r="B6251" s="1" t="s">
        <v>21150</v>
      </c>
      <c r="C6251" s="1" t="s">
        <v>21151</v>
      </c>
      <c r="D6251" s="1" t="s">
        <v>7943</v>
      </c>
      <c r="E6251" s="1" t="s">
        <v>21152</v>
      </c>
      <c r="F6251" s="1" t="s">
        <v>21153</v>
      </c>
      <c r="G6251" s="1">
        <v>-22.7453</v>
      </c>
      <c r="H6251" s="1">
        <v>-43.460299999999997</v>
      </c>
      <c r="I6251" s="1">
        <v>164</v>
      </c>
      <c r="J6251" s="1">
        <v>-3</v>
      </c>
      <c r="K6251" s="1" t="s">
        <v>5710</v>
      </c>
      <c r="L6251" s="1" t="s">
        <v>21150</v>
      </c>
    </row>
    <row r="6252" spans="1:12">
      <c r="A6252" s="1">
        <v>7676</v>
      </c>
      <c r="B6252" s="1" t="s">
        <v>21154</v>
      </c>
      <c r="C6252" s="1" t="s">
        <v>4481</v>
      </c>
      <c r="D6252" s="1" t="s">
        <v>4057</v>
      </c>
      <c r="E6252" s="1" t="s">
        <v>21155</v>
      </c>
      <c r="F6252" s="1" t="s">
        <v>1212</v>
      </c>
      <c r="G6252" s="1">
        <v>48.880930999999997</v>
      </c>
      <c r="H6252" s="1">
        <v>2.3553229999999998</v>
      </c>
      <c r="I6252" s="1">
        <v>423</v>
      </c>
      <c r="J6252" s="1">
        <v>1</v>
      </c>
      <c r="K6252" s="1" t="s">
        <v>184</v>
      </c>
      <c r="L6252" s="1" t="s">
        <v>21154</v>
      </c>
    </row>
    <row r="6253" spans="1:12">
      <c r="A6253" s="1">
        <v>7677</v>
      </c>
      <c r="B6253" s="1" t="s">
        <v>21156</v>
      </c>
      <c r="C6253" s="1" t="s">
        <v>4481</v>
      </c>
      <c r="D6253" s="1" t="s">
        <v>4057</v>
      </c>
      <c r="E6253" s="1" t="s">
        <v>21157</v>
      </c>
      <c r="F6253" s="1" t="s">
        <v>1212</v>
      </c>
      <c r="G6253" s="1">
        <v>48.84</v>
      </c>
      <c r="H6253" s="1">
        <v>2.3186110000000002</v>
      </c>
      <c r="I6253" s="1">
        <v>423</v>
      </c>
      <c r="J6253" s="1">
        <v>1</v>
      </c>
      <c r="K6253" s="1" t="s">
        <v>184</v>
      </c>
      <c r="L6253" s="1" t="s">
        <v>21156</v>
      </c>
    </row>
    <row r="6254" spans="1:12">
      <c r="A6254" s="1">
        <v>7678</v>
      </c>
      <c r="B6254" s="1" t="s">
        <v>21158</v>
      </c>
      <c r="C6254" s="1" t="s">
        <v>4467</v>
      </c>
      <c r="D6254" s="1" t="s">
        <v>4057</v>
      </c>
      <c r="E6254" s="1" t="s">
        <v>21159</v>
      </c>
      <c r="F6254" s="1" t="s">
        <v>1212</v>
      </c>
      <c r="G6254" s="1">
        <v>47.385626000000002</v>
      </c>
      <c r="H6254" s="1">
        <v>0.72334699999999996</v>
      </c>
      <c r="I6254" s="1">
        <v>159</v>
      </c>
      <c r="J6254" s="1">
        <v>1</v>
      </c>
      <c r="K6254" s="1" t="s">
        <v>184</v>
      </c>
      <c r="L6254" s="1" t="s">
        <v>21158</v>
      </c>
    </row>
    <row r="6255" spans="1:12">
      <c r="A6255" s="1">
        <v>7679</v>
      </c>
      <c r="B6255" s="1" t="s">
        <v>21160</v>
      </c>
      <c r="C6255" s="1" t="s">
        <v>6029</v>
      </c>
      <c r="D6255" s="1" t="s">
        <v>6871</v>
      </c>
      <c r="F6255" s="1" t="s">
        <v>1212</v>
      </c>
      <c r="G6255" s="1">
        <v>-34.597799999999999</v>
      </c>
      <c r="H6255" s="1">
        <v>-58.367840999999999</v>
      </c>
      <c r="I6255" s="1">
        <v>46</v>
      </c>
      <c r="J6255" s="1">
        <v>-3</v>
      </c>
      <c r="K6255" s="1" t="s">
        <v>201</v>
      </c>
      <c r="L6255" s="1" t="s">
        <v>21160</v>
      </c>
    </row>
    <row r="6256" spans="1:12">
      <c r="A6256" s="1">
        <v>7680</v>
      </c>
      <c r="B6256" s="1" t="s">
        <v>21161</v>
      </c>
      <c r="C6256" s="1" t="s">
        <v>8917</v>
      </c>
      <c r="D6256" s="1" t="s">
        <v>8918</v>
      </c>
      <c r="F6256" s="1" t="s">
        <v>1212</v>
      </c>
      <c r="G6256" s="1">
        <v>-34.90278</v>
      </c>
      <c r="H6256" s="1">
        <v>-56.213780999999997</v>
      </c>
      <c r="I6256" s="1">
        <v>105</v>
      </c>
      <c r="J6256" s="1">
        <v>-3</v>
      </c>
      <c r="K6256" s="1" t="s">
        <v>5710</v>
      </c>
      <c r="L6256" s="1" t="s">
        <v>21161</v>
      </c>
    </row>
    <row r="6257" spans="1:12">
      <c r="A6257" s="1">
        <v>7681</v>
      </c>
      <c r="B6257" s="1" t="s">
        <v>21162</v>
      </c>
      <c r="C6257" s="1" t="s">
        <v>21163</v>
      </c>
      <c r="D6257" s="1" t="s">
        <v>8918</v>
      </c>
      <c r="F6257" s="1" t="s">
        <v>1212</v>
      </c>
      <c r="G6257" s="1">
        <v>-34.4741</v>
      </c>
      <c r="H6257" s="1">
        <v>-57.843426999999998</v>
      </c>
      <c r="I6257" s="1">
        <v>89</v>
      </c>
      <c r="J6257" s="1">
        <v>-3</v>
      </c>
      <c r="K6257" s="1" t="s">
        <v>5710</v>
      </c>
      <c r="L6257" s="1" t="s">
        <v>21162</v>
      </c>
    </row>
    <row r="6258" spans="1:12">
      <c r="A6258" s="1">
        <v>7682</v>
      </c>
      <c r="B6258" s="1" t="s">
        <v>21164</v>
      </c>
      <c r="C6258" s="1" t="s">
        <v>8917</v>
      </c>
      <c r="D6258" s="1" t="s">
        <v>8918</v>
      </c>
      <c r="F6258" s="1" t="s">
        <v>1212</v>
      </c>
      <c r="G6258" s="1">
        <v>-34.893891000000004</v>
      </c>
      <c r="H6258" s="1">
        <v>-56.166589000000002</v>
      </c>
      <c r="I6258" s="1">
        <v>141</v>
      </c>
      <c r="J6258" s="1">
        <v>-3</v>
      </c>
      <c r="K6258" s="1" t="s">
        <v>5710</v>
      </c>
      <c r="L6258" s="1" t="s">
        <v>21164</v>
      </c>
    </row>
    <row r="6259" spans="1:12">
      <c r="A6259" s="1">
        <v>7683</v>
      </c>
      <c r="B6259" s="1" t="s">
        <v>21165</v>
      </c>
      <c r="C6259" s="1" t="s">
        <v>8962</v>
      </c>
      <c r="D6259" s="1" t="s">
        <v>1210</v>
      </c>
      <c r="E6259" s="1" t="s">
        <v>21166</v>
      </c>
      <c r="F6259" s="1" t="s">
        <v>21167</v>
      </c>
      <c r="G6259" s="1">
        <v>37.511944</v>
      </c>
      <c r="H6259" s="1">
        <v>-122.249444</v>
      </c>
      <c r="I6259" s="1">
        <v>5</v>
      </c>
      <c r="J6259" s="1">
        <v>-8</v>
      </c>
      <c r="K6259" s="1" t="s">
        <v>236</v>
      </c>
      <c r="L6259" s="1" t="s">
        <v>21165</v>
      </c>
    </row>
    <row r="6260" spans="1:12">
      <c r="A6260" s="1">
        <v>7684</v>
      </c>
      <c r="B6260" s="1" t="s">
        <v>21168</v>
      </c>
      <c r="C6260" s="1" t="s">
        <v>21168</v>
      </c>
      <c r="D6260" s="1" t="s">
        <v>5363</v>
      </c>
      <c r="F6260" s="1" t="s">
        <v>21169</v>
      </c>
      <c r="G6260" s="1">
        <v>47.186109999999999</v>
      </c>
      <c r="H6260" s="1">
        <v>7.1583300000000003</v>
      </c>
      <c r="I6260" s="1">
        <v>2250</v>
      </c>
      <c r="J6260" s="1">
        <v>2</v>
      </c>
      <c r="K6260" s="1" t="s">
        <v>184</v>
      </c>
      <c r="L6260" s="1" t="s">
        <v>21168</v>
      </c>
    </row>
    <row r="6261" spans="1:12">
      <c r="A6261" s="1">
        <v>7685</v>
      </c>
      <c r="B6261" s="1" t="s">
        <v>21170</v>
      </c>
      <c r="C6261" s="1" t="s">
        <v>21171</v>
      </c>
      <c r="D6261" s="1" t="s">
        <v>2247</v>
      </c>
      <c r="E6261" s="1" t="s">
        <v>21172</v>
      </c>
      <c r="F6261" s="1" t="s">
        <v>21173</v>
      </c>
      <c r="G6261" s="1">
        <v>54.040999999999997</v>
      </c>
      <c r="H6261" s="1">
        <v>16.265999999999998</v>
      </c>
      <c r="I6261" s="1">
        <v>111</v>
      </c>
      <c r="J6261" s="1">
        <v>1</v>
      </c>
      <c r="K6261" s="1" t="s">
        <v>184</v>
      </c>
      <c r="L6261" s="1" t="s">
        <v>21170</v>
      </c>
    </row>
    <row r="6262" spans="1:12">
      <c r="A6262" s="1">
        <v>7686</v>
      </c>
      <c r="B6262" s="1" t="s">
        <v>21174</v>
      </c>
      <c r="C6262" s="1" t="s">
        <v>21175</v>
      </c>
      <c r="D6262" s="1" t="s">
        <v>2821</v>
      </c>
      <c r="F6262" s="1" t="s">
        <v>21176</v>
      </c>
      <c r="G6262" s="1">
        <v>-19.531109000000001</v>
      </c>
      <c r="H6262" s="1">
        <v>23.090920000000001</v>
      </c>
      <c r="I6262" s="1">
        <v>3000</v>
      </c>
      <c r="J6262" s="1">
        <v>2</v>
      </c>
      <c r="K6262" s="1" t="s">
        <v>161</v>
      </c>
      <c r="L6262" s="1" t="s">
        <v>21174</v>
      </c>
    </row>
    <row r="6263" spans="1:12">
      <c r="A6263" s="1">
        <v>7687</v>
      </c>
      <c r="B6263" s="1" t="s">
        <v>21177</v>
      </c>
      <c r="C6263" s="1" t="s">
        <v>21177</v>
      </c>
      <c r="D6263" s="1" t="s">
        <v>10648</v>
      </c>
      <c r="F6263" s="1" t="s">
        <v>1212</v>
      </c>
      <c r="G6263" s="1">
        <v>30.998584000000001</v>
      </c>
      <c r="H6263" s="1">
        <v>103.61967300000001</v>
      </c>
      <c r="I6263" s="1">
        <v>2385</v>
      </c>
      <c r="J6263" s="1">
        <v>8</v>
      </c>
      <c r="K6263" s="1" t="s">
        <v>201</v>
      </c>
      <c r="L6263" s="1" t="s">
        <v>21177</v>
      </c>
    </row>
    <row r="6264" spans="1:12">
      <c r="A6264" s="1">
        <v>7688</v>
      </c>
      <c r="B6264" s="1" t="s">
        <v>21178</v>
      </c>
      <c r="C6264" s="1" t="s">
        <v>21178</v>
      </c>
      <c r="D6264" s="1" t="s">
        <v>10648</v>
      </c>
      <c r="F6264" s="1" t="s">
        <v>1212</v>
      </c>
      <c r="G6264" s="1">
        <v>33.058044000000002</v>
      </c>
      <c r="H6264" s="1">
        <v>102.90877500000001</v>
      </c>
      <c r="I6264" s="1">
        <v>11500</v>
      </c>
      <c r="J6264" s="1">
        <v>8</v>
      </c>
      <c r="K6264" s="1" t="s">
        <v>201</v>
      </c>
      <c r="L6264" s="1" t="s">
        <v>21178</v>
      </c>
    </row>
    <row r="6265" spans="1:12">
      <c r="A6265" s="1">
        <v>7689</v>
      </c>
      <c r="B6265" s="1" t="s">
        <v>21179</v>
      </c>
      <c r="C6265" s="1" t="s">
        <v>1994</v>
      </c>
      <c r="D6265" s="1" t="s">
        <v>1968</v>
      </c>
      <c r="E6265" s="1" t="s">
        <v>21180</v>
      </c>
      <c r="F6265" s="1" t="s">
        <v>1212</v>
      </c>
      <c r="G6265" s="1">
        <v>52.460299999999997</v>
      </c>
      <c r="H6265" s="1">
        <v>5.5272199999999998</v>
      </c>
      <c r="I6265" s="1">
        <v>12</v>
      </c>
      <c r="J6265" s="1">
        <v>1</v>
      </c>
      <c r="K6265" s="1" t="s">
        <v>184</v>
      </c>
      <c r="L6265" s="1" t="s">
        <v>21179</v>
      </c>
    </row>
    <row r="6266" spans="1:12">
      <c r="A6266" s="1">
        <v>7690</v>
      </c>
      <c r="B6266" s="1" t="s">
        <v>21181</v>
      </c>
      <c r="C6266" s="1" t="s">
        <v>21182</v>
      </c>
      <c r="D6266" s="1" t="s">
        <v>1210</v>
      </c>
      <c r="E6266" s="1" t="s">
        <v>21183</v>
      </c>
      <c r="F6266" s="1" t="s">
        <v>21184</v>
      </c>
      <c r="G6266" s="1">
        <v>35.856299999999997</v>
      </c>
      <c r="H6266" s="1">
        <v>-77.891900000000007</v>
      </c>
      <c r="I6266" s="1">
        <v>159</v>
      </c>
      <c r="J6266" s="1">
        <v>-5</v>
      </c>
      <c r="K6266" s="1" t="s">
        <v>236</v>
      </c>
      <c r="L6266" s="1" t="s">
        <v>21181</v>
      </c>
    </row>
    <row r="6267" spans="1:12">
      <c r="A6267" s="1">
        <v>7691</v>
      </c>
      <c r="B6267" s="1" t="s">
        <v>21185</v>
      </c>
      <c r="C6267" s="1" t="s">
        <v>21186</v>
      </c>
      <c r="D6267" s="1" t="s">
        <v>1210</v>
      </c>
      <c r="F6267" s="1" t="s">
        <v>21187</v>
      </c>
      <c r="G6267" s="1">
        <v>60.777212499999997</v>
      </c>
      <c r="H6267" s="1">
        <v>-148.7215775</v>
      </c>
      <c r="I6267" s="1">
        <v>30</v>
      </c>
      <c r="J6267" s="1">
        <v>-8</v>
      </c>
      <c r="K6267" s="1" t="s">
        <v>161</v>
      </c>
      <c r="L6267" s="1" t="s">
        <v>21185</v>
      </c>
    </row>
    <row r="6268" spans="1:12">
      <c r="A6268" s="1">
        <v>7692</v>
      </c>
      <c r="B6268" s="1" t="s">
        <v>21188</v>
      </c>
      <c r="C6268" s="1" t="s">
        <v>21189</v>
      </c>
      <c r="D6268" s="1" t="s">
        <v>1210</v>
      </c>
      <c r="E6268" s="1" t="s">
        <v>21190</v>
      </c>
      <c r="F6268" s="1" t="s">
        <v>1212</v>
      </c>
      <c r="G6268" s="1">
        <v>60.474958299999997</v>
      </c>
      <c r="H6268" s="1">
        <v>-151.03823890000001</v>
      </c>
      <c r="I6268" s="1">
        <v>113</v>
      </c>
      <c r="J6268" s="1">
        <v>-8</v>
      </c>
      <c r="K6268" s="1" t="s">
        <v>161</v>
      </c>
      <c r="L6268" s="1" t="s">
        <v>21188</v>
      </c>
    </row>
    <row r="6269" spans="1:12">
      <c r="A6269" s="1">
        <v>7693</v>
      </c>
      <c r="B6269" s="1" t="s">
        <v>21191</v>
      </c>
      <c r="C6269" s="1" t="s">
        <v>21192</v>
      </c>
      <c r="D6269" s="1" t="s">
        <v>1210</v>
      </c>
      <c r="E6269" s="1" t="s">
        <v>21193</v>
      </c>
      <c r="F6269" s="1" t="s">
        <v>21194</v>
      </c>
      <c r="G6269" s="1">
        <v>32.826222199999997</v>
      </c>
      <c r="H6269" s="1">
        <v>-116.9724444</v>
      </c>
      <c r="I6269" s="1">
        <v>388</v>
      </c>
      <c r="J6269" s="1">
        <v>-8</v>
      </c>
      <c r="K6269" s="1" t="s">
        <v>236</v>
      </c>
      <c r="L6269" s="1" t="s">
        <v>21191</v>
      </c>
    </row>
    <row r="6270" spans="1:12">
      <c r="A6270" s="1">
        <v>7694</v>
      </c>
      <c r="B6270" s="1" t="s">
        <v>21195</v>
      </c>
      <c r="C6270" s="1" t="s">
        <v>21196</v>
      </c>
      <c r="D6270" s="1" t="s">
        <v>1210</v>
      </c>
      <c r="F6270" s="1" t="s">
        <v>21197</v>
      </c>
      <c r="G6270" s="1">
        <v>33.022744000000003</v>
      </c>
      <c r="H6270" s="1">
        <v>-118.588489</v>
      </c>
      <c r="I6270" s="1">
        <v>184</v>
      </c>
      <c r="J6270" s="1">
        <v>-8</v>
      </c>
      <c r="K6270" s="1" t="s">
        <v>236</v>
      </c>
      <c r="L6270" s="1" t="s">
        <v>21195</v>
      </c>
    </row>
    <row r="6271" spans="1:12">
      <c r="A6271" s="1">
        <v>7695</v>
      </c>
      <c r="B6271" s="1" t="s">
        <v>21198</v>
      </c>
      <c r="C6271" s="1" t="s">
        <v>8466</v>
      </c>
      <c r="D6271" s="1" t="s">
        <v>8432</v>
      </c>
      <c r="E6271" s="1" t="s">
        <v>21199</v>
      </c>
      <c r="F6271" s="1" t="s">
        <v>1212</v>
      </c>
      <c r="G6271" s="1">
        <v>-0.54249999999999998</v>
      </c>
      <c r="H6271" s="1">
        <v>-78.365700000000004</v>
      </c>
      <c r="I6271" s="1">
        <v>9205</v>
      </c>
      <c r="J6271" s="1">
        <v>-5</v>
      </c>
      <c r="K6271" s="1" t="s">
        <v>5710</v>
      </c>
      <c r="L6271" s="1" t="s">
        <v>21198</v>
      </c>
    </row>
    <row r="6272" spans="1:12">
      <c r="A6272" s="1">
        <v>7696</v>
      </c>
      <c r="B6272" s="1" t="s">
        <v>21200</v>
      </c>
      <c r="C6272" s="1" t="s">
        <v>731</v>
      </c>
      <c r="D6272" s="1" t="s">
        <v>1644</v>
      </c>
      <c r="E6272" s="1" t="s">
        <v>21201</v>
      </c>
      <c r="F6272" s="1" t="s">
        <v>1212</v>
      </c>
      <c r="G6272" s="1">
        <v>51.53</v>
      </c>
      <c r="H6272" s="1">
        <v>-0.125</v>
      </c>
      <c r="I6272" s="1">
        <v>0</v>
      </c>
      <c r="J6272" s="1">
        <v>0</v>
      </c>
      <c r="K6272" s="1" t="s">
        <v>184</v>
      </c>
      <c r="L6272" s="1" t="s">
        <v>21200</v>
      </c>
    </row>
    <row r="6273" spans="1:12">
      <c r="A6273" s="1">
        <v>7697</v>
      </c>
      <c r="B6273" s="1" t="s">
        <v>21202</v>
      </c>
      <c r="C6273" s="1" t="s">
        <v>1967</v>
      </c>
      <c r="D6273" s="1" t="s">
        <v>1968</v>
      </c>
      <c r="E6273" s="1" t="s">
        <v>21203</v>
      </c>
      <c r="F6273" s="1" t="s">
        <v>1212</v>
      </c>
      <c r="G6273" s="1">
        <v>52.378332999999998</v>
      </c>
      <c r="H6273" s="1">
        <v>4.9000000000000004</v>
      </c>
      <c r="I6273" s="1">
        <v>0</v>
      </c>
      <c r="J6273" s="1">
        <v>1</v>
      </c>
      <c r="K6273" s="1" t="s">
        <v>184</v>
      </c>
      <c r="L6273" s="1" t="s">
        <v>21202</v>
      </c>
    </row>
    <row r="6274" spans="1:12">
      <c r="A6274" s="1">
        <v>7698</v>
      </c>
      <c r="B6274" s="1" t="s">
        <v>21204</v>
      </c>
      <c r="C6274" s="1" t="s">
        <v>3430</v>
      </c>
      <c r="D6274" s="1" t="s">
        <v>3431</v>
      </c>
      <c r="E6274" s="1" t="s">
        <v>21205</v>
      </c>
      <c r="F6274" s="1" t="s">
        <v>1212</v>
      </c>
      <c r="G6274" s="1">
        <v>8.490278</v>
      </c>
      <c r="H6274" s="1">
        <v>-13.289721999999999</v>
      </c>
      <c r="I6274" s="1">
        <v>0</v>
      </c>
      <c r="J6274" s="1">
        <v>0</v>
      </c>
      <c r="K6274" s="1" t="s">
        <v>201</v>
      </c>
      <c r="L6274" s="1" t="s">
        <v>21204</v>
      </c>
    </row>
    <row r="6275" spans="1:12">
      <c r="A6275" s="1">
        <v>7699</v>
      </c>
      <c r="B6275" s="1" t="s">
        <v>21206</v>
      </c>
      <c r="C6275" s="1" t="s">
        <v>3248</v>
      </c>
      <c r="D6275" s="1" t="s">
        <v>3237</v>
      </c>
      <c r="F6275" s="1" t="s">
        <v>1212</v>
      </c>
      <c r="G6275" s="1">
        <v>-17.911442999999998</v>
      </c>
      <c r="H6275" s="1">
        <v>25.828167000000001</v>
      </c>
      <c r="I6275" s="1">
        <v>3937</v>
      </c>
      <c r="J6275" s="1">
        <v>2</v>
      </c>
      <c r="K6275" s="1" t="s">
        <v>161</v>
      </c>
      <c r="L6275" s="1" t="s">
        <v>21206</v>
      </c>
    </row>
    <row r="6276" spans="1:12">
      <c r="A6276" s="1">
        <v>7700</v>
      </c>
      <c r="B6276" s="1" t="s">
        <v>21207</v>
      </c>
      <c r="C6276" s="1" t="s">
        <v>21208</v>
      </c>
      <c r="D6276" s="1" t="s">
        <v>10134</v>
      </c>
      <c r="E6276" s="1" t="s">
        <v>21209</v>
      </c>
      <c r="F6276" s="1" t="s">
        <v>21210</v>
      </c>
      <c r="G6276" s="1">
        <v>11.6335</v>
      </c>
      <c r="H6276" s="1">
        <v>108.952</v>
      </c>
      <c r="I6276" s="1">
        <v>101</v>
      </c>
      <c r="J6276" s="1">
        <v>7</v>
      </c>
      <c r="K6276" s="1" t="s">
        <v>201</v>
      </c>
      <c r="L6276" s="1" t="s">
        <v>21207</v>
      </c>
    </row>
    <row r="6277" spans="1:12">
      <c r="A6277" s="1">
        <v>7701</v>
      </c>
      <c r="B6277" s="1" t="s">
        <v>21211</v>
      </c>
      <c r="C6277" s="1" t="s">
        <v>21212</v>
      </c>
      <c r="D6277" s="1" t="s">
        <v>10134</v>
      </c>
      <c r="E6277" s="1" t="s">
        <v>21213</v>
      </c>
      <c r="F6277" s="1" t="s">
        <v>21214</v>
      </c>
      <c r="G6277" s="1">
        <v>21.216999999999999</v>
      </c>
      <c r="H6277" s="1">
        <v>104.033</v>
      </c>
      <c r="I6277" s="1">
        <v>2133</v>
      </c>
      <c r="J6277" s="1">
        <v>7</v>
      </c>
      <c r="K6277" s="1" t="s">
        <v>201</v>
      </c>
      <c r="L6277" s="1" t="s">
        <v>21211</v>
      </c>
    </row>
    <row r="6278" spans="1:12">
      <c r="A6278" s="1">
        <v>7702</v>
      </c>
      <c r="B6278" s="1" t="s">
        <v>21215</v>
      </c>
      <c r="C6278" s="1" t="s">
        <v>21216</v>
      </c>
      <c r="D6278" s="1" t="s">
        <v>1210</v>
      </c>
      <c r="E6278" s="1" t="s">
        <v>21217</v>
      </c>
      <c r="F6278" s="1" t="s">
        <v>21218</v>
      </c>
      <c r="G6278" s="1">
        <v>39.320042200000003</v>
      </c>
      <c r="H6278" s="1">
        <v>-120.13956279999999</v>
      </c>
      <c r="I6278" s="1">
        <v>5900</v>
      </c>
      <c r="J6278" s="1">
        <v>-7</v>
      </c>
      <c r="K6278" s="1" t="s">
        <v>236</v>
      </c>
      <c r="L6278" s="1" t="s">
        <v>21215</v>
      </c>
    </row>
    <row r="6279" spans="1:12">
      <c r="A6279" s="1">
        <v>7703</v>
      </c>
      <c r="B6279" s="1" t="s">
        <v>21219</v>
      </c>
      <c r="C6279" s="1" t="s">
        <v>21220</v>
      </c>
      <c r="D6279" s="1" t="s">
        <v>4057</v>
      </c>
      <c r="E6279" s="1" t="s">
        <v>21221</v>
      </c>
      <c r="F6279" s="1" t="s">
        <v>21222</v>
      </c>
      <c r="G6279" s="1">
        <v>43.416666999999997</v>
      </c>
      <c r="H6279" s="1">
        <v>6.733333</v>
      </c>
      <c r="I6279" s="1">
        <v>7</v>
      </c>
      <c r="J6279" s="1">
        <v>1</v>
      </c>
      <c r="K6279" s="1" t="s">
        <v>184</v>
      </c>
      <c r="L6279" s="1" t="s">
        <v>21219</v>
      </c>
    </row>
    <row r="6280" spans="1:12">
      <c r="A6280" s="1">
        <v>7704</v>
      </c>
      <c r="B6280" s="1" t="s">
        <v>21223</v>
      </c>
      <c r="C6280" s="1" t="s">
        <v>21224</v>
      </c>
      <c r="D6280" s="1" t="s">
        <v>6330</v>
      </c>
      <c r="E6280" s="1" t="s">
        <v>21225</v>
      </c>
      <c r="F6280" s="1" t="s">
        <v>21226</v>
      </c>
      <c r="G6280" s="1">
        <v>-38.225000000000001</v>
      </c>
      <c r="H6280" s="1">
        <v>144.333</v>
      </c>
      <c r="I6280" s="1">
        <v>43</v>
      </c>
      <c r="J6280" s="1">
        <v>10</v>
      </c>
      <c r="K6280" s="1" t="s">
        <v>6333</v>
      </c>
      <c r="L6280" s="1" t="s">
        <v>21223</v>
      </c>
    </row>
    <row r="6281" spans="1:12">
      <c r="A6281" s="1">
        <v>7705</v>
      </c>
      <c r="B6281" s="1" t="s">
        <v>21227</v>
      </c>
      <c r="C6281" s="1" t="s">
        <v>11703</v>
      </c>
      <c r="D6281" s="1" t="s">
        <v>1210</v>
      </c>
      <c r="F6281" s="1" t="s">
        <v>1212</v>
      </c>
      <c r="G6281" s="1">
        <v>42.368096999999999</v>
      </c>
      <c r="H6281" s="1">
        <v>-83.072396999999995</v>
      </c>
      <c r="I6281" s="1">
        <v>630</v>
      </c>
      <c r="J6281" s="1">
        <v>-5</v>
      </c>
      <c r="K6281" s="1" t="s">
        <v>236</v>
      </c>
      <c r="L6281" s="1" t="s">
        <v>21227</v>
      </c>
    </row>
    <row r="6282" spans="1:12">
      <c r="A6282" s="1">
        <v>7706</v>
      </c>
      <c r="B6282" s="1" t="s">
        <v>21228</v>
      </c>
      <c r="C6282" s="1" t="s">
        <v>21229</v>
      </c>
      <c r="D6282" s="1" t="s">
        <v>1210</v>
      </c>
      <c r="F6282" s="1" t="s">
        <v>1212</v>
      </c>
      <c r="G6282" s="1">
        <v>34.278329999999997</v>
      </c>
      <c r="H6282" s="1">
        <v>-119.29222</v>
      </c>
      <c r="I6282" s="1">
        <v>59</v>
      </c>
      <c r="J6282" s="1">
        <v>-8</v>
      </c>
      <c r="K6282" s="1" t="s">
        <v>236</v>
      </c>
      <c r="L6282" s="1" t="s">
        <v>21228</v>
      </c>
    </row>
    <row r="6283" spans="1:12">
      <c r="A6283" s="1">
        <v>7707</v>
      </c>
      <c r="B6283" s="1" t="s">
        <v>21230</v>
      </c>
      <c r="C6283" s="1" t="s">
        <v>1254</v>
      </c>
      <c r="D6283" s="1" t="s">
        <v>1196</v>
      </c>
      <c r="E6283" s="1" t="s">
        <v>21231</v>
      </c>
      <c r="F6283" s="1" t="s">
        <v>1212</v>
      </c>
      <c r="G6283" s="1">
        <v>52.524929999999998</v>
      </c>
      <c r="H6283" s="1">
        <v>13.369630000000001</v>
      </c>
      <c r="I6283" s="1">
        <v>110</v>
      </c>
      <c r="J6283" s="1">
        <v>1</v>
      </c>
      <c r="K6283" s="1" t="s">
        <v>184</v>
      </c>
      <c r="L6283" s="1" t="s">
        <v>21230</v>
      </c>
    </row>
    <row r="6284" spans="1:12">
      <c r="A6284" s="1">
        <v>7708</v>
      </c>
      <c r="B6284" s="1" t="s">
        <v>21202</v>
      </c>
      <c r="C6284" s="1" t="s">
        <v>1967</v>
      </c>
      <c r="D6284" s="1" t="s">
        <v>1968</v>
      </c>
      <c r="E6284" s="1" t="s">
        <v>21203</v>
      </c>
      <c r="F6284" s="1" t="s">
        <v>1212</v>
      </c>
      <c r="G6284" s="1">
        <v>52.787300000000002</v>
      </c>
      <c r="H6284" s="1">
        <v>4.9007399999999999</v>
      </c>
      <c r="I6284" s="1">
        <v>0</v>
      </c>
      <c r="J6284" s="1">
        <v>1</v>
      </c>
      <c r="K6284" s="1" t="s">
        <v>184</v>
      </c>
      <c r="L6284" s="1" t="s">
        <v>21202</v>
      </c>
    </row>
    <row r="6285" spans="1:12">
      <c r="A6285" s="1">
        <v>8169</v>
      </c>
      <c r="B6285" s="1" t="s">
        <v>21232</v>
      </c>
      <c r="C6285" s="1" t="s">
        <v>21233</v>
      </c>
      <c r="D6285" s="1" t="s">
        <v>1210</v>
      </c>
      <c r="E6285" s="1" t="s">
        <v>21234</v>
      </c>
      <c r="F6285" s="1" t="s">
        <v>1212</v>
      </c>
      <c r="G6285" s="1">
        <v>31.084916700000001</v>
      </c>
      <c r="H6285" s="1">
        <v>-83.803250000000006</v>
      </c>
      <c r="I6285" s="1">
        <v>294</v>
      </c>
      <c r="J6285" s="1">
        <v>-4</v>
      </c>
      <c r="K6285" s="1" t="s">
        <v>236</v>
      </c>
      <c r="L6285" s="1" t="s">
        <v>21232</v>
      </c>
    </row>
    <row r="6286" spans="1:12">
      <c r="A6286" s="1">
        <v>7710</v>
      </c>
      <c r="B6286" s="1" t="s">
        <v>21235</v>
      </c>
      <c r="C6286" s="1" t="s">
        <v>21235</v>
      </c>
      <c r="D6286" s="1" t="s">
        <v>9291</v>
      </c>
      <c r="F6286" s="1" t="s">
        <v>21236</v>
      </c>
      <c r="G6286" s="1">
        <v>65.878332999999998</v>
      </c>
      <c r="H6286" s="1">
        <v>44.215000000000003</v>
      </c>
      <c r="I6286" s="1">
        <v>46</v>
      </c>
      <c r="J6286" s="1">
        <v>4</v>
      </c>
      <c r="K6286" s="1" t="s">
        <v>201</v>
      </c>
      <c r="L6286" s="1" t="s">
        <v>21235</v>
      </c>
    </row>
    <row r="6287" spans="1:12">
      <c r="A6287" s="1">
        <v>7711</v>
      </c>
      <c r="B6287" s="1" t="s">
        <v>21237</v>
      </c>
      <c r="C6287" s="1" t="s">
        <v>14123</v>
      </c>
      <c r="D6287" s="1" t="s">
        <v>9291</v>
      </c>
      <c r="F6287" s="1" t="s">
        <v>21238</v>
      </c>
      <c r="G6287" s="1">
        <v>64.441666999999995</v>
      </c>
      <c r="H6287" s="1">
        <v>40.421666999999999</v>
      </c>
      <c r="I6287" s="1">
        <v>8</v>
      </c>
      <c r="J6287" s="1">
        <v>4</v>
      </c>
      <c r="K6287" s="1" t="s">
        <v>201</v>
      </c>
      <c r="L6287" s="1" t="s">
        <v>21237</v>
      </c>
    </row>
    <row r="6288" spans="1:12">
      <c r="A6288" s="1">
        <v>7712</v>
      </c>
      <c r="B6288" s="1" t="s">
        <v>21239</v>
      </c>
      <c r="C6288" s="1" t="s">
        <v>11840</v>
      </c>
      <c r="D6288" s="1" t="s">
        <v>1210</v>
      </c>
      <c r="E6288" s="1" t="s">
        <v>21240</v>
      </c>
      <c r="F6288" s="1" t="s">
        <v>21241</v>
      </c>
      <c r="G6288" s="1">
        <v>34.013156899999998</v>
      </c>
      <c r="H6288" s="1">
        <v>-84.597055600000004</v>
      </c>
      <c r="I6288" s="1">
        <v>1041</v>
      </c>
      <c r="J6288" s="1">
        <v>-5</v>
      </c>
      <c r="K6288" s="1" t="s">
        <v>236</v>
      </c>
      <c r="L6288" s="1" t="s">
        <v>21239</v>
      </c>
    </row>
    <row r="6289" spans="1:12">
      <c r="A6289" s="1">
        <v>7713</v>
      </c>
      <c r="B6289" s="1" t="s">
        <v>21242</v>
      </c>
      <c r="C6289" s="1" t="s">
        <v>21243</v>
      </c>
      <c r="D6289" s="1" t="s">
        <v>1210</v>
      </c>
      <c r="E6289" s="1" t="s">
        <v>21244</v>
      </c>
      <c r="F6289" s="1" t="s">
        <v>1212</v>
      </c>
      <c r="G6289" s="1">
        <v>42.524721999999997</v>
      </c>
      <c r="H6289" s="1">
        <v>-75.064443999999995</v>
      </c>
      <c r="I6289" s="1">
        <v>1763</v>
      </c>
      <c r="J6289" s="1">
        <v>-5</v>
      </c>
      <c r="K6289" s="1" t="s">
        <v>236</v>
      </c>
      <c r="L6289" s="1" t="s">
        <v>21242</v>
      </c>
    </row>
    <row r="6290" spans="1:12">
      <c r="A6290" s="1">
        <v>7714</v>
      </c>
      <c r="B6290" s="1" t="s">
        <v>21245</v>
      </c>
      <c r="C6290" s="1" t="s">
        <v>21246</v>
      </c>
      <c r="D6290" s="1" t="s">
        <v>5190</v>
      </c>
      <c r="F6290" s="1" t="s">
        <v>21247</v>
      </c>
      <c r="G6290" s="1">
        <v>48.318961000000002</v>
      </c>
      <c r="H6290" s="1">
        <v>16.114274999999999</v>
      </c>
      <c r="I6290" s="1">
        <v>575</v>
      </c>
      <c r="J6290" s="1">
        <v>-1</v>
      </c>
      <c r="K6290" s="1" t="s">
        <v>161</v>
      </c>
      <c r="L6290" s="1" t="s">
        <v>21245</v>
      </c>
    </row>
    <row r="6291" spans="1:12">
      <c r="A6291" s="1">
        <v>7715</v>
      </c>
      <c r="B6291" s="1" t="s">
        <v>21248</v>
      </c>
      <c r="C6291" s="1" t="s">
        <v>21249</v>
      </c>
      <c r="D6291" s="1" t="s">
        <v>1644</v>
      </c>
      <c r="E6291" s="1" t="s">
        <v>21250</v>
      </c>
      <c r="F6291" s="1" t="s">
        <v>1212</v>
      </c>
      <c r="G6291" s="1">
        <v>-7.9695970000000003</v>
      </c>
      <c r="H6291" s="1">
        <v>-14.393663999999999</v>
      </c>
      <c r="I6291" s="1">
        <v>278</v>
      </c>
      <c r="J6291" s="1">
        <v>0</v>
      </c>
      <c r="K6291" s="1" t="s">
        <v>161</v>
      </c>
      <c r="L6291" s="1" t="s">
        <v>21248</v>
      </c>
    </row>
    <row r="6292" spans="1:12">
      <c r="A6292" s="1">
        <v>7716</v>
      </c>
      <c r="B6292" s="1" t="s">
        <v>21251</v>
      </c>
      <c r="C6292" s="1" t="s">
        <v>21252</v>
      </c>
      <c r="D6292" s="1" t="s">
        <v>1210</v>
      </c>
      <c r="E6292" s="1" t="s">
        <v>21253</v>
      </c>
      <c r="F6292" s="1" t="s">
        <v>21254</v>
      </c>
      <c r="G6292" s="1">
        <v>44.735748299999997</v>
      </c>
      <c r="H6292" s="1">
        <v>-112.72001330000001</v>
      </c>
      <c r="I6292" s="1">
        <v>6007</v>
      </c>
      <c r="J6292" s="1">
        <v>-7</v>
      </c>
      <c r="K6292" s="1" t="s">
        <v>236</v>
      </c>
      <c r="L6292" s="1" t="s">
        <v>21251</v>
      </c>
    </row>
    <row r="6293" spans="1:12">
      <c r="A6293" s="1">
        <v>7717</v>
      </c>
      <c r="B6293" s="1" t="s">
        <v>21255</v>
      </c>
      <c r="C6293" s="1" t="s">
        <v>21256</v>
      </c>
      <c r="D6293" s="1" t="s">
        <v>1210</v>
      </c>
      <c r="E6293" s="1" t="s">
        <v>21257</v>
      </c>
      <c r="F6293" s="1" t="s">
        <v>21258</v>
      </c>
      <c r="G6293" s="1">
        <v>45.699388900000002</v>
      </c>
      <c r="H6293" s="1">
        <v>-110.4483056</v>
      </c>
      <c r="I6293" s="1">
        <v>4660</v>
      </c>
      <c r="J6293" s="1">
        <v>-7</v>
      </c>
      <c r="K6293" s="1" t="s">
        <v>236</v>
      </c>
      <c r="L6293" s="1" t="s">
        <v>21255</v>
      </c>
    </row>
    <row r="6294" spans="1:12">
      <c r="A6294" s="1">
        <v>7718</v>
      </c>
      <c r="B6294" s="1" t="s">
        <v>21259</v>
      </c>
      <c r="C6294" s="1" t="s">
        <v>10347</v>
      </c>
      <c r="D6294" s="1" t="s">
        <v>10324</v>
      </c>
      <c r="E6294" s="1" t="s">
        <v>21260</v>
      </c>
      <c r="F6294" s="1" t="s">
        <v>1212</v>
      </c>
      <c r="G6294" s="1">
        <v>11.1111</v>
      </c>
      <c r="H6294" s="1">
        <v>11.1111</v>
      </c>
      <c r="I6294" s="1">
        <v>1</v>
      </c>
      <c r="J6294" s="1">
        <v>-2</v>
      </c>
      <c r="K6294" s="1" t="s">
        <v>201</v>
      </c>
      <c r="L6294" s="1" t="s">
        <v>21259</v>
      </c>
    </row>
    <row r="6295" spans="1:12">
      <c r="A6295" s="1">
        <v>7719</v>
      </c>
      <c r="B6295" s="1" t="s">
        <v>21261</v>
      </c>
      <c r="C6295" s="1" t="s">
        <v>21262</v>
      </c>
      <c r="D6295" s="1" t="s">
        <v>5185</v>
      </c>
      <c r="F6295" s="1" t="s">
        <v>1212</v>
      </c>
      <c r="G6295" s="1">
        <v>35.889867000000002</v>
      </c>
      <c r="H6295" s="1">
        <v>14.508584000000001</v>
      </c>
      <c r="I6295" s="1">
        <v>0</v>
      </c>
      <c r="J6295" s="1">
        <v>1</v>
      </c>
      <c r="K6295" s="1" t="s">
        <v>184</v>
      </c>
      <c r="L6295" s="1" t="s">
        <v>21261</v>
      </c>
    </row>
    <row r="6296" spans="1:12">
      <c r="A6296" s="1">
        <v>7720</v>
      </c>
      <c r="B6296" s="1" t="s">
        <v>21263</v>
      </c>
      <c r="C6296" s="1" t="s">
        <v>21264</v>
      </c>
      <c r="D6296" s="1" t="s">
        <v>1210</v>
      </c>
      <c r="E6296" s="1" t="s">
        <v>21265</v>
      </c>
      <c r="F6296" s="1" t="s">
        <v>21266</v>
      </c>
      <c r="G6296" s="1">
        <v>45.806388900000002</v>
      </c>
      <c r="H6296" s="1">
        <v>-109.98111110000001</v>
      </c>
      <c r="I6296" s="1">
        <v>4492</v>
      </c>
      <c r="J6296" s="1">
        <v>-7</v>
      </c>
      <c r="K6296" s="1" t="s">
        <v>236</v>
      </c>
      <c r="L6296" s="1" t="s">
        <v>21263</v>
      </c>
    </row>
    <row r="6297" spans="1:12">
      <c r="A6297" s="1">
        <v>7721</v>
      </c>
      <c r="B6297" s="1" t="s">
        <v>21267</v>
      </c>
      <c r="C6297" s="1" t="s">
        <v>21268</v>
      </c>
      <c r="D6297" s="1" t="s">
        <v>1210</v>
      </c>
      <c r="E6297" s="1" t="s">
        <v>21269</v>
      </c>
      <c r="F6297" s="1" t="s">
        <v>21270</v>
      </c>
      <c r="G6297" s="1">
        <v>42.742777799999999</v>
      </c>
      <c r="H6297" s="1">
        <v>-86.107833299999996</v>
      </c>
      <c r="I6297" s="1">
        <v>698</v>
      </c>
      <c r="J6297" s="1">
        <v>-5</v>
      </c>
      <c r="K6297" s="1" t="s">
        <v>236</v>
      </c>
      <c r="L6297" s="1" t="s">
        <v>21267</v>
      </c>
    </row>
    <row r="6298" spans="1:12">
      <c r="A6298" s="1">
        <v>7722</v>
      </c>
      <c r="B6298" s="1" t="s">
        <v>21271</v>
      </c>
      <c r="C6298" s="1" t="s">
        <v>731</v>
      </c>
      <c r="D6298" s="1" t="s">
        <v>1644</v>
      </c>
      <c r="F6298" s="1" t="s">
        <v>21272</v>
      </c>
      <c r="G6298" s="1">
        <v>51.47</v>
      </c>
      <c r="H6298" s="1">
        <v>-0.17783299999999999</v>
      </c>
      <c r="I6298" s="1">
        <v>18</v>
      </c>
      <c r="J6298" s="1">
        <v>0</v>
      </c>
      <c r="K6298" s="1" t="s">
        <v>184</v>
      </c>
      <c r="L6298" s="1" t="s">
        <v>21271</v>
      </c>
    </row>
    <row r="6299" spans="1:12">
      <c r="A6299" s="1">
        <v>7723</v>
      </c>
      <c r="B6299" s="1" t="s">
        <v>21273</v>
      </c>
      <c r="C6299" s="1" t="s">
        <v>5025</v>
      </c>
      <c r="D6299" s="1" t="s">
        <v>4862</v>
      </c>
      <c r="F6299" s="1" t="s">
        <v>21274</v>
      </c>
      <c r="G6299" s="1">
        <v>45.4283</v>
      </c>
      <c r="H6299" s="1">
        <v>12.3881</v>
      </c>
      <c r="I6299" s="1">
        <v>13</v>
      </c>
      <c r="J6299" s="1">
        <v>1</v>
      </c>
      <c r="K6299" s="1" t="s">
        <v>184</v>
      </c>
      <c r="L6299" s="1" t="s">
        <v>21273</v>
      </c>
    </row>
    <row r="6300" spans="1:12">
      <c r="A6300" s="1">
        <v>7724</v>
      </c>
      <c r="B6300" s="1" t="s">
        <v>21275</v>
      </c>
      <c r="C6300" s="1" t="s">
        <v>1503</v>
      </c>
      <c r="D6300" s="1" t="s">
        <v>1492</v>
      </c>
      <c r="F6300" s="1" t="s">
        <v>21276</v>
      </c>
      <c r="G6300" s="1">
        <v>59.448599999999999</v>
      </c>
      <c r="H6300" s="1">
        <v>24.7532</v>
      </c>
      <c r="I6300" s="1">
        <v>23</v>
      </c>
      <c r="J6300" s="1">
        <v>2</v>
      </c>
      <c r="K6300" s="1" t="s">
        <v>184</v>
      </c>
      <c r="L6300" s="1" t="s">
        <v>21275</v>
      </c>
    </row>
    <row r="6301" spans="1:12">
      <c r="A6301" s="1">
        <v>7725</v>
      </c>
      <c r="B6301" s="1" t="s">
        <v>21277</v>
      </c>
      <c r="C6301" s="1" t="s">
        <v>1520</v>
      </c>
      <c r="D6301" s="1" t="s">
        <v>1511</v>
      </c>
      <c r="E6301" s="1" t="s">
        <v>21278</v>
      </c>
      <c r="F6301" s="1" t="s">
        <v>21279</v>
      </c>
      <c r="G6301" s="1">
        <v>60.147799999999997</v>
      </c>
      <c r="H6301" s="1">
        <v>24.924399999999999</v>
      </c>
      <c r="I6301" s="1">
        <v>7</v>
      </c>
      <c r="J6301" s="1">
        <v>2</v>
      </c>
      <c r="K6301" s="1" t="s">
        <v>184</v>
      </c>
      <c r="L6301" s="1" t="s">
        <v>21277</v>
      </c>
    </row>
    <row r="6302" spans="1:12">
      <c r="A6302" s="1">
        <v>7726</v>
      </c>
      <c r="B6302" s="1" t="s">
        <v>21280</v>
      </c>
      <c r="C6302" s="1" t="s">
        <v>21281</v>
      </c>
      <c r="D6302" s="1" t="s">
        <v>1196</v>
      </c>
      <c r="F6302" s="1" t="s">
        <v>21282</v>
      </c>
      <c r="G6302" s="1">
        <v>49.1417</v>
      </c>
      <c r="H6302" s="1">
        <v>8.3947199999999995</v>
      </c>
      <c r="I6302" s="1">
        <v>325</v>
      </c>
      <c r="J6302" s="1">
        <v>1</v>
      </c>
      <c r="K6302" s="1" t="s">
        <v>184</v>
      </c>
      <c r="L6302" s="1" t="s">
        <v>21280</v>
      </c>
    </row>
    <row r="6303" spans="1:12">
      <c r="A6303" s="1">
        <v>7727</v>
      </c>
      <c r="B6303" s="1" t="s">
        <v>21283</v>
      </c>
      <c r="C6303" s="1" t="s">
        <v>21284</v>
      </c>
      <c r="D6303" s="1" t="s">
        <v>1210</v>
      </c>
      <c r="F6303" s="1" t="s">
        <v>21285</v>
      </c>
      <c r="G6303" s="1">
        <v>37.0167</v>
      </c>
      <c r="H6303" s="1">
        <v>-110.20099999999999</v>
      </c>
      <c r="I6303" s="1">
        <v>5192</v>
      </c>
      <c r="J6303" s="1">
        <v>-7</v>
      </c>
      <c r="K6303" s="1" t="s">
        <v>161</v>
      </c>
      <c r="L6303" s="1" t="s">
        <v>21283</v>
      </c>
    </row>
    <row r="6304" spans="1:12">
      <c r="A6304" s="1">
        <v>7728</v>
      </c>
      <c r="B6304" s="1" t="s">
        <v>21286</v>
      </c>
      <c r="C6304" s="1" t="s">
        <v>20569</v>
      </c>
      <c r="D6304" s="1" t="s">
        <v>1968</v>
      </c>
      <c r="F6304" s="1" t="s">
        <v>21287</v>
      </c>
      <c r="G6304" s="1">
        <v>52.191899999999997</v>
      </c>
      <c r="H6304" s="1">
        <v>5.1469399999999998</v>
      </c>
      <c r="I6304" s="1">
        <v>3</v>
      </c>
      <c r="J6304" s="1">
        <v>1</v>
      </c>
      <c r="K6304" s="1" t="s">
        <v>184</v>
      </c>
      <c r="L6304" s="1" t="s">
        <v>21286</v>
      </c>
    </row>
    <row r="6305" spans="1:12">
      <c r="A6305" s="1">
        <v>7729</v>
      </c>
      <c r="B6305" s="1" t="s">
        <v>21288</v>
      </c>
      <c r="C6305" s="1" t="s">
        <v>11897</v>
      </c>
      <c r="D6305" s="1" t="s">
        <v>1210</v>
      </c>
      <c r="E6305" s="1" t="s">
        <v>21289</v>
      </c>
      <c r="F6305" s="1" t="s">
        <v>21290</v>
      </c>
      <c r="G6305" s="1">
        <v>40.7545</v>
      </c>
      <c r="H6305" s="1">
        <v>-74.007099999999994</v>
      </c>
      <c r="I6305" s="1">
        <v>7</v>
      </c>
      <c r="J6305" s="1">
        <v>-5</v>
      </c>
      <c r="K6305" s="1" t="s">
        <v>236</v>
      </c>
      <c r="L6305" s="1" t="s">
        <v>21288</v>
      </c>
    </row>
    <row r="6306" spans="1:12">
      <c r="A6306" s="1">
        <v>7730</v>
      </c>
      <c r="B6306" s="1" t="s">
        <v>21291</v>
      </c>
      <c r="C6306" s="1" t="s">
        <v>21292</v>
      </c>
      <c r="D6306" s="1" t="s">
        <v>1968</v>
      </c>
      <c r="F6306" s="1" t="s">
        <v>21293</v>
      </c>
      <c r="G6306" s="1">
        <v>53.115299999999998</v>
      </c>
      <c r="H6306" s="1">
        <v>4.8336100000000002</v>
      </c>
      <c r="I6306" s="1">
        <v>2</v>
      </c>
      <c r="J6306" s="1">
        <v>1</v>
      </c>
      <c r="K6306" s="1" t="s">
        <v>184</v>
      </c>
      <c r="L6306" s="1" t="s">
        <v>21291</v>
      </c>
    </row>
    <row r="6307" spans="1:12">
      <c r="A6307" s="1">
        <v>7731</v>
      </c>
      <c r="B6307" s="1" t="s">
        <v>21294</v>
      </c>
      <c r="C6307" s="1" t="s">
        <v>21295</v>
      </c>
      <c r="D6307" s="1" t="s">
        <v>3402</v>
      </c>
      <c r="F6307" s="1" t="s">
        <v>21296</v>
      </c>
      <c r="G6307" s="1">
        <v>42.386400000000002</v>
      </c>
      <c r="H6307" s="1">
        <v>1.8667</v>
      </c>
      <c r="I6307" s="1">
        <v>3586</v>
      </c>
      <c r="J6307" s="1">
        <v>1</v>
      </c>
      <c r="K6307" s="1" t="s">
        <v>184</v>
      </c>
      <c r="L6307" s="1" t="s">
        <v>21294</v>
      </c>
    </row>
    <row r="6308" spans="1:12">
      <c r="A6308" s="1">
        <v>7732</v>
      </c>
      <c r="B6308" s="1" t="s">
        <v>21297</v>
      </c>
      <c r="C6308" s="1" t="s">
        <v>19048</v>
      </c>
      <c r="D6308" s="1" t="s">
        <v>1210</v>
      </c>
      <c r="E6308" s="1" t="s">
        <v>21298</v>
      </c>
      <c r="F6308" s="1" t="s">
        <v>21299</v>
      </c>
      <c r="G6308" s="1">
        <v>27.988916700000001</v>
      </c>
      <c r="H6308" s="1">
        <v>-82.018555599999999</v>
      </c>
      <c r="I6308" s="1">
        <v>142</v>
      </c>
      <c r="J6308" s="1">
        <v>-5</v>
      </c>
      <c r="K6308" s="1" t="s">
        <v>236</v>
      </c>
      <c r="L6308" s="1" t="s">
        <v>21297</v>
      </c>
    </row>
    <row r="6309" spans="1:12">
      <c r="A6309" s="1">
        <v>7733</v>
      </c>
      <c r="B6309" s="1" t="s">
        <v>21300</v>
      </c>
      <c r="C6309" s="1" t="s">
        <v>21262</v>
      </c>
      <c r="D6309" s="1" t="s">
        <v>5185</v>
      </c>
      <c r="F6309" s="1" t="s">
        <v>1212</v>
      </c>
      <c r="G6309" s="1">
        <v>14.507391999999999</v>
      </c>
      <c r="H6309" s="1">
        <v>35.888694999999998</v>
      </c>
      <c r="I6309" s="1">
        <v>0</v>
      </c>
      <c r="J6309" s="1">
        <v>1</v>
      </c>
      <c r="K6309" s="1" t="s">
        <v>184</v>
      </c>
      <c r="L6309" s="1" t="s">
        <v>21300</v>
      </c>
    </row>
    <row r="6310" spans="1:12">
      <c r="A6310" s="1">
        <v>7734</v>
      </c>
      <c r="B6310" s="1" t="s">
        <v>21301</v>
      </c>
      <c r="C6310" s="1" t="s">
        <v>18118</v>
      </c>
      <c r="D6310" s="1" t="s">
        <v>5185</v>
      </c>
      <c r="F6310" s="1" t="s">
        <v>1212</v>
      </c>
      <c r="G6310" s="1">
        <v>36.024500000000003</v>
      </c>
      <c r="H6310" s="1">
        <v>14.298359</v>
      </c>
      <c r="I6310" s="1">
        <v>0</v>
      </c>
      <c r="J6310" s="1">
        <v>1</v>
      </c>
      <c r="K6310" s="1" t="s">
        <v>184</v>
      </c>
      <c r="L6310" s="1" t="s">
        <v>21301</v>
      </c>
    </row>
    <row r="6311" spans="1:12">
      <c r="A6311" s="1">
        <v>7735</v>
      </c>
      <c r="B6311" s="1" t="s">
        <v>10030</v>
      </c>
      <c r="C6311" s="1" t="s">
        <v>10030</v>
      </c>
      <c r="D6311" s="1" t="s">
        <v>10031</v>
      </c>
      <c r="F6311" s="1" t="s">
        <v>1212</v>
      </c>
      <c r="G6311" s="1">
        <v>13.912599999999999</v>
      </c>
      <c r="H6311" s="1">
        <v>100.607</v>
      </c>
      <c r="I6311" s="1">
        <v>9</v>
      </c>
      <c r="J6311" s="1">
        <v>7</v>
      </c>
      <c r="K6311" s="1" t="s">
        <v>161</v>
      </c>
      <c r="L6311" s="1" t="s">
        <v>10030</v>
      </c>
    </row>
    <row r="6312" spans="1:12">
      <c r="A6312" s="1">
        <v>7737</v>
      </c>
      <c r="B6312" s="1" t="s">
        <v>21302</v>
      </c>
      <c r="C6312" s="1" t="s">
        <v>21303</v>
      </c>
      <c r="D6312" s="1" t="s">
        <v>6948</v>
      </c>
      <c r="F6312" s="1" t="s">
        <v>1212</v>
      </c>
      <c r="G6312" s="1">
        <v>24.988951</v>
      </c>
      <c r="H6312" s="1">
        <v>55.023623999999998</v>
      </c>
      <c r="I6312" s="1">
        <v>0</v>
      </c>
      <c r="J6312" s="1">
        <v>4</v>
      </c>
      <c r="K6312" s="1" t="s">
        <v>161</v>
      </c>
      <c r="L6312" s="1" t="s">
        <v>21302</v>
      </c>
    </row>
    <row r="6313" spans="1:12">
      <c r="A6313" s="1">
        <v>7736</v>
      </c>
      <c r="B6313" s="1" t="s">
        <v>21304</v>
      </c>
      <c r="C6313" s="1" t="s">
        <v>21305</v>
      </c>
      <c r="D6313" s="1" t="s">
        <v>3624</v>
      </c>
      <c r="F6313" s="1" t="s">
        <v>1212</v>
      </c>
      <c r="G6313" s="1">
        <v>5.1130329999999997</v>
      </c>
      <c r="H6313" s="1">
        <v>73.080287999999996</v>
      </c>
      <c r="I6313" s="1">
        <v>0</v>
      </c>
      <c r="J6313" s="1">
        <v>5</v>
      </c>
      <c r="K6313" s="1" t="s">
        <v>161</v>
      </c>
      <c r="L6313" s="1" t="s">
        <v>21304</v>
      </c>
    </row>
    <row r="6314" spans="1:12">
      <c r="A6314" s="1">
        <v>7738</v>
      </c>
      <c r="B6314" s="1" t="s">
        <v>21306</v>
      </c>
      <c r="C6314" s="1" t="s">
        <v>21306</v>
      </c>
      <c r="D6314" s="1" t="s">
        <v>9291</v>
      </c>
      <c r="F6314" s="1" t="s">
        <v>21307</v>
      </c>
      <c r="G6314" s="1">
        <v>51.33</v>
      </c>
      <c r="H6314" s="1">
        <v>37.768329999999999</v>
      </c>
      <c r="I6314" s="1">
        <v>791</v>
      </c>
      <c r="J6314" s="1">
        <v>4</v>
      </c>
      <c r="K6314" s="1" t="s">
        <v>201</v>
      </c>
      <c r="L6314" s="1" t="s">
        <v>21306</v>
      </c>
    </row>
    <row r="6315" spans="1:12">
      <c r="A6315" s="1">
        <v>7739</v>
      </c>
      <c r="B6315" s="1" t="s">
        <v>21308</v>
      </c>
      <c r="C6315" s="1" t="s">
        <v>21309</v>
      </c>
      <c r="D6315" s="1" t="s">
        <v>4862</v>
      </c>
      <c r="F6315" s="1" t="s">
        <v>1212</v>
      </c>
      <c r="G6315" s="1">
        <v>44.309654000000002</v>
      </c>
      <c r="H6315" s="1">
        <v>8.4863049999999998</v>
      </c>
      <c r="I6315" s="1">
        <v>0</v>
      </c>
      <c r="J6315" s="1">
        <v>1</v>
      </c>
      <c r="K6315" s="1" t="s">
        <v>184</v>
      </c>
      <c r="L6315" s="1" t="s">
        <v>21308</v>
      </c>
    </row>
    <row r="6316" spans="1:12">
      <c r="A6316" s="1">
        <v>7740</v>
      </c>
      <c r="B6316" s="1" t="s">
        <v>21310</v>
      </c>
      <c r="C6316" s="1" t="s">
        <v>3947</v>
      </c>
      <c r="D6316" s="1" t="s">
        <v>3402</v>
      </c>
      <c r="F6316" s="1" t="s">
        <v>1212</v>
      </c>
      <c r="G6316" s="1">
        <v>41.358901000000003</v>
      </c>
      <c r="H6316" s="1">
        <v>2.1784469999999998</v>
      </c>
      <c r="I6316" s="1">
        <v>0</v>
      </c>
      <c r="J6316" s="1">
        <v>1</v>
      </c>
      <c r="K6316" s="1" t="s">
        <v>184</v>
      </c>
      <c r="L6316" s="1" t="s">
        <v>21310</v>
      </c>
    </row>
    <row r="6317" spans="1:12">
      <c r="A6317" s="1">
        <v>7741</v>
      </c>
      <c r="B6317" s="1" t="s">
        <v>21311</v>
      </c>
      <c r="C6317" s="1" t="s">
        <v>3479</v>
      </c>
      <c r="D6317" s="1" t="s">
        <v>3447</v>
      </c>
      <c r="F6317" s="1" t="s">
        <v>1212</v>
      </c>
      <c r="G6317" s="1">
        <v>33.604737</v>
      </c>
      <c r="H6317" s="1">
        <v>-7.6113369999999998</v>
      </c>
      <c r="I6317" s="1">
        <v>0</v>
      </c>
      <c r="J6317" s="1">
        <v>-1</v>
      </c>
      <c r="K6317" s="1" t="s">
        <v>161</v>
      </c>
      <c r="L6317" s="1" t="s">
        <v>21311</v>
      </c>
    </row>
    <row r="6318" spans="1:12">
      <c r="A6318" s="1">
        <v>7742</v>
      </c>
      <c r="B6318" s="1" t="s">
        <v>21312</v>
      </c>
      <c r="C6318" s="1" t="s">
        <v>21313</v>
      </c>
      <c r="D6318" s="1" t="s">
        <v>3402</v>
      </c>
      <c r="F6318" s="1" t="s">
        <v>1212</v>
      </c>
      <c r="G6318" s="1">
        <v>28.967298</v>
      </c>
      <c r="H6318" s="1">
        <v>-13.527528</v>
      </c>
      <c r="I6318" s="1">
        <v>0</v>
      </c>
      <c r="J6318" s="1">
        <v>0</v>
      </c>
      <c r="K6318" s="1" t="s">
        <v>184</v>
      </c>
      <c r="L6318" s="1" t="s">
        <v>21312</v>
      </c>
    </row>
    <row r="6319" spans="1:12">
      <c r="A6319" s="1">
        <v>7743</v>
      </c>
      <c r="B6319" s="1" t="s">
        <v>21314</v>
      </c>
      <c r="C6319" s="1" t="s">
        <v>21315</v>
      </c>
      <c r="D6319" s="1" t="s">
        <v>3402</v>
      </c>
      <c r="F6319" s="1" t="s">
        <v>1212</v>
      </c>
      <c r="G6319" s="1">
        <v>28.470068000000001</v>
      </c>
      <c r="H6319" s="1">
        <v>-16.242470999999998</v>
      </c>
      <c r="I6319" s="1">
        <v>0</v>
      </c>
      <c r="J6319" s="1">
        <v>0</v>
      </c>
      <c r="K6319" s="1" t="s">
        <v>184</v>
      </c>
      <c r="L6319" s="1" t="s">
        <v>21314</v>
      </c>
    </row>
    <row r="6320" spans="1:12">
      <c r="A6320" s="1">
        <v>7744</v>
      </c>
      <c r="B6320" s="1" t="s">
        <v>21316</v>
      </c>
      <c r="C6320" s="1" t="s">
        <v>21317</v>
      </c>
      <c r="D6320" s="1" t="s">
        <v>5215</v>
      </c>
      <c r="F6320" s="1" t="s">
        <v>1212</v>
      </c>
      <c r="G6320" s="1">
        <v>32.641868000000002</v>
      </c>
      <c r="H6320" s="1">
        <v>-16.911477999999999</v>
      </c>
      <c r="I6320" s="1">
        <v>0</v>
      </c>
      <c r="J6320" s="1">
        <v>0</v>
      </c>
      <c r="K6320" s="1" t="s">
        <v>184</v>
      </c>
      <c r="L6320" s="1" t="s">
        <v>21316</v>
      </c>
    </row>
    <row r="6321" spans="1:12">
      <c r="A6321" s="1">
        <v>7745</v>
      </c>
      <c r="B6321" s="1" t="s">
        <v>21318</v>
      </c>
      <c r="C6321" s="1" t="s">
        <v>3988</v>
      </c>
      <c r="D6321" s="1" t="s">
        <v>3402</v>
      </c>
      <c r="F6321" s="1" t="s">
        <v>1212</v>
      </c>
      <c r="G6321" s="1">
        <v>36.702989000000002</v>
      </c>
      <c r="H6321" s="1">
        <v>-4.4139499999999998</v>
      </c>
      <c r="I6321" s="1">
        <v>0</v>
      </c>
      <c r="J6321" s="1">
        <v>1</v>
      </c>
      <c r="K6321" s="1" t="s">
        <v>184</v>
      </c>
      <c r="L6321" s="1" t="s">
        <v>21318</v>
      </c>
    </row>
    <row r="6322" spans="1:12">
      <c r="A6322" s="1">
        <v>7746</v>
      </c>
      <c r="B6322" s="1" t="s">
        <v>21319</v>
      </c>
      <c r="C6322" s="1" t="s">
        <v>21320</v>
      </c>
      <c r="D6322" s="1" t="s">
        <v>5215</v>
      </c>
      <c r="F6322" s="1" t="s">
        <v>1212</v>
      </c>
      <c r="G6322" s="1">
        <v>37.738408999999997</v>
      </c>
      <c r="H6322" s="1">
        <v>-25.662538999999999</v>
      </c>
      <c r="I6322" s="1">
        <v>0</v>
      </c>
      <c r="J6322" s="1">
        <v>-1</v>
      </c>
      <c r="K6322" s="1" t="s">
        <v>161</v>
      </c>
      <c r="L6322" s="1" t="s">
        <v>21319</v>
      </c>
    </row>
    <row r="6323" spans="1:12">
      <c r="A6323" s="1">
        <v>7747</v>
      </c>
      <c r="B6323" s="1" t="s">
        <v>21321</v>
      </c>
      <c r="C6323" s="1" t="s">
        <v>4043</v>
      </c>
      <c r="D6323" s="1" t="s">
        <v>3402</v>
      </c>
      <c r="F6323" s="1" t="s">
        <v>1212</v>
      </c>
      <c r="G6323" s="1">
        <v>42.241537000000001</v>
      </c>
      <c r="H6323" s="1">
        <v>-8.7287990000000004</v>
      </c>
      <c r="I6323" s="1">
        <v>0</v>
      </c>
      <c r="J6323" s="1">
        <v>1</v>
      </c>
      <c r="K6323" s="1" t="s">
        <v>184</v>
      </c>
      <c r="L6323" s="1" t="s">
        <v>21321</v>
      </c>
    </row>
    <row r="6324" spans="1:12">
      <c r="A6324" s="1">
        <v>7748</v>
      </c>
      <c r="B6324" s="1" t="s">
        <v>21322</v>
      </c>
      <c r="C6324" s="1" t="s">
        <v>11017</v>
      </c>
      <c r="D6324" s="1" t="s">
        <v>1210</v>
      </c>
      <c r="F6324" s="1" t="s">
        <v>1212</v>
      </c>
      <c r="G6324" s="1">
        <v>26.088200000000001</v>
      </c>
      <c r="H6324" s="1">
        <v>-80.115373000000005</v>
      </c>
      <c r="I6324" s="1">
        <v>0</v>
      </c>
      <c r="J6324" s="1">
        <v>-5</v>
      </c>
      <c r="K6324" s="1" t="s">
        <v>236</v>
      </c>
      <c r="L6324" s="1" t="s">
        <v>21322</v>
      </c>
    </row>
    <row r="6325" spans="1:12">
      <c r="A6325" s="1">
        <v>7749</v>
      </c>
      <c r="B6325" s="1" t="s">
        <v>21323</v>
      </c>
      <c r="C6325" s="1" t="s">
        <v>1729</v>
      </c>
      <c r="D6325" s="1" t="s">
        <v>1644</v>
      </c>
      <c r="F6325" s="1" t="s">
        <v>1212</v>
      </c>
      <c r="G6325" s="1">
        <v>50.900976</v>
      </c>
      <c r="H6325" s="1">
        <v>-1.413975</v>
      </c>
      <c r="I6325" s="1">
        <v>0</v>
      </c>
      <c r="J6325" s="1">
        <v>0</v>
      </c>
      <c r="K6325" s="1" t="s">
        <v>184</v>
      </c>
      <c r="L6325" s="1" t="s">
        <v>21323</v>
      </c>
    </row>
    <row r="6326" spans="1:12">
      <c r="A6326" s="1">
        <v>7750</v>
      </c>
      <c r="B6326" s="1" t="s">
        <v>21324</v>
      </c>
      <c r="C6326" s="1" t="s">
        <v>11448</v>
      </c>
      <c r="D6326" s="1" t="s">
        <v>1210</v>
      </c>
      <c r="F6326" s="1" t="s">
        <v>1212</v>
      </c>
      <c r="G6326" s="1">
        <v>25.779700999999999</v>
      </c>
      <c r="H6326" s="1">
        <v>-80.177278999999999</v>
      </c>
      <c r="I6326" s="1">
        <v>0</v>
      </c>
      <c r="J6326" s="1">
        <v>-5</v>
      </c>
      <c r="K6326" s="1" t="s">
        <v>236</v>
      </c>
      <c r="L6326" s="1" t="s">
        <v>21324</v>
      </c>
    </row>
    <row r="6327" spans="1:12">
      <c r="A6327" s="1">
        <v>7751</v>
      </c>
      <c r="B6327" s="1" t="s">
        <v>21325</v>
      </c>
      <c r="C6327" s="1" t="s">
        <v>6278</v>
      </c>
      <c r="D6327" s="1" t="s">
        <v>6205</v>
      </c>
      <c r="F6327" s="1" t="s">
        <v>1212</v>
      </c>
      <c r="G6327" s="1">
        <v>25.081157999999999</v>
      </c>
      <c r="H6327" s="1">
        <v>-77.341206999999997</v>
      </c>
      <c r="I6327" s="1">
        <v>0</v>
      </c>
      <c r="J6327" s="1">
        <v>-5</v>
      </c>
      <c r="K6327" s="1" t="s">
        <v>236</v>
      </c>
      <c r="L6327" s="1" t="s">
        <v>21325</v>
      </c>
    </row>
    <row r="6328" spans="1:12">
      <c r="A6328" s="1">
        <v>7752</v>
      </c>
      <c r="B6328" s="1" t="s">
        <v>21326</v>
      </c>
      <c r="C6328" s="1" t="s">
        <v>5275</v>
      </c>
      <c r="D6328" s="1" t="s">
        <v>5215</v>
      </c>
      <c r="F6328" s="1" t="s">
        <v>1212</v>
      </c>
      <c r="G6328" s="1">
        <v>38.712606000000001</v>
      </c>
      <c r="H6328" s="1">
        <v>-9.1224830000000008</v>
      </c>
      <c r="I6328" s="1">
        <v>0</v>
      </c>
      <c r="J6328" s="1">
        <v>0</v>
      </c>
      <c r="K6328" s="1" t="s">
        <v>184</v>
      </c>
      <c r="L6328" s="1" t="s">
        <v>21326</v>
      </c>
    </row>
    <row r="6329" spans="1:12">
      <c r="A6329" s="1">
        <v>7753</v>
      </c>
      <c r="B6329" s="1" t="s">
        <v>21327</v>
      </c>
      <c r="C6329" s="1" t="s">
        <v>21328</v>
      </c>
      <c r="D6329" s="1" t="s">
        <v>3402</v>
      </c>
      <c r="F6329" s="1" t="s">
        <v>1212</v>
      </c>
      <c r="G6329" s="1">
        <v>36.534821000000001</v>
      </c>
      <c r="H6329" s="1">
        <v>-6.2906490000000002</v>
      </c>
      <c r="I6329" s="1">
        <v>0</v>
      </c>
      <c r="J6329" s="1">
        <v>1</v>
      </c>
      <c r="K6329" s="1" t="s">
        <v>184</v>
      </c>
      <c r="L6329" s="1" t="s">
        <v>21327</v>
      </c>
    </row>
    <row r="6330" spans="1:12">
      <c r="A6330" s="1">
        <v>7754</v>
      </c>
      <c r="B6330" s="1" t="s">
        <v>21329</v>
      </c>
      <c r="C6330" s="1" t="s">
        <v>4391</v>
      </c>
      <c r="D6330" s="1" t="s">
        <v>4057</v>
      </c>
      <c r="F6330" s="1" t="s">
        <v>1212</v>
      </c>
      <c r="G6330" s="1">
        <v>43.343969000000001</v>
      </c>
      <c r="H6330" s="1">
        <v>5.3330250000000001</v>
      </c>
      <c r="I6330" s="1">
        <v>0</v>
      </c>
      <c r="J6330" s="1">
        <v>1</v>
      </c>
      <c r="K6330" s="1" t="s">
        <v>184</v>
      </c>
      <c r="L6330" s="1" t="s">
        <v>21329</v>
      </c>
    </row>
    <row r="6331" spans="1:12">
      <c r="A6331" s="1">
        <v>7755</v>
      </c>
      <c r="B6331" s="1" t="s">
        <v>21330</v>
      </c>
      <c r="C6331" s="1" t="s">
        <v>8383</v>
      </c>
      <c r="D6331" s="1" t="s">
        <v>1210</v>
      </c>
      <c r="F6331" s="1" t="s">
        <v>1212</v>
      </c>
      <c r="G6331" s="1">
        <v>33.747197999999997</v>
      </c>
      <c r="H6331" s="1">
        <v>-118.276856</v>
      </c>
      <c r="I6331" s="1">
        <v>0</v>
      </c>
      <c r="J6331" s="1">
        <v>-8</v>
      </c>
      <c r="K6331" s="1" t="s">
        <v>236</v>
      </c>
      <c r="L6331" s="1" t="s">
        <v>21330</v>
      </c>
    </row>
    <row r="6332" spans="1:12">
      <c r="A6332" s="1">
        <v>7756</v>
      </c>
      <c r="B6332" s="1" t="s">
        <v>21331</v>
      </c>
      <c r="C6332" s="1" t="s">
        <v>21332</v>
      </c>
      <c r="D6332" s="1" t="s">
        <v>1210</v>
      </c>
      <c r="F6332" s="1" t="s">
        <v>1212</v>
      </c>
      <c r="G6332" s="1">
        <v>19.635393000000001</v>
      </c>
      <c r="H6332" s="1">
        <v>-155.99832799999999</v>
      </c>
      <c r="I6332" s="1">
        <v>0</v>
      </c>
      <c r="J6332" s="1">
        <v>-10</v>
      </c>
      <c r="K6332" s="1" t="s">
        <v>236</v>
      </c>
      <c r="L6332" s="1" t="s">
        <v>21331</v>
      </c>
    </row>
    <row r="6333" spans="1:12">
      <c r="A6333" s="1">
        <v>7757</v>
      </c>
      <c r="B6333" s="1" t="s">
        <v>21333</v>
      </c>
      <c r="C6333" s="1" t="s">
        <v>21334</v>
      </c>
      <c r="D6333" s="1" t="s">
        <v>1210</v>
      </c>
      <c r="F6333" s="1" t="s">
        <v>1212</v>
      </c>
      <c r="G6333" s="1">
        <v>21.954549</v>
      </c>
      <c r="H6333" s="1">
        <v>-159.35598100000001</v>
      </c>
      <c r="I6333" s="1">
        <v>0</v>
      </c>
      <c r="J6333" s="1">
        <v>-10</v>
      </c>
      <c r="K6333" s="1" t="s">
        <v>236</v>
      </c>
      <c r="L6333" s="1" t="s">
        <v>21333</v>
      </c>
    </row>
    <row r="6334" spans="1:12">
      <c r="A6334" s="1">
        <v>7758</v>
      </c>
      <c r="B6334" s="1" t="s">
        <v>21335</v>
      </c>
      <c r="C6334" s="1" t="s">
        <v>21336</v>
      </c>
      <c r="D6334" s="1" t="s">
        <v>1210</v>
      </c>
      <c r="F6334" s="1" t="s">
        <v>1212</v>
      </c>
      <c r="G6334" s="1">
        <v>19.730967</v>
      </c>
      <c r="H6334" s="1">
        <v>-155.05409399999999</v>
      </c>
      <c r="I6334" s="1">
        <v>0</v>
      </c>
      <c r="J6334" s="1">
        <v>-10</v>
      </c>
      <c r="K6334" s="1" t="s">
        <v>236</v>
      </c>
      <c r="L6334" s="1" t="s">
        <v>21335</v>
      </c>
    </row>
    <row r="6335" spans="1:12">
      <c r="A6335" s="1">
        <v>7759</v>
      </c>
      <c r="B6335" s="1" t="s">
        <v>21337</v>
      </c>
      <c r="C6335" s="1" t="s">
        <v>21338</v>
      </c>
      <c r="D6335" s="1" t="s">
        <v>1210</v>
      </c>
      <c r="F6335" s="1" t="s">
        <v>1212</v>
      </c>
      <c r="G6335" s="1">
        <v>21.301185</v>
      </c>
      <c r="H6335" s="1">
        <v>-157.86567099999999</v>
      </c>
      <c r="I6335" s="1">
        <v>0</v>
      </c>
      <c r="J6335" s="1">
        <v>-10</v>
      </c>
      <c r="K6335" s="1" t="s">
        <v>236</v>
      </c>
      <c r="L6335" s="1" t="s">
        <v>21337</v>
      </c>
    </row>
    <row r="6336" spans="1:12">
      <c r="A6336" s="1">
        <v>7760</v>
      </c>
      <c r="B6336" s="1" t="s">
        <v>21339</v>
      </c>
      <c r="C6336" s="1" t="s">
        <v>21340</v>
      </c>
      <c r="D6336" s="1" t="s">
        <v>1210</v>
      </c>
      <c r="F6336" s="1" t="s">
        <v>1212</v>
      </c>
      <c r="G6336" s="1">
        <v>20.876456000000001</v>
      </c>
      <c r="H6336" s="1">
        <v>-156.683235</v>
      </c>
      <c r="I6336" s="1">
        <v>0</v>
      </c>
      <c r="J6336" s="1">
        <v>-10</v>
      </c>
      <c r="K6336" s="1" t="s">
        <v>236</v>
      </c>
      <c r="L6336" s="1" t="s">
        <v>21339</v>
      </c>
    </row>
    <row r="6337" spans="1:12">
      <c r="A6337" s="1">
        <v>7761</v>
      </c>
      <c r="B6337" s="1" t="s">
        <v>21341</v>
      </c>
      <c r="C6337" s="1" t="s">
        <v>5780</v>
      </c>
      <c r="D6337" s="1" t="s">
        <v>5707</v>
      </c>
      <c r="F6337" s="1" t="s">
        <v>1212</v>
      </c>
      <c r="G6337" s="1">
        <v>31.855944999999998</v>
      </c>
      <c r="H6337" s="1">
        <v>-116.62418599999999</v>
      </c>
      <c r="I6337" s="1">
        <v>0</v>
      </c>
      <c r="J6337" s="1">
        <v>-8</v>
      </c>
      <c r="K6337" s="1" t="s">
        <v>236</v>
      </c>
      <c r="L6337" s="1" t="s">
        <v>21341</v>
      </c>
    </row>
    <row r="6338" spans="1:12">
      <c r="A6338" s="1">
        <v>7762</v>
      </c>
      <c r="B6338" s="1" t="s">
        <v>21342</v>
      </c>
      <c r="C6338" s="1" t="s">
        <v>21343</v>
      </c>
      <c r="D6338" s="1" t="s">
        <v>233</v>
      </c>
      <c r="F6338" s="1" t="s">
        <v>1212</v>
      </c>
      <c r="G6338" s="1">
        <v>49.163978</v>
      </c>
      <c r="H6338" s="1">
        <v>-123.942502</v>
      </c>
      <c r="I6338" s="1">
        <v>92</v>
      </c>
      <c r="J6338" s="1">
        <v>-8</v>
      </c>
      <c r="K6338" s="1" t="s">
        <v>236</v>
      </c>
      <c r="L6338" s="1" t="s">
        <v>21342</v>
      </c>
    </row>
    <row r="6339" spans="1:12">
      <c r="A6339" s="1">
        <v>7763</v>
      </c>
      <c r="B6339" s="1" t="s">
        <v>21344</v>
      </c>
      <c r="C6339" s="1" t="s">
        <v>21345</v>
      </c>
      <c r="D6339" s="1" t="s">
        <v>233</v>
      </c>
      <c r="F6339" s="1" t="s">
        <v>1212</v>
      </c>
      <c r="G6339" s="1">
        <v>48.428339000000001</v>
      </c>
      <c r="H6339" s="1">
        <v>-123.37061799999999</v>
      </c>
      <c r="I6339" s="1">
        <v>75</v>
      </c>
      <c r="J6339" s="1">
        <v>-8</v>
      </c>
      <c r="K6339" s="1" t="s">
        <v>236</v>
      </c>
      <c r="L6339" s="1" t="s">
        <v>21344</v>
      </c>
    </row>
    <row r="6340" spans="1:12">
      <c r="A6340" s="1">
        <v>7764</v>
      </c>
      <c r="B6340" s="1" t="s">
        <v>21346</v>
      </c>
      <c r="C6340" s="1" t="s">
        <v>21347</v>
      </c>
      <c r="D6340" s="1" t="s">
        <v>233</v>
      </c>
      <c r="F6340" s="1" t="s">
        <v>1212</v>
      </c>
      <c r="G6340" s="1">
        <v>49.289012</v>
      </c>
      <c r="H6340" s="1">
        <v>-123.111463</v>
      </c>
      <c r="I6340" s="1">
        <v>0</v>
      </c>
      <c r="J6340" s="1">
        <v>-8</v>
      </c>
      <c r="K6340" s="1" t="s">
        <v>236</v>
      </c>
      <c r="L6340" s="1" t="s">
        <v>21346</v>
      </c>
    </row>
    <row r="6341" spans="1:12">
      <c r="A6341" s="1">
        <v>7765</v>
      </c>
      <c r="B6341" s="1" t="s">
        <v>20297</v>
      </c>
      <c r="C6341" s="1" t="s">
        <v>21348</v>
      </c>
      <c r="D6341" s="1" t="s">
        <v>1210</v>
      </c>
      <c r="F6341" s="1" t="s">
        <v>1212</v>
      </c>
      <c r="G6341" s="1">
        <v>47.611241</v>
      </c>
      <c r="H6341" s="1">
        <v>-122.350026</v>
      </c>
      <c r="I6341" s="1">
        <v>0</v>
      </c>
      <c r="J6341" s="1">
        <v>-8</v>
      </c>
      <c r="K6341" s="1" t="s">
        <v>236</v>
      </c>
      <c r="L6341" s="1" t="s">
        <v>20297</v>
      </c>
    </row>
    <row r="6342" spans="1:12">
      <c r="A6342" s="1">
        <v>7766</v>
      </c>
      <c r="B6342" s="1" t="s">
        <v>21349</v>
      </c>
      <c r="C6342" s="1" t="s">
        <v>21349</v>
      </c>
      <c r="D6342" s="1" t="s">
        <v>9927</v>
      </c>
      <c r="E6342" s="1" t="s">
        <v>21350</v>
      </c>
      <c r="F6342" s="1" t="s">
        <v>21351</v>
      </c>
      <c r="G6342" s="1">
        <v>27.811187</v>
      </c>
      <c r="H6342" s="1">
        <v>86.712660999999997</v>
      </c>
      <c r="I6342" s="1">
        <v>12309</v>
      </c>
      <c r="J6342" s="1">
        <v>5.75</v>
      </c>
      <c r="K6342" s="1" t="s">
        <v>201</v>
      </c>
      <c r="L6342" s="1" t="s">
        <v>21349</v>
      </c>
    </row>
    <row r="6343" spans="1:12">
      <c r="A6343" s="1">
        <v>7767</v>
      </c>
      <c r="B6343" s="1" t="s">
        <v>21352</v>
      </c>
      <c r="C6343" s="1" t="s">
        <v>11897</v>
      </c>
      <c r="D6343" s="1" t="s">
        <v>1210</v>
      </c>
      <c r="E6343" s="1" t="s">
        <v>21353</v>
      </c>
      <c r="F6343" s="1" t="s">
        <v>21354</v>
      </c>
      <c r="G6343" s="1">
        <v>40.639750999999997</v>
      </c>
      <c r="H6343" s="1">
        <v>-73.778925000000001</v>
      </c>
      <c r="I6343" s="1">
        <v>13</v>
      </c>
      <c r="J6343" s="1">
        <v>-5</v>
      </c>
      <c r="K6343" s="1" t="s">
        <v>236</v>
      </c>
      <c r="L6343" s="1" t="s">
        <v>21352</v>
      </c>
    </row>
    <row r="6344" spans="1:12">
      <c r="A6344" s="1">
        <v>7768</v>
      </c>
      <c r="B6344" s="1" t="s">
        <v>21355</v>
      </c>
      <c r="C6344" s="1" t="s">
        <v>14158</v>
      </c>
      <c r="D6344" s="1" t="s">
        <v>9291</v>
      </c>
      <c r="F6344" s="1" t="s">
        <v>21356</v>
      </c>
      <c r="G6344" s="1">
        <v>56.179000000000002</v>
      </c>
      <c r="H6344" s="1">
        <v>92.542649999999995</v>
      </c>
      <c r="I6344" s="1">
        <v>1000</v>
      </c>
      <c r="J6344" s="1">
        <v>8</v>
      </c>
      <c r="K6344" s="1" t="s">
        <v>201</v>
      </c>
      <c r="L6344" s="1" t="s">
        <v>21355</v>
      </c>
    </row>
    <row r="6345" spans="1:12">
      <c r="A6345" s="1">
        <v>7769</v>
      </c>
      <c r="B6345" s="1" t="s">
        <v>21357</v>
      </c>
      <c r="C6345" s="1" t="s">
        <v>21358</v>
      </c>
      <c r="D6345" s="1" t="s">
        <v>1210</v>
      </c>
      <c r="E6345" s="1" t="s">
        <v>21359</v>
      </c>
      <c r="F6345" s="1" t="s">
        <v>21360</v>
      </c>
      <c r="G6345" s="1">
        <v>33.574179100000002</v>
      </c>
      <c r="H6345" s="1">
        <v>-117.1284732</v>
      </c>
      <c r="I6345" s="1">
        <v>1350</v>
      </c>
      <c r="J6345" s="1">
        <v>-8</v>
      </c>
      <c r="K6345" s="1" t="s">
        <v>236</v>
      </c>
      <c r="L6345" s="1" t="s">
        <v>21357</v>
      </c>
    </row>
    <row r="6346" spans="1:12">
      <c r="A6346" s="1">
        <v>7770</v>
      </c>
      <c r="B6346" s="1" t="s">
        <v>21361</v>
      </c>
      <c r="C6346" s="1" t="s">
        <v>21362</v>
      </c>
      <c r="D6346" s="1" t="s">
        <v>1210</v>
      </c>
      <c r="F6346" s="1" t="s">
        <v>1212</v>
      </c>
      <c r="G6346" s="1">
        <v>61.221749000000003</v>
      </c>
      <c r="H6346" s="1">
        <v>-149.890852</v>
      </c>
      <c r="I6346" s="1">
        <v>102</v>
      </c>
      <c r="J6346" s="1">
        <v>-9</v>
      </c>
      <c r="K6346" s="1" t="s">
        <v>236</v>
      </c>
      <c r="L6346" s="1" t="s">
        <v>21361</v>
      </c>
    </row>
    <row r="6347" spans="1:12">
      <c r="A6347" s="1">
        <v>7771</v>
      </c>
      <c r="B6347" s="1" t="s">
        <v>21363</v>
      </c>
      <c r="C6347" s="1" t="s">
        <v>21364</v>
      </c>
      <c r="D6347" s="1" t="s">
        <v>1210</v>
      </c>
      <c r="F6347" s="1" t="s">
        <v>1212</v>
      </c>
      <c r="G6347" s="1">
        <v>60.121586000000001</v>
      </c>
      <c r="H6347" s="1">
        <v>-149.43998300000001</v>
      </c>
      <c r="I6347" s="1">
        <v>22</v>
      </c>
      <c r="J6347" s="1">
        <v>-9</v>
      </c>
      <c r="K6347" s="1" t="s">
        <v>236</v>
      </c>
      <c r="L6347" s="1" t="s">
        <v>21363</v>
      </c>
    </row>
    <row r="6348" spans="1:12">
      <c r="A6348" s="1">
        <v>7772</v>
      </c>
      <c r="B6348" s="1" t="s">
        <v>21365</v>
      </c>
      <c r="C6348" s="1" t="s">
        <v>21366</v>
      </c>
      <c r="D6348" s="1" t="s">
        <v>4862</v>
      </c>
      <c r="E6348" s="1" t="s">
        <v>21367</v>
      </c>
      <c r="F6348" s="1" t="s">
        <v>21368</v>
      </c>
      <c r="G6348" s="1">
        <v>39.895000000000003</v>
      </c>
      <c r="H6348" s="1">
        <v>8.6382999999999992</v>
      </c>
      <c r="I6348" s="1">
        <v>36</v>
      </c>
      <c r="J6348" s="1">
        <v>1</v>
      </c>
      <c r="K6348" s="1" t="s">
        <v>184</v>
      </c>
      <c r="L6348" s="1" t="s">
        <v>21365</v>
      </c>
    </row>
    <row r="6349" spans="1:12">
      <c r="A6349" s="1">
        <v>7773</v>
      </c>
      <c r="B6349" s="1" t="s">
        <v>21369</v>
      </c>
      <c r="C6349" s="1" t="s">
        <v>21370</v>
      </c>
      <c r="D6349" s="1" t="s">
        <v>1644</v>
      </c>
      <c r="F6349" s="1" t="s">
        <v>21371</v>
      </c>
      <c r="G6349" s="1">
        <v>51.500999999999998</v>
      </c>
      <c r="H6349" s="1">
        <v>-0.77400000000000002</v>
      </c>
      <c r="I6349" s="1">
        <v>133</v>
      </c>
      <c r="J6349" s="1">
        <v>0</v>
      </c>
      <c r="K6349" s="1" t="s">
        <v>184</v>
      </c>
      <c r="L6349" s="1" t="s">
        <v>21369</v>
      </c>
    </row>
    <row r="6350" spans="1:12">
      <c r="A6350" s="1">
        <v>7774</v>
      </c>
      <c r="B6350" s="1" t="s">
        <v>21372</v>
      </c>
      <c r="C6350" s="1" t="s">
        <v>21373</v>
      </c>
      <c r="D6350" s="1" t="s">
        <v>9536</v>
      </c>
      <c r="E6350" s="1" t="s">
        <v>21374</v>
      </c>
      <c r="F6350" s="1" t="s">
        <v>21375</v>
      </c>
      <c r="G6350" s="1">
        <v>12.3072</v>
      </c>
      <c r="H6350" s="1">
        <v>76.649699999999996</v>
      </c>
      <c r="I6350" s="1">
        <v>2349</v>
      </c>
      <c r="J6350" s="1">
        <v>5.5</v>
      </c>
      <c r="K6350" s="1" t="s">
        <v>161</v>
      </c>
      <c r="L6350" s="1" t="s">
        <v>21372</v>
      </c>
    </row>
    <row r="6351" spans="1:12">
      <c r="A6351" s="1">
        <v>7775</v>
      </c>
      <c r="B6351" s="1" t="s">
        <v>21376</v>
      </c>
      <c r="C6351" s="1" t="s">
        <v>21377</v>
      </c>
      <c r="D6351" s="1" t="s">
        <v>1210</v>
      </c>
      <c r="E6351" s="1" t="s">
        <v>21378</v>
      </c>
      <c r="F6351" s="1" t="s">
        <v>21379</v>
      </c>
      <c r="G6351" s="1">
        <v>41.516270300000002</v>
      </c>
      <c r="H6351" s="1">
        <v>-82.869486800000004</v>
      </c>
      <c r="I6351" s="1">
        <v>590</v>
      </c>
      <c r="J6351" s="1">
        <v>-5</v>
      </c>
      <c r="K6351" s="1" t="s">
        <v>161</v>
      </c>
      <c r="L6351" s="1" t="s">
        <v>21376</v>
      </c>
    </row>
    <row r="6352" spans="1:12">
      <c r="A6352" s="1">
        <v>7776</v>
      </c>
      <c r="B6352" s="1" t="s">
        <v>21380</v>
      </c>
      <c r="C6352" s="1" t="s">
        <v>11636</v>
      </c>
      <c r="D6352" s="1" t="s">
        <v>1210</v>
      </c>
      <c r="E6352" s="1" t="s">
        <v>21381</v>
      </c>
      <c r="F6352" s="1" t="s">
        <v>21382</v>
      </c>
      <c r="G6352" s="1">
        <v>39.588972200000001</v>
      </c>
      <c r="H6352" s="1">
        <v>-84.224861099999998</v>
      </c>
      <c r="I6352" s="1">
        <v>957</v>
      </c>
      <c r="J6352" s="1">
        <v>-5</v>
      </c>
      <c r="K6352" s="1" t="s">
        <v>161</v>
      </c>
      <c r="L6352" s="1" t="s">
        <v>21380</v>
      </c>
    </row>
    <row r="6353" spans="1:12">
      <c r="A6353" s="1">
        <v>7777</v>
      </c>
      <c r="B6353" s="1" t="s">
        <v>21383</v>
      </c>
      <c r="C6353" s="1" t="s">
        <v>10634</v>
      </c>
      <c r="D6353" s="1" t="s">
        <v>1210</v>
      </c>
      <c r="E6353" s="1" t="s">
        <v>21384</v>
      </c>
      <c r="F6353" s="1" t="s">
        <v>21385</v>
      </c>
      <c r="G6353" s="1">
        <v>39.756100600000003</v>
      </c>
      <c r="H6353" s="1">
        <v>-84.842717500000006</v>
      </c>
      <c r="I6353" s="1">
        <v>1140</v>
      </c>
      <c r="J6353" s="1">
        <v>-5</v>
      </c>
      <c r="K6353" s="1" t="s">
        <v>161</v>
      </c>
      <c r="L6353" s="1" t="s">
        <v>21383</v>
      </c>
    </row>
    <row r="6354" spans="1:12">
      <c r="A6354" s="1">
        <v>7778</v>
      </c>
      <c r="B6354" s="1" t="s">
        <v>21386</v>
      </c>
      <c r="C6354" s="1" t="s">
        <v>21387</v>
      </c>
      <c r="D6354" s="1" t="s">
        <v>1210</v>
      </c>
      <c r="E6354" s="1" t="s">
        <v>21388</v>
      </c>
      <c r="F6354" s="1" t="s">
        <v>21389</v>
      </c>
      <c r="G6354" s="1">
        <v>41.012027799999998</v>
      </c>
      <c r="H6354" s="1">
        <v>-83.668611100000007</v>
      </c>
      <c r="I6354" s="1">
        <v>819</v>
      </c>
      <c r="J6354" s="1">
        <v>-5</v>
      </c>
      <c r="K6354" s="1" t="s">
        <v>161</v>
      </c>
      <c r="L6354" s="1" t="s">
        <v>21386</v>
      </c>
    </row>
    <row r="6355" spans="1:12">
      <c r="A6355" s="1">
        <v>7779</v>
      </c>
      <c r="B6355" s="1" t="s">
        <v>21390</v>
      </c>
      <c r="C6355" s="1" t="s">
        <v>11648</v>
      </c>
      <c r="D6355" s="1" t="s">
        <v>233</v>
      </c>
      <c r="F6355" s="1" t="s">
        <v>21391</v>
      </c>
      <c r="G6355" s="1">
        <v>43.108801999999997</v>
      </c>
      <c r="H6355" s="1">
        <v>-79.063609999999997</v>
      </c>
      <c r="I6355" s="1">
        <v>0</v>
      </c>
      <c r="J6355" s="1">
        <v>-5</v>
      </c>
      <c r="K6355" s="1" t="s">
        <v>236</v>
      </c>
      <c r="L6355" s="1" t="s">
        <v>21390</v>
      </c>
    </row>
    <row r="6356" spans="1:12">
      <c r="A6356" s="1">
        <v>7860</v>
      </c>
      <c r="B6356" s="1" t="s">
        <v>21392</v>
      </c>
      <c r="C6356" s="1" t="s">
        <v>21392</v>
      </c>
      <c r="D6356" s="1" t="s">
        <v>9291</v>
      </c>
      <c r="F6356" s="1" t="s">
        <v>21393</v>
      </c>
      <c r="G6356" s="1">
        <v>69.293000000000006</v>
      </c>
      <c r="H6356" s="1">
        <v>139.53569999999999</v>
      </c>
      <c r="I6356" s="1">
        <v>951</v>
      </c>
      <c r="J6356" s="1">
        <v>11</v>
      </c>
      <c r="K6356" s="1" t="s">
        <v>201</v>
      </c>
      <c r="L6356" s="1" t="s">
        <v>21392</v>
      </c>
    </row>
    <row r="6357" spans="1:12">
      <c r="A6357" s="1">
        <v>7780</v>
      </c>
      <c r="B6357" s="1" t="s">
        <v>21394</v>
      </c>
      <c r="C6357" s="1" t="s">
        <v>11947</v>
      </c>
      <c r="D6357" s="1" t="s">
        <v>233</v>
      </c>
      <c r="F6357" s="1" t="s">
        <v>21395</v>
      </c>
      <c r="G6357" s="1">
        <v>43.442500000000003</v>
      </c>
      <c r="H6357" s="1">
        <v>-79.850832999999994</v>
      </c>
      <c r="I6357" s="1">
        <v>602</v>
      </c>
      <c r="J6357" s="1">
        <v>-5</v>
      </c>
      <c r="K6357" s="1" t="s">
        <v>236</v>
      </c>
      <c r="L6357" s="1" t="s">
        <v>21394</v>
      </c>
    </row>
    <row r="6358" spans="1:12">
      <c r="A6358" s="1">
        <v>7781</v>
      </c>
      <c r="B6358" s="1" t="s">
        <v>21396</v>
      </c>
      <c r="C6358" s="1" t="s">
        <v>21397</v>
      </c>
      <c r="D6358" s="1" t="s">
        <v>9094</v>
      </c>
      <c r="F6358" s="1" t="s">
        <v>1212</v>
      </c>
      <c r="G6358" s="1">
        <v>6.3437910000000004</v>
      </c>
      <c r="H6358" s="1">
        <v>-58.591203999999998</v>
      </c>
      <c r="I6358" s="1">
        <v>38</v>
      </c>
      <c r="J6358" s="1">
        <v>-4</v>
      </c>
      <c r="K6358" s="1" t="s">
        <v>201</v>
      </c>
      <c r="L6358" s="1" t="s">
        <v>21396</v>
      </c>
    </row>
    <row r="6359" spans="1:12">
      <c r="A6359" s="1">
        <v>7782</v>
      </c>
      <c r="B6359" s="1" t="s">
        <v>21398</v>
      </c>
      <c r="C6359" s="1" t="s">
        <v>21399</v>
      </c>
      <c r="D6359" s="1" t="s">
        <v>6330</v>
      </c>
      <c r="E6359" s="1" t="s">
        <v>21400</v>
      </c>
      <c r="F6359" s="1" t="s">
        <v>21401</v>
      </c>
      <c r="G6359" s="1">
        <v>-34.75</v>
      </c>
      <c r="H6359" s="1">
        <v>137.93299999999999</v>
      </c>
      <c r="I6359" s="1">
        <v>0</v>
      </c>
      <c r="J6359" s="1">
        <v>9.5</v>
      </c>
      <c r="K6359" s="1" t="s">
        <v>6333</v>
      </c>
      <c r="L6359" s="1" t="s">
        <v>21398</v>
      </c>
    </row>
    <row r="6360" spans="1:12">
      <c r="A6360" s="1">
        <v>7783</v>
      </c>
      <c r="B6360" s="1" t="s">
        <v>21402</v>
      </c>
      <c r="C6360" s="1" t="s">
        <v>21403</v>
      </c>
      <c r="D6360" s="1" t="s">
        <v>6304</v>
      </c>
      <c r="F6360" s="1" t="s">
        <v>1212</v>
      </c>
      <c r="G6360" s="1">
        <v>-17.638055999999999</v>
      </c>
      <c r="H6360" s="1">
        <v>177.06694400000001</v>
      </c>
      <c r="I6360" s="1">
        <v>10</v>
      </c>
      <c r="J6360" s="1">
        <v>12</v>
      </c>
      <c r="K6360" s="1" t="s">
        <v>161</v>
      </c>
      <c r="L6360" s="1" t="s">
        <v>21402</v>
      </c>
    </row>
    <row r="6361" spans="1:12">
      <c r="A6361" s="1">
        <v>7784</v>
      </c>
      <c r="B6361" s="1" t="s">
        <v>21404</v>
      </c>
      <c r="C6361" s="1" t="s">
        <v>19993</v>
      </c>
      <c r="D6361" s="1" t="s">
        <v>1196</v>
      </c>
      <c r="E6361" s="1" t="s">
        <v>21405</v>
      </c>
      <c r="F6361" s="1" t="s">
        <v>21406</v>
      </c>
      <c r="G6361" s="1">
        <v>47.884999999999998</v>
      </c>
      <c r="H6361" s="1">
        <v>10.6294</v>
      </c>
      <c r="I6361" s="1">
        <v>1200</v>
      </c>
      <c r="J6361" s="1">
        <v>1</v>
      </c>
      <c r="K6361" s="1" t="s">
        <v>184</v>
      </c>
      <c r="L6361" s="1" t="s">
        <v>21404</v>
      </c>
    </row>
    <row r="6362" spans="1:12">
      <c r="A6362" s="1">
        <v>7785</v>
      </c>
      <c r="B6362" s="1" t="s">
        <v>21407</v>
      </c>
      <c r="C6362" s="1" t="s">
        <v>1285</v>
      </c>
      <c r="D6362" s="1" t="s">
        <v>1196</v>
      </c>
      <c r="E6362" s="1" t="s">
        <v>21408</v>
      </c>
      <c r="F6362" s="1" t="s">
        <v>21409</v>
      </c>
      <c r="G6362" s="1">
        <v>48.140799999999999</v>
      </c>
      <c r="H6362" s="1">
        <v>11.555</v>
      </c>
      <c r="I6362" s="1">
        <v>1200</v>
      </c>
      <c r="J6362" s="1">
        <v>1</v>
      </c>
      <c r="K6362" s="1" t="s">
        <v>184</v>
      </c>
      <c r="L6362" s="1" t="s">
        <v>21407</v>
      </c>
    </row>
    <row r="6363" spans="1:12">
      <c r="A6363" s="1">
        <v>7786</v>
      </c>
      <c r="B6363" s="1" t="s">
        <v>21410</v>
      </c>
      <c r="C6363" s="1" t="s">
        <v>1287</v>
      </c>
      <c r="D6363" s="1" t="s">
        <v>1196</v>
      </c>
      <c r="E6363" s="1" t="s">
        <v>21411</v>
      </c>
      <c r="F6363" s="1" t="s">
        <v>21412</v>
      </c>
      <c r="G6363" s="1">
        <v>49.445999999999998</v>
      </c>
      <c r="H6363" s="1">
        <v>11.081944</v>
      </c>
      <c r="I6363" s="1">
        <v>1200</v>
      </c>
      <c r="J6363" s="1">
        <v>1</v>
      </c>
      <c r="K6363" s="1" t="s">
        <v>184</v>
      </c>
      <c r="L6363" s="1" t="s">
        <v>21410</v>
      </c>
    </row>
    <row r="6364" spans="1:12">
      <c r="A6364" s="1">
        <v>7787</v>
      </c>
      <c r="B6364" s="1" t="s">
        <v>21413</v>
      </c>
      <c r="C6364" s="1" t="s">
        <v>21414</v>
      </c>
      <c r="D6364" s="1" t="s">
        <v>1196</v>
      </c>
      <c r="E6364" s="1" t="s">
        <v>21415</v>
      </c>
      <c r="F6364" s="1" t="s">
        <v>21416</v>
      </c>
      <c r="G6364" s="1">
        <v>47.823999999999998</v>
      </c>
      <c r="H6364" s="1">
        <v>10.622999999999999</v>
      </c>
      <c r="I6364" s="1">
        <v>1200</v>
      </c>
      <c r="J6364" s="1">
        <v>1</v>
      </c>
      <c r="K6364" s="1" t="s">
        <v>184</v>
      </c>
      <c r="L6364" s="1" t="s">
        <v>21413</v>
      </c>
    </row>
    <row r="6365" spans="1:12">
      <c r="A6365" s="1">
        <v>7788</v>
      </c>
      <c r="B6365" s="1" t="s">
        <v>21417</v>
      </c>
      <c r="C6365" s="1" t="s">
        <v>1374</v>
      </c>
      <c r="D6365" s="1" t="s">
        <v>1196</v>
      </c>
      <c r="E6365" s="1" t="s">
        <v>21418</v>
      </c>
      <c r="F6365" s="1" t="s">
        <v>21419</v>
      </c>
      <c r="G6365" s="1">
        <v>48.365499999999997</v>
      </c>
      <c r="H6365" s="1">
        <v>10.885999999999999</v>
      </c>
      <c r="I6365" s="1">
        <v>1200</v>
      </c>
      <c r="J6365" s="1">
        <v>1</v>
      </c>
      <c r="K6365" s="1" t="s">
        <v>184</v>
      </c>
      <c r="L6365" s="1" t="s">
        <v>21417</v>
      </c>
    </row>
    <row r="6366" spans="1:12">
      <c r="A6366" s="1">
        <v>7789</v>
      </c>
      <c r="B6366" s="1" t="s">
        <v>21420</v>
      </c>
      <c r="C6366" s="1" t="s">
        <v>21421</v>
      </c>
      <c r="D6366" s="1" t="s">
        <v>1196</v>
      </c>
      <c r="E6366" s="1" t="s">
        <v>21422</v>
      </c>
      <c r="F6366" s="1" t="s">
        <v>21423</v>
      </c>
      <c r="G6366" s="1">
        <v>47.850999999999999</v>
      </c>
      <c r="H6366" s="1">
        <v>10.634</v>
      </c>
      <c r="I6366" s="1">
        <v>1200</v>
      </c>
      <c r="J6366" s="1">
        <v>1</v>
      </c>
      <c r="K6366" s="1" t="s">
        <v>184</v>
      </c>
      <c r="L6366" s="1" t="s">
        <v>21420</v>
      </c>
    </row>
    <row r="6367" spans="1:12">
      <c r="A6367" s="1">
        <v>7790</v>
      </c>
      <c r="B6367" s="1" t="s">
        <v>21424</v>
      </c>
      <c r="C6367" s="1" t="s">
        <v>21425</v>
      </c>
      <c r="D6367" s="1" t="s">
        <v>1196</v>
      </c>
      <c r="E6367" s="1" t="s">
        <v>21426</v>
      </c>
      <c r="F6367" s="1" t="s">
        <v>21427</v>
      </c>
      <c r="G6367" s="1">
        <v>48.0411</v>
      </c>
      <c r="H6367" s="1">
        <v>10.715</v>
      </c>
      <c r="I6367" s="1">
        <v>1200</v>
      </c>
      <c r="J6367" s="1">
        <v>1</v>
      </c>
      <c r="K6367" s="1" t="s">
        <v>184</v>
      </c>
      <c r="L6367" s="1" t="s">
        <v>21424</v>
      </c>
    </row>
    <row r="6368" spans="1:12">
      <c r="A6368" s="1">
        <v>7791</v>
      </c>
      <c r="B6368" s="1" t="s">
        <v>21428</v>
      </c>
      <c r="C6368" s="1" t="s">
        <v>19975</v>
      </c>
      <c r="D6368" s="1" t="s">
        <v>1196</v>
      </c>
      <c r="E6368" s="1" t="s">
        <v>21429</v>
      </c>
      <c r="F6368" s="1" t="s">
        <v>21430</v>
      </c>
      <c r="G6368" s="1">
        <v>47.585000000000001</v>
      </c>
      <c r="H6368" s="1">
        <v>10.6866</v>
      </c>
      <c r="I6368" s="1">
        <v>1200</v>
      </c>
      <c r="J6368" s="1">
        <v>1</v>
      </c>
      <c r="K6368" s="1" t="s">
        <v>184</v>
      </c>
      <c r="L6368" s="1" t="s">
        <v>21428</v>
      </c>
    </row>
    <row r="6369" spans="1:12">
      <c r="A6369" s="1">
        <v>7792</v>
      </c>
      <c r="B6369" s="1" t="s">
        <v>21431</v>
      </c>
      <c r="C6369" s="1" t="s">
        <v>21432</v>
      </c>
      <c r="D6369" s="1" t="s">
        <v>1196</v>
      </c>
      <c r="E6369" s="1" t="s">
        <v>21433</v>
      </c>
      <c r="F6369" s="1" t="s">
        <v>21434</v>
      </c>
      <c r="G6369" s="1">
        <v>47.723999999999997</v>
      </c>
      <c r="H6369" s="1">
        <v>10.311</v>
      </c>
      <c r="I6369" s="1">
        <v>1200</v>
      </c>
      <c r="J6369" s="1">
        <v>1</v>
      </c>
      <c r="K6369" s="1" t="s">
        <v>184</v>
      </c>
      <c r="L6369" s="1" t="s">
        <v>21431</v>
      </c>
    </row>
    <row r="6370" spans="1:12">
      <c r="A6370" s="1">
        <v>7793</v>
      </c>
      <c r="B6370" s="1" t="s">
        <v>21435</v>
      </c>
      <c r="C6370" s="1" t="s">
        <v>21435</v>
      </c>
      <c r="D6370" s="1" t="s">
        <v>158</v>
      </c>
      <c r="E6370" s="1" t="s">
        <v>21436</v>
      </c>
      <c r="F6370" s="1" t="s">
        <v>1212</v>
      </c>
      <c r="G6370" s="1">
        <v>-5.8</v>
      </c>
      <c r="H6370" s="1">
        <v>144.44</v>
      </c>
      <c r="I6370" s="1">
        <v>350</v>
      </c>
      <c r="J6370" s="1">
        <v>-10</v>
      </c>
      <c r="K6370" s="1" t="s">
        <v>161</v>
      </c>
      <c r="L6370" s="1" t="s">
        <v>21435</v>
      </c>
    </row>
    <row r="6371" spans="1:12">
      <c r="A6371" s="1">
        <v>7794</v>
      </c>
      <c r="B6371" s="1" t="s">
        <v>21437</v>
      </c>
      <c r="C6371" s="1" t="s">
        <v>21437</v>
      </c>
      <c r="D6371" s="1" t="s">
        <v>158</v>
      </c>
      <c r="E6371" s="1" t="s">
        <v>21438</v>
      </c>
      <c r="F6371" s="1" t="s">
        <v>1212</v>
      </c>
      <c r="G6371" s="1">
        <v>-4</v>
      </c>
      <c r="H6371" s="1">
        <v>144</v>
      </c>
      <c r="I6371" s="1">
        <v>5450</v>
      </c>
      <c r="J6371" s="1">
        <v>-10</v>
      </c>
      <c r="K6371" s="1" t="s">
        <v>161</v>
      </c>
      <c r="L6371" s="1" t="s">
        <v>21437</v>
      </c>
    </row>
    <row r="6372" spans="1:12">
      <c r="A6372" s="1">
        <v>7795</v>
      </c>
      <c r="B6372" s="1" t="s">
        <v>21439</v>
      </c>
      <c r="C6372" s="1" t="s">
        <v>21439</v>
      </c>
      <c r="D6372" s="1" t="s">
        <v>158</v>
      </c>
      <c r="E6372" s="1" t="s">
        <v>21440</v>
      </c>
      <c r="F6372" s="1" t="s">
        <v>1212</v>
      </c>
      <c r="G6372" s="1">
        <v>-4.1500000000000004</v>
      </c>
      <c r="H6372" s="1">
        <v>142.51</v>
      </c>
      <c r="I6372" s="1">
        <v>160</v>
      </c>
      <c r="J6372" s="1">
        <v>-10</v>
      </c>
      <c r="K6372" s="1" t="s">
        <v>161</v>
      </c>
      <c r="L6372" s="1" t="s">
        <v>21439</v>
      </c>
    </row>
    <row r="6373" spans="1:12">
      <c r="A6373" s="1">
        <v>7796</v>
      </c>
      <c r="B6373" s="1" t="s">
        <v>21441</v>
      </c>
      <c r="C6373" s="1" t="s">
        <v>21442</v>
      </c>
      <c r="D6373" s="1" t="s">
        <v>2821</v>
      </c>
      <c r="F6373" s="1" t="s">
        <v>1212</v>
      </c>
      <c r="G6373" s="1">
        <v>-19.52666</v>
      </c>
      <c r="H6373" s="1">
        <v>23.149439999999998</v>
      </c>
      <c r="I6373" s="1">
        <v>0</v>
      </c>
      <c r="J6373" s="1">
        <v>0</v>
      </c>
      <c r="K6373" s="1" t="s">
        <v>161</v>
      </c>
      <c r="L6373" s="1" t="s">
        <v>21441</v>
      </c>
    </row>
    <row r="6374" spans="1:12">
      <c r="A6374" s="1">
        <v>7797</v>
      </c>
      <c r="B6374" s="1" t="s">
        <v>21443</v>
      </c>
      <c r="C6374" s="1" t="s">
        <v>21443</v>
      </c>
      <c r="D6374" s="1" t="s">
        <v>13316</v>
      </c>
      <c r="F6374" s="1" t="s">
        <v>1212</v>
      </c>
      <c r="G6374" s="1">
        <v>-24.489443999999999</v>
      </c>
      <c r="H6374" s="1">
        <v>15.815277999999999</v>
      </c>
      <c r="I6374" s="1">
        <v>0</v>
      </c>
      <c r="J6374" s="1">
        <v>1</v>
      </c>
      <c r="K6374" s="1" t="s">
        <v>5710</v>
      </c>
      <c r="L6374" s="1" t="s">
        <v>21443</v>
      </c>
    </row>
    <row r="6375" spans="1:12">
      <c r="A6375" s="1">
        <v>7798</v>
      </c>
      <c r="B6375" s="1" t="s">
        <v>21444</v>
      </c>
      <c r="C6375" s="1" t="s">
        <v>21445</v>
      </c>
      <c r="D6375" s="1" t="s">
        <v>1196</v>
      </c>
      <c r="E6375" s="1" t="s">
        <v>21446</v>
      </c>
      <c r="F6375" s="1" t="s">
        <v>21447</v>
      </c>
      <c r="G6375" s="1">
        <v>47.78</v>
      </c>
      <c r="H6375" s="1">
        <v>10.627000000000001</v>
      </c>
      <c r="I6375" s="1">
        <v>1200</v>
      </c>
      <c r="J6375" s="1">
        <v>1</v>
      </c>
      <c r="K6375" s="1" t="s">
        <v>184</v>
      </c>
      <c r="L6375" s="1" t="s">
        <v>21444</v>
      </c>
    </row>
    <row r="6376" spans="1:12">
      <c r="A6376" s="1">
        <v>7799</v>
      </c>
      <c r="B6376" s="1" t="s">
        <v>21448</v>
      </c>
      <c r="C6376" s="1" t="s">
        <v>21445</v>
      </c>
      <c r="D6376" s="1" t="s">
        <v>1196</v>
      </c>
      <c r="E6376" s="1" t="s">
        <v>21449</v>
      </c>
      <c r="F6376" s="1" t="s">
        <v>21450</v>
      </c>
      <c r="G6376" s="1">
        <v>47.777000000000001</v>
      </c>
      <c r="H6376" s="1">
        <v>10.622999999999999</v>
      </c>
      <c r="I6376" s="1">
        <v>1200</v>
      </c>
      <c r="J6376" s="1">
        <v>1</v>
      </c>
      <c r="K6376" s="1" t="s">
        <v>184</v>
      </c>
      <c r="L6376" s="1" t="s">
        <v>21448</v>
      </c>
    </row>
    <row r="6377" spans="1:12">
      <c r="A6377" s="1">
        <v>7800</v>
      </c>
      <c r="B6377" s="1" t="s">
        <v>21451</v>
      </c>
      <c r="C6377" s="1" t="s">
        <v>1355</v>
      </c>
      <c r="D6377" s="1" t="s">
        <v>1196</v>
      </c>
      <c r="E6377" s="1" t="s">
        <v>21452</v>
      </c>
      <c r="F6377" s="1" t="s">
        <v>21453</v>
      </c>
      <c r="G6377" s="1">
        <v>51.451388999999999</v>
      </c>
      <c r="H6377" s="1">
        <v>7.0137999999999998</v>
      </c>
      <c r="I6377" s="1">
        <v>1000</v>
      </c>
      <c r="J6377" s="1">
        <v>1</v>
      </c>
      <c r="K6377" s="1" t="s">
        <v>184</v>
      </c>
      <c r="L6377" s="1" t="s">
        <v>21451</v>
      </c>
    </row>
    <row r="6378" spans="1:12">
      <c r="A6378" s="1">
        <v>7801</v>
      </c>
      <c r="B6378" s="1" t="s">
        <v>21454</v>
      </c>
      <c r="C6378" s="1" t="s">
        <v>19990</v>
      </c>
      <c r="D6378" s="1" t="s">
        <v>1196</v>
      </c>
      <c r="E6378" s="1" t="s">
        <v>21455</v>
      </c>
      <c r="F6378" s="1" t="s">
        <v>21456</v>
      </c>
      <c r="G6378" s="1">
        <v>51.478506000000003</v>
      </c>
      <c r="H6378" s="1">
        <v>7.2222</v>
      </c>
      <c r="I6378" s="1">
        <v>1000</v>
      </c>
      <c r="J6378" s="1">
        <v>1</v>
      </c>
      <c r="K6378" s="1" t="s">
        <v>184</v>
      </c>
      <c r="L6378" s="1" t="s">
        <v>21454</v>
      </c>
    </row>
    <row r="6379" spans="1:12">
      <c r="A6379" s="1">
        <v>7802</v>
      </c>
      <c r="B6379" s="1" t="s">
        <v>21457</v>
      </c>
      <c r="C6379" s="1" t="s">
        <v>21458</v>
      </c>
      <c r="D6379" s="1" t="s">
        <v>1196</v>
      </c>
      <c r="E6379" s="1" t="s">
        <v>21459</v>
      </c>
      <c r="F6379" s="1" t="s">
        <v>21460</v>
      </c>
      <c r="G6379" s="1">
        <v>50.942500000000003</v>
      </c>
      <c r="H6379" s="1">
        <v>6.958056</v>
      </c>
      <c r="I6379" s="1">
        <v>1000</v>
      </c>
      <c r="J6379" s="1">
        <v>1</v>
      </c>
      <c r="K6379" s="1" t="s">
        <v>184</v>
      </c>
      <c r="L6379" s="1" t="s">
        <v>21457</v>
      </c>
    </row>
    <row r="6380" spans="1:12">
      <c r="A6380" s="1">
        <v>7803</v>
      </c>
      <c r="B6380" s="1" t="s">
        <v>21461</v>
      </c>
      <c r="C6380" s="1" t="s">
        <v>1319</v>
      </c>
      <c r="D6380" s="1" t="s">
        <v>1196</v>
      </c>
      <c r="F6380" s="1" t="s">
        <v>1212</v>
      </c>
      <c r="G6380" s="1">
        <v>49.470999999999997</v>
      </c>
      <c r="H6380" s="1">
        <v>8.4698580000000003</v>
      </c>
      <c r="I6380" s="1">
        <v>1000</v>
      </c>
      <c r="J6380" s="1">
        <v>1</v>
      </c>
      <c r="K6380" s="1" t="s">
        <v>184</v>
      </c>
      <c r="L6380" s="1" t="s">
        <v>21461</v>
      </c>
    </row>
    <row r="6381" spans="1:12">
      <c r="A6381" s="1">
        <v>7804</v>
      </c>
      <c r="B6381" s="1" t="s">
        <v>21462</v>
      </c>
      <c r="C6381" s="1" t="s">
        <v>21463</v>
      </c>
      <c r="D6381" s="1" t="s">
        <v>1644</v>
      </c>
      <c r="F6381" s="1" t="s">
        <v>21464</v>
      </c>
      <c r="G6381" s="1">
        <v>51.611666999999997</v>
      </c>
      <c r="H6381" s="1">
        <v>-0.808056</v>
      </c>
      <c r="I6381" s="1">
        <v>520</v>
      </c>
      <c r="J6381" s="1">
        <v>0</v>
      </c>
      <c r="K6381" s="1" t="s">
        <v>184</v>
      </c>
      <c r="L6381" s="1" t="s">
        <v>21462</v>
      </c>
    </row>
    <row r="6382" spans="1:12">
      <c r="A6382" s="1">
        <v>7805</v>
      </c>
      <c r="B6382" s="1" t="s">
        <v>21465</v>
      </c>
      <c r="C6382" s="1" t="s">
        <v>21465</v>
      </c>
      <c r="D6382" s="1" t="s">
        <v>1644</v>
      </c>
      <c r="E6382" s="1" t="s">
        <v>21466</v>
      </c>
      <c r="F6382" s="1" t="s">
        <v>21467</v>
      </c>
      <c r="G6382" s="1">
        <v>50.677778000000004</v>
      </c>
      <c r="H6382" s="1">
        <v>-1.1094440000000001</v>
      </c>
      <c r="I6382" s="1">
        <v>53</v>
      </c>
      <c r="J6382" s="1">
        <v>0</v>
      </c>
      <c r="K6382" s="1" t="s">
        <v>184</v>
      </c>
      <c r="L6382" s="1" t="s">
        <v>21465</v>
      </c>
    </row>
    <row r="6383" spans="1:12">
      <c r="A6383" s="1">
        <v>7806</v>
      </c>
      <c r="B6383" s="1" t="s">
        <v>21468</v>
      </c>
      <c r="C6383" s="1" t="s">
        <v>21469</v>
      </c>
      <c r="D6383" s="1" t="s">
        <v>233</v>
      </c>
      <c r="F6383" s="1" t="s">
        <v>21470</v>
      </c>
      <c r="G6383" s="1">
        <v>45.051900000000003</v>
      </c>
      <c r="H6383" s="1">
        <v>-64.651700000000005</v>
      </c>
      <c r="I6383" s="1">
        <v>119</v>
      </c>
      <c r="J6383" s="1">
        <v>-4</v>
      </c>
      <c r="K6383" s="1" t="s">
        <v>236</v>
      </c>
      <c r="L6383" s="1" t="s">
        <v>21468</v>
      </c>
    </row>
    <row r="6384" spans="1:12">
      <c r="A6384" s="1">
        <v>7807</v>
      </c>
      <c r="B6384" s="1" t="s">
        <v>21471</v>
      </c>
      <c r="C6384" s="1" t="s">
        <v>21472</v>
      </c>
      <c r="D6384" s="1" t="s">
        <v>2247</v>
      </c>
      <c r="F6384" s="1" t="s">
        <v>1212</v>
      </c>
      <c r="G6384" s="1">
        <v>52.939399999999999</v>
      </c>
      <c r="H6384" s="1">
        <v>14.4217</v>
      </c>
      <c r="I6384" s="1">
        <v>187</v>
      </c>
      <c r="J6384" s="1">
        <v>1</v>
      </c>
      <c r="K6384" s="1" t="s">
        <v>184</v>
      </c>
      <c r="L6384" s="1" t="s">
        <v>21471</v>
      </c>
    </row>
    <row r="6385" spans="1:12">
      <c r="A6385" s="1">
        <v>7808</v>
      </c>
      <c r="B6385" s="1" t="s">
        <v>21473</v>
      </c>
      <c r="C6385" s="1" t="s">
        <v>21474</v>
      </c>
      <c r="D6385" s="1" t="s">
        <v>1196</v>
      </c>
      <c r="E6385" s="1" t="s">
        <v>21475</v>
      </c>
      <c r="F6385" s="1" t="s">
        <v>21476</v>
      </c>
      <c r="G6385" s="1">
        <v>47.75</v>
      </c>
      <c r="H6385" s="1">
        <v>10.601000000000001</v>
      </c>
      <c r="I6385" s="1">
        <v>1200</v>
      </c>
      <c r="J6385" s="1">
        <v>1</v>
      </c>
      <c r="K6385" s="1" t="s">
        <v>184</v>
      </c>
      <c r="L6385" s="1" t="s">
        <v>21473</v>
      </c>
    </row>
    <row r="6386" spans="1:12">
      <c r="A6386" s="1">
        <v>7809</v>
      </c>
      <c r="B6386" s="1" t="s">
        <v>21477</v>
      </c>
      <c r="C6386" s="1" t="s">
        <v>21478</v>
      </c>
      <c r="D6386" s="1" t="s">
        <v>1210</v>
      </c>
      <c r="E6386" s="1" t="s">
        <v>21479</v>
      </c>
      <c r="F6386" s="1" t="s">
        <v>21480</v>
      </c>
      <c r="G6386" s="1">
        <v>44.481140699999997</v>
      </c>
      <c r="H6386" s="1">
        <v>-103.7860053</v>
      </c>
      <c r="I6386" s="1">
        <v>3931</v>
      </c>
      <c r="J6386" s="1">
        <v>-7</v>
      </c>
      <c r="K6386" s="1" t="s">
        <v>236</v>
      </c>
      <c r="L6386" s="1" t="s">
        <v>21477</v>
      </c>
    </row>
    <row r="6387" spans="1:12">
      <c r="A6387" s="1">
        <v>7810</v>
      </c>
      <c r="B6387" s="1" t="s">
        <v>21481</v>
      </c>
      <c r="C6387" s="1" t="s">
        <v>21482</v>
      </c>
      <c r="D6387" s="1" t="s">
        <v>1146</v>
      </c>
      <c r="E6387" s="1" t="s">
        <v>21483</v>
      </c>
      <c r="F6387" s="1" t="s">
        <v>21484</v>
      </c>
      <c r="G6387" s="1">
        <v>51.322200000000002</v>
      </c>
      <c r="H6387" s="1">
        <v>3.2930600000000001</v>
      </c>
      <c r="I6387" s="1">
        <v>0</v>
      </c>
      <c r="J6387" s="1">
        <v>-1</v>
      </c>
      <c r="K6387" s="1" t="s">
        <v>161</v>
      </c>
      <c r="L6387" s="1" t="s">
        <v>21481</v>
      </c>
    </row>
    <row r="6388" spans="1:12">
      <c r="A6388" s="1">
        <v>7811</v>
      </c>
      <c r="B6388" s="1" t="s">
        <v>14725</v>
      </c>
      <c r="C6388" s="1" t="s">
        <v>21485</v>
      </c>
      <c r="D6388" s="1" t="s">
        <v>6330</v>
      </c>
      <c r="F6388" s="1" t="s">
        <v>21486</v>
      </c>
      <c r="G6388" s="1">
        <v>-27.206944</v>
      </c>
      <c r="H6388" s="1">
        <v>153.072778</v>
      </c>
      <c r="I6388" s="1">
        <v>75</v>
      </c>
      <c r="J6388" s="1">
        <v>10</v>
      </c>
      <c r="K6388" s="1" t="s">
        <v>161</v>
      </c>
      <c r="L6388" s="1" t="s">
        <v>14725</v>
      </c>
    </row>
    <row r="6389" spans="1:12">
      <c r="A6389" s="1">
        <v>7812</v>
      </c>
      <c r="B6389" s="1" t="s">
        <v>21487</v>
      </c>
      <c r="C6389" s="1" t="s">
        <v>21487</v>
      </c>
      <c r="D6389" s="1" t="s">
        <v>2247</v>
      </c>
      <c r="E6389" s="1" t="s">
        <v>21488</v>
      </c>
      <c r="F6389" s="1" t="s">
        <v>21489</v>
      </c>
      <c r="G6389" s="1">
        <v>54.579700000000003</v>
      </c>
      <c r="H6389" s="1">
        <v>18.517199999999999</v>
      </c>
      <c r="I6389" s="1">
        <v>144</v>
      </c>
      <c r="J6389" s="1">
        <v>1</v>
      </c>
      <c r="K6389" s="1" t="s">
        <v>184</v>
      </c>
      <c r="L6389" s="1" t="s">
        <v>21487</v>
      </c>
    </row>
    <row r="6390" spans="1:12">
      <c r="A6390" s="1">
        <v>7813</v>
      </c>
      <c r="B6390" s="1" t="s">
        <v>21490</v>
      </c>
      <c r="C6390" s="1" t="s">
        <v>21490</v>
      </c>
      <c r="D6390" s="1" t="s">
        <v>2247</v>
      </c>
      <c r="F6390" s="1" t="s">
        <v>21491</v>
      </c>
      <c r="G6390" s="1">
        <v>54.026944</v>
      </c>
      <c r="H6390" s="1">
        <v>19.134167000000001</v>
      </c>
      <c r="I6390" s="1">
        <v>16</v>
      </c>
      <c r="J6390" s="1">
        <v>1</v>
      </c>
      <c r="K6390" s="1" t="s">
        <v>184</v>
      </c>
      <c r="L6390" s="1" t="s">
        <v>21490</v>
      </c>
    </row>
    <row r="6391" spans="1:12">
      <c r="A6391" s="1">
        <v>7814</v>
      </c>
      <c r="B6391" s="1" t="s">
        <v>21492</v>
      </c>
      <c r="C6391" s="1" t="s">
        <v>21492</v>
      </c>
      <c r="D6391" s="1" t="s">
        <v>2247</v>
      </c>
      <c r="F6391" s="1" t="s">
        <v>21493</v>
      </c>
      <c r="G6391" s="1">
        <v>51.551667000000002</v>
      </c>
      <c r="H6391" s="1">
        <v>19.179058000000001</v>
      </c>
      <c r="I6391" s="1">
        <v>633</v>
      </c>
      <c r="J6391" s="1">
        <v>1</v>
      </c>
      <c r="K6391" s="1" t="s">
        <v>184</v>
      </c>
      <c r="L6391" s="1" t="s">
        <v>21492</v>
      </c>
    </row>
    <row r="6392" spans="1:12">
      <c r="A6392" s="1">
        <v>7815</v>
      </c>
      <c r="B6392" s="1" t="s">
        <v>21494</v>
      </c>
      <c r="C6392" s="1" t="s">
        <v>21494</v>
      </c>
      <c r="D6392" s="1" t="s">
        <v>2247</v>
      </c>
      <c r="F6392" s="1" t="s">
        <v>21495</v>
      </c>
      <c r="G6392" s="1">
        <v>53.395071999999999</v>
      </c>
      <c r="H6392" s="1">
        <v>16.082813999999999</v>
      </c>
      <c r="I6392" s="1">
        <v>459</v>
      </c>
      <c r="J6392" s="1">
        <v>1</v>
      </c>
      <c r="K6392" s="1" t="s">
        <v>184</v>
      </c>
      <c r="L6392" s="1" t="s">
        <v>21494</v>
      </c>
    </row>
    <row r="6393" spans="1:12">
      <c r="A6393" s="1">
        <v>7816</v>
      </c>
      <c r="B6393" s="1" t="s">
        <v>21496</v>
      </c>
      <c r="C6393" s="1" t="s">
        <v>2266</v>
      </c>
      <c r="D6393" s="1" t="s">
        <v>2247</v>
      </c>
      <c r="F6393" s="1" t="s">
        <v>21497</v>
      </c>
      <c r="G6393" s="1">
        <v>52.331719</v>
      </c>
      <c r="H6393" s="1">
        <v>16.966428000000001</v>
      </c>
      <c r="I6393" s="1">
        <v>265</v>
      </c>
      <c r="J6393" s="1">
        <v>1</v>
      </c>
      <c r="K6393" s="1" t="s">
        <v>184</v>
      </c>
      <c r="L6393" s="1" t="s">
        <v>21496</v>
      </c>
    </row>
    <row r="6394" spans="1:12">
      <c r="A6394" s="1">
        <v>7817</v>
      </c>
      <c r="B6394" s="1" t="s">
        <v>21498</v>
      </c>
      <c r="C6394" s="1" t="s">
        <v>21499</v>
      </c>
      <c r="D6394" s="1" t="s">
        <v>1210</v>
      </c>
      <c r="E6394" s="1" t="s">
        <v>21500</v>
      </c>
      <c r="F6394" s="1" t="s">
        <v>21501</v>
      </c>
      <c r="G6394" s="1">
        <v>34.876944000000002</v>
      </c>
      <c r="H6394" s="1">
        <v>-89.783332999999999</v>
      </c>
      <c r="I6394" s="1">
        <v>350</v>
      </c>
      <c r="J6394" s="1">
        <v>-6</v>
      </c>
      <c r="K6394" s="1" t="s">
        <v>236</v>
      </c>
      <c r="L6394" s="1" t="s">
        <v>21498</v>
      </c>
    </row>
    <row r="6395" spans="1:12">
      <c r="A6395" s="1">
        <v>7818</v>
      </c>
      <c r="B6395" s="1" t="s">
        <v>21502</v>
      </c>
      <c r="C6395" s="1" t="s">
        <v>21503</v>
      </c>
      <c r="D6395" s="1" t="s">
        <v>8340</v>
      </c>
      <c r="F6395" s="1" t="s">
        <v>21504</v>
      </c>
      <c r="G6395" s="1">
        <v>-32.949610999999997</v>
      </c>
      <c r="H6395" s="1">
        <v>-71.478583</v>
      </c>
      <c r="I6395" s="1">
        <v>461</v>
      </c>
      <c r="J6395" s="1">
        <v>-4</v>
      </c>
      <c r="K6395" s="1" t="s">
        <v>5710</v>
      </c>
      <c r="L6395" s="1" t="s">
        <v>21502</v>
      </c>
    </row>
    <row r="6396" spans="1:12">
      <c r="A6396" s="1">
        <v>7819</v>
      </c>
      <c r="B6396" s="1" t="s">
        <v>21505</v>
      </c>
      <c r="C6396" s="1" t="s">
        <v>10030</v>
      </c>
      <c r="D6396" s="1" t="s">
        <v>10031</v>
      </c>
      <c r="F6396" s="1" t="s">
        <v>21506</v>
      </c>
      <c r="G6396" s="1">
        <v>13.911110000000001</v>
      </c>
      <c r="H6396" s="1">
        <v>100.60611</v>
      </c>
      <c r="I6396" s="1">
        <v>5</v>
      </c>
      <c r="J6396" s="1">
        <v>7</v>
      </c>
      <c r="K6396" s="1" t="s">
        <v>161</v>
      </c>
      <c r="L6396" s="1" t="s">
        <v>21505</v>
      </c>
    </row>
    <row r="6397" spans="1:12">
      <c r="A6397" s="1">
        <v>7820</v>
      </c>
      <c r="B6397" s="1" t="s">
        <v>21507</v>
      </c>
      <c r="C6397" s="1" t="s">
        <v>21508</v>
      </c>
      <c r="D6397" s="1" t="s">
        <v>233</v>
      </c>
      <c r="F6397" s="1" t="s">
        <v>21509</v>
      </c>
      <c r="G6397" s="1">
        <v>43.760300000000001</v>
      </c>
      <c r="H6397" s="1">
        <v>-79.875</v>
      </c>
      <c r="I6397" s="1">
        <v>935</v>
      </c>
      <c r="J6397" s="1">
        <v>-5</v>
      </c>
      <c r="K6397" s="1" t="s">
        <v>236</v>
      </c>
      <c r="L6397" s="1" t="s">
        <v>21507</v>
      </c>
    </row>
    <row r="6398" spans="1:12">
      <c r="A6398" s="1">
        <v>7821</v>
      </c>
      <c r="B6398" s="1" t="s">
        <v>21510</v>
      </c>
      <c r="C6398" s="1" t="s">
        <v>21510</v>
      </c>
      <c r="D6398" s="1" t="s">
        <v>5408</v>
      </c>
      <c r="E6398" s="1" t="s">
        <v>21511</v>
      </c>
      <c r="F6398" s="1" t="s">
        <v>21512</v>
      </c>
      <c r="G6398" s="1">
        <v>41.506110999999997</v>
      </c>
      <c r="H6398" s="1">
        <v>32.088611</v>
      </c>
      <c r="I6398" s="1">
        <v>44</v>
      </c>
      <c r="J6398" s="1">
        <v>2</v>
      </c>
      <c r="K6398" s="1" t="s">
        <v>184</v>
      </c>
      <c r="L6398" s="1" t="s">
        <v>21510</v>
      </c>
    </row>
    <row r="6399" spans="1:12">
      <c r="A6399" s="1">
        <v>7822</v>
      </c>
      <c r="B6399" s="1" t="s">
        <v>21513</v>
      </c>
      <c r="C6399" s="1" t="s">
        <v>21514</v>
      </c>
      <c r="D6399" s="1" t="s">
        <v>1210</v>
      </c>
      <c r="E6399" s="1" t="s">
        <v>21515</v>
      </c>
      <c r="F6399" s="1" t="s">
        <v>21516</v>
      </c>
      <c r="G6399" s="1">
        <v>39.908888879999999</v>
      </c>
      <c r="H6399" s="1">
        <v>-105.11722222</v>
      </c>
      <c r="I6399" s="1">
        <v>5670</v>
      </c>
      <c r="J6399" s="1">
        <v>-7</v>
      </c>
      <c r="K6399" s="1" t="s">
        <v>236</v>
      </c>
      <c r="L6399" s="1" t="s">
        <v>21513</v>
      </c>
    </row>
    <row r="6400" spans="1:12">
      <c r="A6400" s="1">
        <v>7823</v>
      </c>
      <c r="B6400" s="1" t="s">
        <v>21517</v>
      </c>
      <c r="C6400" s="1" t="s">
        <v>11148</v>
      </c>
      <c r="D6400" s="1" t="s">
        <v>1210</v>
      </c>
      <c r="F6400" s="1" t="s">
        <v>1212</v>
      </c>
      <c r="G6400" s="1">
        <v>48.2361</v>
      </c>
      <c r="H6400" s="1">
        <v>-101.2987</v>
      </c>
      <c r="I6400" s="1">
        <v>0</v>
      </c>
      <c r="J6400" s="1">
        <v>-6</v>
      </c>
      <c r="K6400" s="1" t="s">
        <v>236</v>
      </c>
      <c r="L6400" s="1" t="s">
        <v>21517</v>
      </c>
    </row>
    <row r="6401" spans="1:12">
      <c r="A6401" s="1">
        <v>7824</v>
      </c>
      <c r="B6401" s="1" t="s">
        <v>21518</v>
      </c>
      <c r="C6401" s="1" t="s">
        <v>11553</v>
      </c>
      <c r="D6401" s="1" t="s">
        <v>1210</v>
      </c>
      <c r="F6401" s="1" t="s">
        <v>1212</v>
      </c>
      <c r="G6401" s="1">
        <v>48.554569999999998</v>
      </c>
      <c r="H6401" s="1">
        <v>-109.67836</v>
      </c>
      <c r="I6401" s="1">
        <v>0</v>
      </c>
      <c r="J6401" s="1">
        <v>-7</v>
      </c>
      <c r="K6401" s="1" t="s">
        <v>236</v>
      </c>
      <c r="L6401" s="1" t="s">
        <v>21518</v>
      </c>
    </row>
    <row r="6402" spans="1:12">
      <c r="A6402" s="1">
        <v>7825</v>
      </c>
      <c r="B6402" s="1" t="s">
        <v>21519</v>
      </c>
      <c r="C6402" s="1" t="s">
        <v>21520</v>
      </c>
      <c r="D6402" s="1" t="s">
        <v>1210</v>
      </c>
      <c r="F6402" s="1" t="s">
        <v>1212</v>
      </c>
      <c r="G6402" s="1">
        <v>45.657600000000002</v>
      </c>
      <c r="H6402" s="1">
        <v>-120.96639999999999</v>
      </c>
      <c r="I6402" s="1">
        <v>0</v>
      </c>
      <c r="J6402" s="1">
        <v>-8</v>
      </c>
      <c r="K6402" s="1" t="s">
        <v>236</v>
      </c>
      <c r="L6402" s="1" t="s">
        <v>21519</v>
      </c>
    </row>
    <row r="6403" spans="1:12">
      <c r="A6403" s="1">
        <v>7826</v>
      </c>
      <c r="B6403" s="1" t="s">
        <v>21521</v>
      </c>
      <c r="C6403" s="1" t="s">
        <v>10002</v>
      </c>
      <c r="D6403" s="1" t="s">
        <v>1210</v>
      </c>
      <c r="E6403" s="1" t="s">
        <v>21522</v>
      </c>
      <c r="F6403" s="1" t="s">
        <v>21523</v>
      </c>
      <c r="G6403" s="1">
        <v>44.909500000000001</v>
      </c>
      <c r="H6403" s="1">
        <v>-123.003</v>
      </c>
      <c r="I6403" s="1">
        <v>214</v>
      </c>
      <c r="J6403" s="1">
        <v>-7</v>
      </c>
      <c r="K6403" s="1" t="s">
        <v>236</v>
      </c>
      <c r="L6403" s="1" t="s">
        <v>21521</v>
      </c>
    </row>
    <row r="6404" spans="1:12">
      <c r="A6404" s="1">
        <v>7827</v>
      </c>
      <c r="B6404" s="1" t="s">
        <v>21524</v>
      </c>
      <c r="C6404" s="1" t="s">
        <v>21525</v>
      </c>
      <c r="D6404" s="1" t="s">
        <v>1210</v>
      </c>
      <c r="E6404" s="1" t="s">
        <v>21526</v>
      </c>
      <c r="F6404" s="1" t="s">
        <v>21527</v>
      </c>
      <c r="G6404" s="1">
        <v>34.680999999999997</v>
      </c>
      <c r="H6404" s="1">
        <v>-90.346699999999998</v>
      </c>
      <c r="I6404" s="1">
        <v>194</v>
      </c>
      <c r="J6404" s="1">
        <v>-6</v>
      </c>
      <c r="K6404" s="1" t="s">
        <v>236</v>
      </c>
      <c r="L6404" s="1" t="s">
        <v>21524</v>
      </c>
    </row>
    <row r="6405" spans="1:12">
      <c r="A6405" s="1">
        <v>7828</v>
      </c>
      <c r="B6405" s="1" t="s">
        <v>21528</v>
      </c>
      <c r="C6405" s="1" t="s">
        <v>21529</v>
      </c>
      <c r="D6405" s="1" t="s">
        <v>9256</v>
      </c>
      <c r="F6405" s="1" t="s">
        <v>21530</v>
      </c>
      <c r="G6405" s="1">
        <v>40.042700000000004</v>
      </c>
      <c r="H6405" s="1">
        <v>70.838099999999997</v>
      </c>
      <c r="I6405" s="1">
        <v>3474</v>
      </c>
      <c r="J6405" s="1">
        <v>5</v>
      </c>
      <c r="K6405" s="1" t="s">
        <v>184</v>
      </c>
      <c r="L6405" s="1" t="s">
        <v>21528</v>
      </c>
    </row>
    <row r="6406" spans="1:12">
      <c r="A6406" s="1">
        <v>7829</v>
      </c>
      <c r="B6406" s="1" t="s">
        <v>13750</v>
      </c>
      <c r="C6406" s="1" t="s">
        <v>13750</v>
      </c>
      <c r="D6406" s="1" t="s">
        <v>3624</v>
      </c>
      <c r="F6406" s="1" t="s">
        <v>1212</v>
      </c>
      <c r="G6406" s="1">
        <v>4.2868000000000004</v>
      </c>
      <c r="H6406" s="1">
        <v>73.554894000000004</v>
      </c>
      <c r="I6406" s="1">
        <v>1</v>
      </c>
      <c r="J6406" s="1">
        <v>4</v>
      </c>
      <c r="K6406" s="1" t="s">
        <v>161</v>
      </c>
      <c r="L6406" s="1" t="s">
        <v>13750</v>
      </c>
    </row>
    <row r="6407" spans="1:12">
      <c r="A6407" s="1">
        <v>7830</v>
      </c>
      <c r="B6407" s="1" t="s">
        <v>21531</v>
      </c>
      <c r="C6407" s="1" t="s">
        <v>21532</v>
      </c>
      <c r="D6407" s="1" t="s">
        <v>2927</v>
      </c>
      <c r="E6407" s="1" t="s">
        <v>21533</v>
      </c>
      <c r="F6407" s="1" t="s">
        <v>21534</v>
      </c>
      <c r="G6407" s="1">
        <v>-8.5250000000000004</v>
      </c>
      <c r="H6407" s="1">
        <v>30.663</v>
      </c>
      <c r="I6407" s="1">
        <v>2780</v>
      </c>
      <c r="J6407" s="1">
        <v>2</v>
      </c>
      <c r="K6407" s="1" t="s">
        <v>161</v>
      </c>
      <c r="L6407" s="1" t="s">
        <v>21531</v>
      </c>
    </row>
    <row r="6408" spans="1:12">
      <c r="A6408" s="1">
        <v>7831</v>
      </c>
      <c r="B6408" s="1" t="s">
        <v>21535</v>
      </c>
      <c r="C6408" s="1" t="s">
        <v>21536</v>
      </c>
      <c r="D6408" s="1" t="s">
        <v>1196</v>
      </c>
      <c r="E6408" s="1" t="s">
        <v>21537</v>
      </c>
      <c r="F6408" s="1" t="s">
        <v>21538</v>
      </c>
      <c r="G6408" s="1">
        <v>47.548900000000003</v>
      </c>
      <c r="H6408" s="1">
        <v>9.6880000000000006</v>
      </c>
      <c r="I6408" s="1">
        <v>1000</v>
      </c>
      <c r="J6408" s="1">
        <v>1</v>
      </c>
      <c r="K6408" s="1" t="s">
        <v>184</v>
      </c>
      <c r="L6408" s="1" t="s">
        <v>21535</v>
      </c>
    </row>
    <row r="6409" spans="1:12">
      <c r="A6409" s="1">
        <v>7832</v>
      </c>
      <c r="B6409" s="1" t="s">
        <v>21539</v>
      </c>
      <c r="C6409" s="1" t="s">
        <v>8387</v>
      </c>
      <c r="D6409" s="1" t="s">
        <v>8340</v>
      </c>
      <c r="E6409" s="1" t="s">
        <v>21540</v>
      </c>
      <c r="F6409" s="1" t="s">
        <v>1212</v>
      </c>
      <c r="G6409" s="1">
        <v>-54.931100000000001</v>
      </c>
      <c r="H6409" s="1">
        <v>-67.626300000000001</v>
      </c>
      <c r="I6409" s="1">
        <v>88</v>
      </c>
      <c r="J6409" s="1">
        <v>-4</v>
      </c>
      <c r="K6409" s="1" t="s">
        <v>161</v>
      </c>
      <c r="L6409" s="1" t="s">
        <v>21539</v>
      </c>
    </row>
    <row r="6410" spans="1:12">
      <c r="A6410" s="1">
        <v>7833</v>
      </c>
      <c r="B6410" s="1" t="s">
        <v>21541</v>
      </c>
      <c r="C6410" s="1" t="s">
        <v>18903</v>
      </c>
      <c r="D6410" s="1" t="s">
        <v>1968</v>
      </c>
      <c r="E6410" s="1" t="s">
        <v>21542</v>
      </c>
      <c r="F6410" s="1" t="s">
        <v>1212</v>
      </c>
      <c r="G6410" s="1">
        <v>51.656388999999997</v>
      </c>
      <c r="H6410" s="1">
        <v>5.7086110000000003</v>
      </c>
      <c r="I6410" s="1">
        <v>72</v>
      </c>
      <c r="J6410" s="1">
        <v>1</v>
      </c>
      <c r="K6410" s="1" t="s">
        <v>184</v>
      </c>
      <c r="L6410" s="1" t="s">
        <v>21541</v>
      </c>
    </row>
    <row r="6411" spans="1:12">
      <c r="A6411" s="1">
        <v>7834</v>
      </c>
      <c r="B6411" s="1" t="s">
        <v>21543</v>
      </c>
      <c r="C6411" s="1" t="s">
        <v>21544</v>
      </c>
      <c r="D6411" s="1" t="s">
        <v>1968</v>
      </c>
      <c r="F6411" s="1" t="s">
        <v>21545</v>
      </c>
      <c r="G6411" s="1">
        <v>52.730800000000002</v>
      </c>
      <c r="H6411" s="1">
        <v>6.5161100000000003</v>
      </c>
      <c r="I6411" s="1">
        <v>40</v>
      </c>
      <c r="J6411" s="1">
        <v>1</v>
      </c>
      <c r="K6411" s="1" t="s">
        <v>184</v>
      </c>
      <c r="L6411" s="1" t="s">
        <v>21543</v>
      </c>
    </row>
    <row r="6412" spans="1:12">
      <c r="A6412" s="1">
        <v>7835</v>
      </c>
      <c r="B6412" s="1" t="s">
        <v>21546</v>
      </c>
      <c r="C6412" s="1" t="s">
        <v>21547</v>
      </c>
      <c r="D6412" s="1" t="s">
        <v>1968</v>
      </c>
      <c r="F6412" s="1" t="s">
        <v>21548</v>
      </c>
      <c r="G6412" s="1">
        <v>52.244700000000002</v>
      </c>
      <c r="H6412" s="1">
        <v>6.0466699999999998</v>
      </c>
      <c r="I6412" s="1">
        <v>17</v>
      </c>
      <c r="J6412" s="1">
        <v>1</v>
      </c>
      <c r="K6412" s="1" t="s">
        <v>184</v>
      </c>
      <c r="L6412" s="1" t="s">
        <v>21546</v>
      </c>
    </row>
    <row r="6413" spans="1:12">
      <c r="A6413" s="1">
        <v>7836</v>
      </c>
      <c r="B6413" s="1" t="s">
        <v>21549</v>
      </c>
      <c r="C6413" s="1" t="s">
        <v>2680</v>
      </c>
      <c r="D6413" s="1" t="s">
        <v>1968</v>
      </c>
      <c r="F6413" s="1" t="s">
        <v>21550</v>
      </c>
      <c r="G6413" s="1">
        <v>51.5122</v>
      </c>
      <c r="H6413" s="1">
        <v>3.7311100000000001</v>
      </c>
      <c r="I6413" s="1">
        <v>6</v>
      </c>
      <c r="J6413" s="1">
        <v>1</v>
      </c>
      <c r="K6413" s="1" t="s">
        <v>184</v>
      </c>
      <c r="L6413" s="1" t="s">
        <v>21549</v>
      </c>
    </row>
    <row r="6414" spans="1:12">
      <c r="A6414" s="1">
        <v>7837</v>
      </c>
      <c r="B6414" s="1" t="s">
        <v>21551</v>
      </c>
      <c r="C6414" s="1" t="s">
        <v>21552</v>
      </c>
      <c r="D6414" s="1" t="s">
        <v>1968</v>
      </c>
      <c r="F6414" s="1" t="s">
        <v>21553</v>
      </c>
      <c r="G6414" s="1">
        <v>53.451700000000002</v>
      </c>
      <c r="H6414" s="1">
        <v>5.6772200000000002</v>
      </c>
      <c r="I6414" s="1">
        <v>11</v>
      </c>
      <c r="J6414" s="1">
        <v>1</v>
      </c>
      <c r="K6414" s="1" t="s">
        <v>184</v>
      </c>
      <c r="L6414" s="1" t="s">
        <v>21551</v>
      </c>
    </row>
    <row r="6415" spans="1:12">
      <c r="A6415" s="1">
        <v>7838</v>
      </c>
      <c r="B6415" s="1" t="s">
        <v>21554</v>
      </c>
      <c r="C6415" s="1" t="s">
        <v>21555</v>
      </c>
      <c r="D6415" s="1" t="s">
        <v>4057</v>
      </c>
      <c r="F6415" s="1" t="s">
        <v>21556</v>
      </c>
      <c r="G6415" s="1">
        <v>48.810277999999997</v>
      </c>
      <c r="H6415" s="1">
        <v>2.0733320000000002</v>
      </c>
      <c r="I6415" s="1">
        <v>373</v>
      </c>
      <c r="J6415" s="1">
        <v>1</v>
      </c>
      <c r="K6415" s="1" t="s">
        <v>184</v>
      </c>
      <c r="L6415" s="1" t="s">
        <v>21554</v>
      </c>
    </row>
    <row r="6416" spans="1:12">
      <c r="A6416" s="1">
        <v>7839</v>
      </c>
      <c r="B6416" s="1" t="s">
        <v>21557</v>
      </c>
      <c r="C6416" s="1" t="s">
        <v>11967</v>
      </c>
      <c r="D6416" s="1" t="s">
        <v>1210</v>
      </c>
      <c r="E6416" s="1" t="s">
        <v>21558</v>
      </c>
      <c r="F6416" s="1" t="s">
        <v>21559</v>
      </c>
      <c r="G6416" s="1">
        <v>43.110388899999997</v>
      </c>
      <c r="H6416" s="1">
        <v>-88.034416699999994</v>
      </c>
      <c r="I6416" s="1">
        <v>745</v>
      </c>
      <c r="J6416" s="1">
        <v>-6</v>
      </c>
      <c r="K6416" s="1" t="s">
        <v>236</v>
      </c>
      <c r="L6416" s="1" t="s">
        <v>21557</v>
      </c>
    </row>
    <row r="6417" spans="1:12">
      <c r="A6417" s="1">
        <v>7840</v>
      </c>
      <c r="B6417" s="1" t="s">
        <v>21560</v>
      </c>
      <c r="C6417" s="1" t="s">
        <v>21561</v>
      </c>
      <c r="D6417" s="1" t="s">
        <v>1210</v>
      </c>
      <c r="E6417" s="1" t="s">
        <v>21562</v>
      </c>
      <c r="F6417" s="1" t="s">
        <v>21563</v>
      </c>
      <c r="G6417" s="1">
        <v>42.620249999999999</v>
      </c>
      <c r="H6417" s="1">
        <v>-89.041555599999995</v>
      </c>
      <c r="I6417" s="1">
        <v>808</v>
      </c>
      <c r="J6417" s="1">
        <v>-6</v>
      </c>
      <c r="K6417" s="1" t="s">
        <v>236</v>
      </c>
      <c r="L6417" s="1" t="s">
        <v>21560</v>
      </c>
    </row>
    <row r="6418" spans="1:12">
      <c r="A6418" s="1">
        <v>7841</v>
      </c>
      <c r="B6418" s="1" t="s">
        <v>21564</v>
      </c>
      <c r="C6418" s="1" t="s">
        <v>21565</v>
      </c>
      <c r="D6418" s="1" t="s">
        <v>3294</v>
      </c>
      <c r="F6418" s="1" t="s">
        <v>21566</v>
      </c>
      <c r="G6418" s="1">
        <v>-29.546099999999999</v>
      </c>
      <c r="H6418" s="1">
        <v>28.271000000000001</v>
      </c>
      <c r="I6418" s="1">
        <v>7100</v>
      </c>
      <c r="J6418" s="1">
        <v>2</v>
      </c>
      <c r="K6418" s="1" t="s">
        <v>161</v>
      </c>
      <c r="L6418" s="1" t="s">
        <v>21564</v>
      </c>
    </row>
    <row r="6419" spans="1:12">
      <c r="A6419" s="1">
        <v>7842</v>
      </c>
      <c r="B6419" s="1" t="s">
        <v>21567</v>
      </c>
      <c r="C6419" s="1" t="s">
        <v>21567</v>
      </c>
      <c r="D6419" s="1" t="s">
        <v>1644</v>
      </c>
      <c r="E6419" s="1" t="s">
        <v>21568</v>
      </c>
      <c r="F6419" s="1" t="s">
        <v>1212</v>
      </c>
      <c r="G6419" s="1">
        <v>51.765000000000001</v>
      </c>
      <c r="H6419" s="1">
        <v>-0.24833</v>
      </c>
      <c r="I6419" s="1">
        <v>254</v>
      </c>
      <c r="J6419" s="1">
        <v>0</v>
      </c>
      <c r="K6419" s="1" t="s">
        <v>161</v>
      </c>
      <c r="L6419" s="1" t="s">
        <v>21567</v>
      </c>
    </row>
    <row r="6420" spans="1:12">
      <c r="A6420" s="1">
        <v>7843</v>
      </c>
      <c r="B6420" s="1" t="s">
        <v>21569</v>
      </c>
      <c r="C6420" s="1" t="s">
        <v>10583</v>
      </c>
      <c r="D6420" s="1" t="s">
        <v>6330</v>
      </c>
      <c r="F6420" s="1" t="s">
        <v>1212</v>
      </c>
      <c r="G6420" s="1">
        <v>-31.952000000000002</v>
      </c>
      <c r="H6420" s="1">
        <v>115.85899999999999</v>
      </c>
      <c r="I6420" s="1">
        <v>25</v>
      </c>
      <c r="J6420" s="1">
        <v>8</v>
      </c>
      <c r="K6420" s="1" t="s">
        <v>6333</v>
      </c>
      <c r="L6420" s="1" t="s">
        <v>21569</v>
      </c>
    </row>
    <row r="6421" spans="1:12">
      <c r="A6421" s="1">
        <v>7844</v>
      </c>
      <c r="B6421" s="1" t="s">
        <v>21570</v>
      </c>
      <c r="C6421" s="1" t="s">
        <v>436</v>
      </c>
      <c r="D6421" s="1" t="s">
        <v>233</v>
      </c>
      <c r="F6421" s="1" t="s">
        <v>21571</v>
      </c>
      <c r="G6421" s="1">
        <v>43.655996000000002</v>
      </c>
      <c r="H6421" s="1">
        <v>-79.384159999999994</v>
      </c>
      <c r="I6421" s="1">
        <v>0</v>
      </c>
      <c r="J6421" s="1">
        <v>-5</v>
      </c>
      <c r="K6421" s="1" t="s">
        <v>236</v>
      </c>
      <c r="L6421" s="1" t="s">
        <v>21570</v>
      </c>
    </row>
    <row r="6422" spans="1:12">
      <c r="A6422" s="1">
        <v>7845</v>
      </c>
      <c r="B6422" s="1" t="s">
        <v>21572</v>
      </c>
      <c r="C6422" s="1" t="s">
        <v>400</v>
      </c>
      <c r="D6422" s="1" t="s">
        <v>233</v>
      </c>
      <c r="F6422" s="1" t="s">
        <v>21573</v>
      </c>
      <c r="G6422" s="1">
        <v>45.515278870000003</v>
      </c>
      <c r="H6422" s="1">
        <v>-73.561427593000005</v>
      </c>
      <c r="I6422" s="1">
        <v>0</v>
      </c>
      <c r="J6422" s="1">
        <v>-5</v>
      </c>
      <c r="K6422" s="1" t="s">
        <v>236</v>
      </c>
      <c r="L6422" s="1" t="s">
        <v>21572</v>
      </c>
    </row>
    <row r="6423" spans="1:12">
      <c r="A6423" s="1">
        <v>7846</v>
      </c>
      <c r="B6423" s="1" t="s">
        <v>21574</v>
      </c>
      <c r="C6423" s="1" t="s">
        <v>21575</v>
      </c>
      <c r="D6423" s="1" t="s">
        <v>1210</v>
      </c>
      <c r="E6423" s="1" t="s">
        <v>21576</v>
      </c>
      <c r="F6423" s="1" t="s">
        <v>21577</v>
      </c>
      <c r="G6423" s="1">
        <v>32.663861099999998</v>
      </c>
      <c r="H6423" s="1">
        <v>-97.0942778</v>
      </c>
      <c r="I6423" s="1">
        <v>628</v>
      </c>
      <c r="J6423" s="1">
        <v>-5</v>
      </c>
      <c r="K6423" s="1" t="s">
        <v>236</v>
      </c>
      <c r="L6423" s="1" t="s">
        <v>21574</v>
      </c>
    </row>
    <row r="6424" spans="1:12">
      <c r="A6424" s="1">
        <v>7847</v>
      </c>
      <c r="B6424" s="1" t="s">
        <v>21578</v>
      </c>
      <c r="C6424" s="1" t="s">
        <v>21579</v>
      </c>
      <c r="D6424" s="1" t="s">
        <v>1210</v>
      </c>
      <c r="E6424" s="1" t="s">
        <v>21580</v>
      </c>
      <c r="F6424" s="1" t="s">
        <v>21581</v>
      </c>
      <c r="G6424" s="1">
        <v>33.978076100000003</v>
      </c>
      <c r="H6424" s="1">
        <v>-83.962377200000006</v>
      </c>
      <c r="I6424" s="1">
        <v>1061</v>
      </c>
      <c r="J6424" s="1">
        <v>-4</v>
      </c>
      <c r="K6424" s="1" t="s">
        <v>236</v>
      </c>
      <c r="L6424" s="1" t="s">
        <v>21578</v>
      </c>
    </row>
    <row r="6425" spans="1:12">
      <c r="A6425" s="1">
        <v>7848</v>
      </c>
      <c r="B6425" s="1" t="s">
        <v>21582</v>
      </c>
      <c r="C6425" s="1" t="s">
        <v>21583</v>
      </c>
      <c r="D6425" s="1" t="s">
        <v>1210</v>
      </c>
      <c r="E6425" s="1" t="s">
        <v>21584</v>
      </c>
      <c r="F6425" s="1" t="s">
        <v>21585</v>
      </c>
      <c r="G6425" s="1">
        <v>36.964527799999999</v>
      </c>
      <c r="H6425" s="1">
        <v>-86.419666699999993</v>
      </c>
      <c r="I6425" s="1">
        <v>547</v>
      </c>
      <c r="J6425" s="1">
        <v>-5</v>
      </c>
      <c r="K6425" s="1" t="s">
        <v>236</v>
      </c>
      <c r="L6425" s="1" t="s">
        <v>21582</v>
      </c>
    </row>
    <row r="6426" spans="1:12">
      <c r="A6426" s="1">
        <v>7849</v>
      </c>
      <c r="B6426" s="1" t="s">
        <v>21586</v>
      </c>
      <c r="C6426" s="1" t="s">
        <v>12471</v>
      </c>
      <c r="D6426" s="1" t="s">
        <v>1210</v>
      </c>
      <c r="E6426" s="1" t="s">
        <v>21587</v>
      </c>
      <c r="F6426" s="1" t="s">
        <v>21588</v>
      </c>
      <c r="G6426" s="1">
        <v>36.039611100000002</v>
      </c>
      <c r="H6426" s="1">
        <v>-95.984638899999993</v>
      </c>
      <c r="I6426" s="1">
        <v>638</v>
      </c>
      <c r="J6426" s="1">
        <v>-5</v>
      </c>
      <c r="K6426" s="1" t="s">
        <v>236</v>
      </c>
      <c r="L6426" s="1" t="s">
        <v>21586</v>
      </c>
    </row>
    <row r="6427" spans="1:12">
      <c r="A6427" s="1">
        <v>7850</v>
      </c>
      <c r="B6427" s="1" t="s">
        <v>21589</v>
      </c>
      <c r="C6427" s="1" t="s">
        <v>21590</v>
      </c>
      <c r="D6427" s="1" t="s">
        <v>1210</v>
      </c>
      <c r="F6427" s="1" t="s">
        <v>1212</v>
      </c>
      <c r="G6427" s="1">
        <v>37.840514900000002</v>
      </c>
      <c r="H6427" s="1">
        <v>-122.29134000000001</v>
      </c>
      <c r="I6427" s="1">
        <v>23</v>
      </c>
      <c r="J6427" s="1">
        <v>-8</v>
      </c>
      <c r="K6427" s="1" t="s">
        <v>236</v>
      </c>
      <c r="L6427" s="1" t="s">
        <v>21589</v>
      </c>
    </row>
    <row r="6428" spans="1:12">
      <c r="A6428" s="1">
        <v>7851</v>
      </c>
      <c r="B6428" s="1" t="s">
        <v>21591</v>
      </c>
      <c r="C6428" s="1" t="s">
        <v>11381</v>
      </c>
      <c r="D6428" s="1" t="s">
        <v>1210</v>
      </c>
      <c r="F6428" s="1" t="s">
        <v>1212</v>
      </c>
      <c r="G6428" s="1">
        <v>35.372159000000003</v>
      </c>
      <c r="H6428" s="1">
        <v>-119.008393</v>
      </c>
      <c r="I6428" s="1">
        <v>408</v>
      </c>
      <c r="J6428" s="1">
        <v>-8</v>
      </c>
      <c r="K6428" s="1" t="s">
        <v>236</v>
      </c>
      <c r="L6428" s="1" t="s">
        <v>21591</v>
      </c>
    </row>
    <row r="6429" spans="1:12">
      <c r="A6429" s="1">
        <v>7852</v>
      </c>
      <c r="B6429" s="1" t="s">
        <v>21592</v>
      </c>
      <c r="C6429" s="1" t="s">
        <v>21593</v>
      </c>
      <c r="D6429" s="1" t="s">
        <v>9291</v>
      </c>
      <c r="E6429" s="1" t="s">
        <v>21594</v>
      </c>
      <c r="F6429" s="1" t="s">
        <v>1212</v>
      </c>
      <c r="G6429" s="1">
        <v>44.401600000000002</v>
      </c>
      <c r="H6429" s="1">
        <v>37.777900000000002</v>
      </c>
      <c r="I6429" s="1">
        <v>50</v>
      </c>
      <c r="J6429" s="1">
        <v>4</v>
      </c>
      <c r="K6429" s="1" t="s">
        <v>201</v>
      </c>
      <c r="L6429" s="1" t="s">
        <v>21592</v>
      </c>
    </row>
    <row r="6430" spans="1:12">
      <c r="A6430" s="1">
        <v>7853</v>
      </c>
      <c r="B6430" s="1" t="s">
        <v>21595</v>
      </c>
      <c r="C6430" s="1" t="s">
        <v>21596</v>
      </c>
      <c r="D6430" s="1" t="s">
        <v>6948</v>
      </c>
      <c r="E6430" s="1" t="s">
        <v>21597</v>
      </c>
      <c r="F6430" s="1" t="s">
        <v>21598</v>
      </c>
      <c r="G6430" s="1">
        <v>25.02694</v>
      </c>
      <c r="H6430" s="1">
        <v>55.366109999999999</v>
      </c>
      <c r="I6430" s="1">
        <v>165</v>
      </c>
      <c r="J6430" s="1">
        <v>4</v>
      </c>
      <c r="K6430" s="1" t="s">
        <v>161</v>
      </c>
      <c r="L6430" s="1" t="s">
        <v>21595</v>
      </c>
    </row>
    <row r="6431" spans="1:12">
      <c r="A6431" s="1">
        <v>7854</v>
      </c>
      <c r="B6431" s="1" t="s">
        <v>21599</v>
      </c>
      <c r="C6431" s="1" t="s">
        <v>21599</v>
      </c>
      <c r="D6431" s="1" t="s">
        <v>9348</v>
      </c>
      <c r="E6431" s="1" t="s">
        <v>21600</v>
      </c>
      <c r="F6431" s="1" t="s">
        <v>21601</v>
      </c>
      <c r="G6431" s="1">
        <v>48.54</v>
      </c>
      <c r="H6431" s="1">
        <v>32.29</v>
      </c>
      <c r="I6431" s="1">
        <v>510</v>
      </c>
      <c r="J6431" s="1">
        <v>2</v>
      </c>
      <c r="K6431" s="1" t="s">
        <v>184</v>
      </c>
      <c r="L6431" s="1" t="s">
        <v>21599</v>
      </c>
    </row>
    <row r="6432" spans="1:12">
      <c r="A6432" s="1">
        <v>7855</v>
      </c>
      <c r="B6432" s="1" t="s">
        <v>21602</v>
      </c>
      <c r="C6432" s="1" t="s">
        <v>21603</v>
      </c>
      <c r="D6432" s="1" t="s">
        <v>1196</v>
      </c>
      <c r="F6432" s="1" t="s">
        <v>21604</v>
      </c>
      <c r="G6432" s="1">
        <v>51.577800000000003</v>
      </c>
      <c r="H6432" s="1">
        <v>12.494400000000001</v>
      </c>
      <c r="I6432" s="1">
        <v>289</v>
      </c>
      <c r="J6432" s="1">
        <v>1</v>
      </c>
      <c r="K6432" s="1" t="s">
        <v>161</v>
      </c>
      <c r="L6432" s="1" t="s">
        <v>21602</v>
      </c>
    </row>
    <row r="6433" spans="1:12">
      <c r="A6433" s="1">
        <v>7856</v>
      </c>
      <c r="B6433" s="1" t="s">
        <v>21605</v>
      </c>
      <c r="C6433" s="1" t="s">
        <v>21606</v>
      </c>
      <c r="D6433" s="1" t="s">
        <v>3660</v>
      </c>
      <c r="E6433" s="1" t="s">
        <v>21607</v>
      </c>
      <c r="F6433" s="1" t="s">
        <v>21608</v>
      </c>
      <c r="G6433" s="1">
        <v>30.15</v>
      </c>
      <c r="H6433" s="1">
        <v>28.083300000000001</v>
      </c>
      <c r="I6433" s="1">
        <v>144</v>
      </c>
      <c r="J6433" s="1">
        <v>2</v>
      </c>
      <c r="K6433" s="1" t="s">
        <v>201</v>
      </c>
      <c r="L6433" s="1" t="s">
        <v>21605</v>
      </c>
    </row>
    <row r="6434" spans="1:12">
      <c r="A6434" s="1">
        <v>7857</v>
      </c>
      <c r="B6434" s="1" t="s">
        <v>21609</v>
      </c>
      <c r="C6434" s="1" t="s">
        <v>21609</v>
      </c>
      <c r="D6434" s="1" t="s">
        <v>1210</v>
      </c>
      <c r="E6434" s="1" t="s">
        <v>21610</v>
      </c>
      <c r="F6434" s="1" t="s">
        <v>21611</v>
      </c>
      <c r="G6434" s="1">
        <v>37.706443999999998</v>
      </c>
      <c r="H6434" s="1">
        <v>-112.14580599999999</v>
      </c>
      <c r="I6434" s="1">
        <v>7590</v>
      </c>
      <c r="J6434" s="1">
        <v>-7</v>
      </c>
      <c r="K6434" s="1" t="s">
        <v>236</v>
      </c>
      <c r="L6434" s="1" t="s">
        <v>21609</v>
      </c>
    </row>
    <row r="6435" spans="1:12">
      <c r="A6435" s="1">
        <v>7858</v>
      </c>
      <c r="B6435" s="1" t="s">
        <v>21612</v>
      </c>
      <c r="C6435" s="1" t="s">
        <v>21612</v>
      </c>
      <c r="D6435" s="1" t="s">
        <v>1196</v>
      </c>
      <c r="E6435" s="1" t="s">
        <v>21613</v>
      </c>
      <c r="F6435" s="1" t="s">
        <v>21614</v>
      </c>
      <c r="G6435" s="1">
        <v>49.393332999999998</v>
      </c>
      <c r="H6435" s="1">
        <v>8.6524999999999999</v>
      </c>
      <c r="I6435" s="1">
        <v>0</v>
      </c>
      <c r="J6435" s="1">
        <v>1</v>
      </c>
      <c r="K6435" s="1" t="s">
        <v>184</v>
      </c>
      <c r="L6435" s="1" t="s">
        <v>21612</v>
      </c>
    </row>
    <row r="6436" spans="1:12">
      <c r="A6436" s="1">
        <v>7859</v>
      </c>
      <c r="B6436" s="1" t="s">
        <v>21615</v>
      </c>
      <c r="C6436" s="1" t="s">
        <v>11947</v>
      </c>
      <c r="D6436" s="1" t="s">
        <v>1210</v>
      </c>
      <c r="E6436" s="1" t="s">
        <v>21616</v>
      </c>
      <c r="F6436" s="1" t="s">
        <v>21617</v>
      </c>
      <c r="G6436" s="1">
        <v>36.048543299999999</v>
      </c>
      <c r="H6436" s="1">
        <v>-79.474889200000007</v>
      </c>
      <c r="I6436" s="1">
        <v>617</v>
      </c>
      <c r="J6436" s="1">
        <v>-4</v>
      </c>
      <c r="K6436" s="1" t="s">
        <v>236</v>
      </c>
      <c r="L6436" s="1" t="s">
        <v>21615</v>
      </c>
    </row>
    <row r="6437" spans="1:12">
      <c r="A6437" s="1">
        <v>7861</v>
      </c>
      <c r="B6437" s="1" t="s">
        <v>21618</v>
      </c>
      <c r="C6437" s="1" t="s">
        <v>21619</v>
      </c>
      <c r="D6437" s="1" t="s">
        <v>9291</v>
      </c>
      <c r="E6437" s="1" t="s">
        <v>21620</v>
      </c>
      <c r="F6437" s="1" t="s">
        <v>21621</v>
      </c>
      <c r="G6437" s="1">
        <v>55.878332999999998</v>
      </c>
      <c r="H6437" s="1">
        <v>38.061667</v>
      </c>
      <c r="I6437" s="1">
        <v>152</v>
      </c>
      <c r="J6437" s="1">
        <v>4</v>
      </c>
      <c r="K6437" s="1" t="s">
        <v>201</v>
      </c>
      <c r="L6437" s="1" t="s">
        <v>21618</v>
      </c>
    </row>
    <row r="6438" spans="1:12">
      <c r="A6438" s="1">
        <v>7862</v>
      </c>
      <c r="B6438" s="1" t="s">
        <v>21622</v>
      </c>
      <c r="C6438" s="1" t="s">
        <v>21623</v>
      </c>
      <c r="D6438" s="1" t="s">
        <v>10648</v>
      </c>
      <c r="E6438" s="1" t="s">
        <v>21624</v>
      </c>
      <c r="F6438" s="1" t="s">
        <v>21625</v>
      </c>
      <c r="G6438" s="1">
        <v>24.938651</v>
      </c>
      <c r="H6438" s="1">
        <v>98.483591000000004</v>
      </c>
      <c r="I6438" s="1">
        <v>5500</v>
      </c>
      <c r="J6438" s="1">
        <v>8</v>
      </c>
      <c r="K6438" s="1" t="s">
        <v>201</v>
      </c>
      <c r="L6438" s="1" t="s">
        <v>21622</v>
      </c>
    </row>
    <row r="6439" spans="1:12">
      <c r="A6439" s="1">
        <v>7863</v>
      </c>
      <c r="B6439" s="1" t="s">
        <v>21626</v>
      </c>
      <c r="C6439" s="1" t="s">
        <v>21627</v>
      </c>
      <c r="D6439" s="1" t="s">
        <v>9348</v>
      </c>
      <c r="E6439" s="1" t="s">
        <v>21628</v>
      </c>
      <c r="F6439" s="1" t="s">
        <v>21629</v>
      </c>
      <c r="G6439" s="1">
        <v>44.691431000000001</v>
      </c>
      <c r="H6439" s="1">
        <v>33.575670000000002</v>
      </c>
      <c r="I6439" s="1">
        <v>344</v>
      </c>
      <c r="J6439" s="1">
        <v>2</v>
      </c>
      <c r="K6439" s="1" t="s">
        <v>161</v>
      </c>
      <c r="L6439" s="1" t="s">
        <v>21626</v>
      </c>
    </row>
    <row r="6440" spans="1:12">
      <c r="A6440" s="1">
        <v>8420</v>
      </c>
      <c r="B6440" s="1" t="s">
        <v>21630</v>
      </c>
      <c r="C6440" s="1" t="s">
        <v>1254</v>
      </c>
      <c r="D6440" s="1" t="s">
        <v>1196</v>
      </c>
      <c r="E6440" s="1" t="s">
        <v>21631</v>
      </c>
      <c r="F6440" s="1" t="s">
        <v>1256</v>
      </c>
      <c r="G6440" s="1">
        <v>52.366667</v>
      </c>
      <c r="H6440" s="1">
        <v>13.503333</v>
      </c>
      <c r="I6440" s="1">
        <v>154</v>
      </c>
      <c r="J6440" s="1">
        <v>1</v>
      </c>
      <c r="K6440" s="1" t="s">
        <v>184</v>
      </c>
      <c r="L6440" s="1" t="s">
        <v>21630</v>
      </c>
    </row>
    <row r="6441" spans="1:12">
      <c r="A6441" s="1">
        <v>7865</v>
      </c>
      <c r="B6441" s="1" t="s">
        <v>21632</v>
      </c>
      <c r="C6441" s="1" t="s">
        <v>6278</v>
      </c>
      <c r="D6441" s="1" t="s">
        <v>6205</v>
      </c>
      <c r="E6441" s="1" t="s">
        <v>21633</v>
      </c>
      <c r="F6441" s="1" t="s">
        <v>1212</v>
      </c>
      <c r="G6441" s="1">
        <v>25.087199999999999</v>
      </c>
      <c r="H6441" s="1">
        <v>-77.323899999999995</v>
      </c>
      <c r="I6441" s="1">
        <v>0</v>
      </c>
      <c r="J6441" s="1">
        <v>-5</v>
      </c>
      <c r="K6441" s="1" t="s">
        <v>161</v>
      </c>
      <c r="L6441" s="1" t="s">
        <v>21632</v>
      </c>
    </row>
    <row r="6442" spans="1:12">
      <c r="A6442" s="1">
        <v>7866</v>
      </c>
      <c r="B6442" s="1" t="s">
        <v>21634</v>
      </c>
      <c r="C6442" s="1" t="s">
        <v>21635</v>
      </c>
      <c r="D6442" s="1" t="s">
        <v>3819</v>
      </c>
      <c r="F6442" s="1" t="s">
        <v>1212</v>
      </c>
      <c r="G6442" s="1">
        <v>-7.7051499999999997</v>
      </c>
      <c r="H6442" s="1">
        <v>38.158644000000002</v>
      </c>
      <c r="I6442" s="1">
        <v>0</v>
      </c>
      <c r="J6442" s="1">
        <v>3</v>
      </c>
      <c r="K6442" s="1" t="s">
        <v>161</v>
      </c>
      <c r="L6442" s="1" t="s">
        <v>21634</v>
      </c>
    </row>
    <row r="6443" spans="1:12">
      <c r="A6443" s="1">
        <v>7867</v>
      </c>
      <c r="B6443" s="1" t="s">
        <v>21636</v>
      </c>
      <c r="C6443" s="1" t="s">
        <v>1144</v>
      </c>
      <c r="D6443" s="1" t="s">
        <v>1968</v>
      </c>
      <c r="F6443" s="1" t="s">
        <v>21637</v>
      </c>
      <c r="G6443" s="1">
        <v>51.517299999999999</v>
      </c>
      <c r="H6443" s="1">
        <v>5.8557199999999998</v>
      </c>
      <c r="I6443" s="1">
        <v>98</v>
      </c>
      <c r="J6443" s="1">
        <v>1</v>
      </c>
      <c r="K6443" s="1" t="s">
        <v>184</v>
      </c>
      <c r="L6443" s="1" t="s">
        <v>21636</v>
      </c>
    </row>
    <row r="6444" spans="1:12">
      <c r="A6444" s="1">
        <v>7868</v>
      </c>
      <c r="B6444" s="1" t="s">
        <v>21638</v>
      </c>
      <c r="C6444" s="1" t="s">
        <v>21639</v>
      </c>
      <c r="D6444" s="1" t="s">
        <v>6584</v>
      </c>
      <c r="F6444" s="1" t="s">
        <v>21640</v>
      </c>
      <c r="G6444" s="1">
        <v>31.865556000000002</v>
      </c>
      <c r="H6444" s="1">
        <v>64.195278000000002</v>
      </c>
      <c r="I6444" s="1">
        <v>2808</v>
      </c>
      <c r="J6444" s="1">
        <v>4.5</v>
      </c>
      <c r="K6444" s="1" t="s">
        <v>201</v>
      </c>
      <c r="L6444" s="1" t="s">
        <v>21638</v>
      </c>
    </row>
    <row r="6445" spans="1:12">
      <c r="A6445" s="1">
        <v>7869</v>
      </c>
      <c r="B6445" s="1" t="s">
        <v>21641</v>
      </c>
      <c r="C6445" s="1" t="s">
        <v>21642</v>
      </c>
      <c r="D6445" s="1" t="s">
        <v>1210</v>
      </c>
      <c r="E6445" s="1" t="s">
        <v>21643</v>
      </c>
      <c r="F6445" s="1" t="s">
        <v>21644</v>
      </c>
      <c r="G6445" s="1">
        <v>38.830916700000003</v>
      </c>
      <c r="H6445" s="1">
        <v>-94.890305600000005</v>
      </c>
      <c r="I6445" s="1">
        <v>1087</v>
      </c>
      <c r="J6445" s="1">
        <v>-6</v>
      </c>
      <c r="K6445" s="1" t="s">
        <v>236</v>
      </c>
      <c r="L6445" s="1" t="s">
        <v>21641</v>
      </c>
    </row>
    <row r="6446" spans="1:12">
      <c r="A6446" s="1">
        <v>7870</v>
      </c>
      <c r="B6446" s="1" t="s">
        <v>21645</v>
      </c>
      <c r="C6446" s="1" t="s">
        <v>21646</v>
      </c>
      <c r="D6446" s="1" t="s">
        <v>1210</v>
      </c>
      <c r="E6446" s="1" t="s">
        <v>21647</v>
      </c>
      <c r="F6446" s="1" t="s">
        <v>21648</v>
      </c>
      <c r="G6446" s="1">
        <v>38.804166700000003</v>
      </c>
      <c r="H6446" s="1">
        <v>-76.069000000000003</v>
      </c>
      <c r="I6446" s="1">
        <v>72</v>
      </c>
      <c r="J6446" s="1">
        <v>-5</v>
      </c>
      <c r="K6446" s="1" t="s">
        <v>236</v>
      </c>
      <c r="L6446" s="1" t="s">
        <v>21645</v>
      </c>
    </row>
    <row r="6447" spans="1:12">
      <c r="A6447" s="1">
        <v>7871</v>
      </c>
      <c r="B6447" s="1" t="s">
        <v>21649</v>
      </c>
      <c r="C6447" s="1" t="s">
        <v>21650</v>
      </c>
      <c r="D6447" s="1" t="s">
        <v>2115</v>
      </c>
      <c r="E6447" s="1" t="s">
        <v>21651</v>
      </c>
      <c r="F6447" s="1" t="s">
        <v>21652</v>
      </c>
      <c r="G6447" s="1">
        <v>60.818100000000001</v>
      </c>
      <c r="H6447" s="1">
        <v>11.068</v>
      </c>
      <c r="I6447" s="1">
        <v>713</v>
      </c>
      <c r="J6447" s="1">
        <v>1</v>
      </c>
      <c r="K6447" s="1" t="s">
        <v>184</v>
      </c>
      <c r="L6447" s="1" t="s">
        <v>21649</v>
      </c>
    </row>
    <row r="6448" spans="1:12">
      <c r="A6448" s="1">
        <v>7872</v>
      </c>
      <c r="B6448" s="1" t="s">
        <v>21653</v>
      </c>
      <c r="C6448" s="1" t="s">
        <v>21654</v>
      </c>
      <c r="D6448" s="1" t="s">
        <v>2115</v>
      </c>
      <c r="F6448" s="1" t="s">
        <v>21655</v>
      </c>
      <c r="G6448" s="1">
        <v>61.547199999999997</v>
      </c>
      <c r="H6448" s="1">
        <v>10.0611</v>
      </c>
      <c r="I6448" s="1">
        <v>571</v>
      </c>
      <c r="J6448" s="1">
        <v>1</v>
      </c>
      <c r="K6448" s="1" t="s">
        <v>184</v>
      </c>
      <c r="L6448" s="1" t="s">
        <v>21653</v>
      </c>
    </row>
    <row r="6449" spans="1:12">
      <c r="A6449" s="1">
        <v>7873</v>
      </c>
      <c r="B6449" s="1" t="s">
        <v>21656</v>
      </c>
      <c r="C6449" s="1" t="s">
        <v>21657</v>
      </c>
      <c r="D6449" s="1" t="s">
        <v>2115</v>
      </c>
      <c r="F6449" s="1" t="s">
        <v>21658</v>
      </c>
      <c r="G6449" s="1">
        <v>60.88</v>
      </c>
      <c r="H6449" s="1">
        <v>11.6731</v>
      </c>
      <c r="I6449" s="1">
        <v>659</v>
      </c>
      <c r="J6449" s="1">
        <v>1</v>
      </c>
      <c r="K6449" s="1" t="s">
        <v>184</v>
      </c>
      <c r="L6449" s="1" t="s">
        <v>21656</v>
      </c>
    </row>
    <row r="6450" spans="1:12">
      <c r="A6450" s="1">
        <v>7874</v>
      </c>
      <c r="B6450" s="1" t="s">
        <v>21659</v>
      </c>
      <c r="C6450" s="1" t="s">
        <v>21660</v>
      </c>
      <c r="D6450" s="1" t="s">
        <v>1210</v>
      </c>
      <c r="E6450" s="1" t="s">
        <v>21661</v>
      </c>
      <c r="F6450" s="1" t="s">
        <v>1212</v>
      </c>
      <c r="G6450" s="1">
        <v>48.7182058</v>
      </c>
      <c r="H6450" s="1">
        <v>-118.6564714</v>
      </c>
      <c r="I6450" s="1">
        <v>2522</v>
      </c>
      <c r="J6450" s="1">
        <v>-8</v>
      </c>
      <c r="K6450" s="1" t="s">
        <v>236</v>
      </c>
      <c r="L6450" s="1" t="s">
        <v>21659</v>
      </c>
    </row>
    <row r="6451" spans="1:12">
      <c r="A6451" s="1">
        <v>7875</v>
      </c>
      <c r="B6451" s="1" t="s">
        <v>21662</v>
      </c>
      <c r="C6451" s="1" t="s">
        <v>21663</v>
      </c>
      <c r="D6451" s="1" t="s">
        <v>1210</v>
      </c>
      <c r="E6451" s="1" t="s">
        <v>21664</v>
      </c>
      <c r="F6451" s="1" t="s">
        <v>21665</v>
      </c>
      <c r="G6451" s="1">
        <v>39.055300000000003</v>
      </c>
      <c r="H6451" s="1">
        <v>-121.3411</v>
      </c>
      <c r="I6451" s="1">
        <v>62</v>
      </c>
      <c r="J6451" s="1">
        <v>-8</v>
      </c>
      <c r="K6451" s="1" t="s">
        <v>236</v>
      </c>
      <c r="L6451" s="1" t="s">
        <v>21662</v>
      </c>
    </row>
    <row r="6452" spans="1:12">
      <c r="A6452" s="1">
        <v>7876</v>
      </c>
      <c r="B6452" s="1" t="s">
        <v>21666</v>
      </c>
      <c r="C6452" s="1" t="s">
        <v>13139</v>
      </c>
      <c r="D6452" s="1" t="s">
        <v>5363</v>
      </c>
      <c r="F6452" s="1" t="s">
        <v>1212</v>
      </c>
      <c r="G6452" s="1">
        <v>47.547530999999999</v>
      </c>
      <c r="H6452" s="1">
        <v>7.5897699999999997</v>
      </c>
      <c r="I6452" s="1">
        <v>800</v>
      </c>
      <c r="J6452" s="1">
        <v>1</v>
      </c>
      <c r="K6452" s="1" t="s">
        <v>184</v>
      </c>
      <c r="L6452" s="1" t="s">
        <v>21666</v>
      </c>
    </row>
    <row r="6453" spans="1:12">
      <c r="A6453" s="1">
        <v>7877</v>
      </c>
      <c r="B6453" s="1" t="s">
        <v>21667</v>
      </c>
      <c r="C6453" s="1" t="s">
        <v>2337</v>
      </c>
      <c r="D6453" s="1" t="s">
        <v>2297</v>
      </c>
      <c r="E6453" s="1" t="s">
        <v>21668</v>
      </c>
      <c r="F6453" s="1" t="s">
        <v>1212</v>
      </c>
      <c r="G6453" s="1">
        <v>59.323300000000003</v>
      </c>
      <c r="H6453" s="1">
        <v>18.081</v>
      </c>
      <c r="I6453" s="1">
        <v>0</v>
      </c>
      <c r="J6453" s="1">
        <v>1</v>
      </c>
      <c r="K6453" s="1" t="s">
        <v>184</v>
      </c>
      <c r="L6453" s="1" t="s">
        <v>21667</v>
      </c>
    </row>
    <row r="6454" spans="1:12">
      <c r="A6454" s="1">
        <v>7878</v>
      </c>
      <c r="B6454" s="1" t="s">
        <v>21669</v>
      </c>
      <c r="C6454" s="1" t="s">
        <v>21670</v>
      </c>
      <c r="D6454" s="1" t="s">
        <v>2297</v>
      </c>
      <c r="E6454" s="1" t="s">
        <v>21671</v>
      </c>
      <c r="F6454" s="1" t="s">
        <v>1212</v>
      </c>
      <c r="G6454" s="1">
        <v>56.041899999999998</v>
      </c>
      <c r="H6454" s="1">
        <v>12.6912</v>
      </c>
      <c r="I6454" s="1">
        <v>0</v>
      </c>
      <c r="J6454" s="1">
        <v>1</v>
      </c>
      <c r="K6454" s="1" t="s">
        <v>184</v>
      </c>
      <c r="L6454" s="1" t="s">
        <v>21669</v>
      </c>
    </row>
    <row r="6455" spans="1:12">
      <c r="A6455" s="1">
        <v>7879</v>
      </c>
      <c r="B6455" s="1" t="s">
        <v>21672</v>
      </c>
      <c r="C6455" s="1" t="s">
        <v>21673</v>
      </c>
      <c r="D6455" s="1" t="s">
        <v>6330</v>
      </c>
      <c r="F6455" s="1" t="s">
        <v>21674</v>
      </c>
      <c r="G6455" s="1">
        <v>-38.446800000000003</v>
      </c>
      <c r="H6455" s="1">
        <v>145.23779999999999</v>
      </c>
      <c r="I6455" s="1">
        <v>0</v>
      </c>
      <c r="J6455" s="1">
        <v>10</v>
      </c>
      <c r="K6455" s="1" t="s">
        <v>6333</v>
      </c>
      <c r="L6455" s="1" t="s">
        <v>21672</v>
      </c>
    </row>
    <row r="6456" spans="1:12">
      <c r="A6456" s="1">
        <v>7880</v>
      </c>
      <c r="B6456" s="1" t="s">
        <v>21675</v>
      </c>
      <c r="C6456" s="1" t="s">
        <v>21676</v>
      </c>
      <c r="D6456" s="1" t="s">
        <v>1210</v>
      </c>
      <c r="E6456" s="1" t="s">
        <v>21677</v>
      </c>
      <c r="F6456" s="1" t="s">
        <v>21678</v>
      </c>
      <c r="G6456" s="1">
        <v>34.471305600000001</v>
      </c>
      <c r="H6456" s="1">
        <v>-97.959861099999998</v>
      </c>
      <c r="I6456" s="1">
        <v>1114</v>
      </c>
      <c r="J6456" s="1">
        <v>-6</v>
      </c>
      <c r="K6456" s="1" t="s">
        <v>236</v>
      </c>
      <c r="L6456" s="1" t="s">
        <v>21675</v>
      </c>
    </row>
    <row r="6457" spans="1:12">
      <c r="A6457" s="1">
        <v>7881</v>
      </c>
      <c r="B6457" s="1" t="s">
        <v>21679</v>
      </c>
      <c r="C6457" s="1" t="s">
        <v>11897</v>
      </c>
      <c r="D6457" s="1" t="s">
        <v>1210</v>
      </c>
      <c r="F6457" s="1" t="s">
        <v>21680</v>
      </c>
      <c r="G6457" s="1">
        <v>40.756160000000001</v>
      </c>
      <c r="H6457" s="1">
        <v>-73.990600000000001</v>
      </c>
      <c r="I6457" s="1">
        <v>0</v>
      </c>
      <c r="J6457" s="1">
        <v>-5</v>
      </c>
      <c r="K6457" s="1" t="s">
        <v>236</v>
      </c>
      <c r="L6457" s="1" t="s">
        <v>21679</v>
      </c>
    </row>
    <row r="6458" spans="1:12">
      <c r="A6458" s="1">
        <v>7882</v>
      </c>
      <c r="B6458" s="1" t="s">
        <v>21681</v>
      </c>
      <c r="C6458" s="1" t="s">
        <v>21682</v>
      </c>
      <c r="D6458" s="1" t="s">
        <v>3624</v>
      </c>
      <c r="F6458" s="1" t="s">
        <v>1212</v>
      </c>
      <c r="G6458" s="1">
        <v>3.2078009999999999</v>
      </c>
      <c r="H6458" s="1">
        <v>73.037307999999996</v>
      </c>
      <c r="I6458" s="1">
        <v>0</v>
      </c>
      <c r="J6458" s="1">
        <v>5</v>
      </c>
      <c r="K6458" s="1" t="s">
        <v>201</v>
      </c>
      <c r="L6458" s="1" t="s">
        <v>21681</v>
      </c>
    </row>
    <row r="6459" spans="1:12">
      <c r="A6459" s="1">
        <v>7883</v>
      </c>
      <c r="B6459" s="1" t="s">
        <v>21683</v>
      </c>
      <c r="C6459" s="1" t="s">
        <v>1520</v>
      </c>
      <c r="D6459" s="1" t="s">
        <v>1511</v>
      </c>
      <c r="F6459" s="1" t="s">
        <v>21684</v>
      </c>
      <c r="G6459" s="1">
        <v>60.163055999999997</v>
      </c>
      <c r="H6459" s="1">
        <v>24.969166999999999</v>
      </c>
      <c r="I6459" s="1">
        <v>6</v>
      </c>
      <c r="J6459" s="1">
        <v>2</v>
      </c>
      <c r="K6459" s="1" t="s">
        <v>184</v>
      </c>
      <c r="L6459" s="1" t="s">
        <v>21683</v>
      </c>
    </row>
    <row r="6460" spans="1:12">
      <c r="A6460" s="1">
        <v>7884</v>
      </c>
      <c r="B6460" s="1" t="s">
        <v>21685</v>
      </c>
      <c r="C6460" s="1" t="s">
        <v>21686</v>
      </c>
      <c r="D6460" s="1" t="s">
        <v>1210</v>
      </c>
      <c r="E6460" s="1" t="s">
        <v>21687</v>
      </c>
      <c r="F6460" s="1" t="s">
        <v>1212</v>
      </c>
      <c r="G6460" s="1">
        <v>36.110880600000002</v>
      </c>
      <c r="H6460" s="1">
        <v>-109.57542220000001</v>
      </c>
      <c r="I6460" s="1">
        <v>5547</v>
      </c>
      <c r="J6460" s="1">
        <v>-7</v>
      </c>
      <c r="K6460" s="1" t="s">
        <v>201</v>
      </c>
      <c r="L6460" s="1" t="s">
        <v>21685</v>
      </c>
    </row>
    <row r="6461" spans="1:12">
      <c r="A6461" s="1">
        <v>7885</v>
      </c>
      <c r="B6461" s="1" t="s">
        <v>21688</v>
      </c>
      <c r="C6461" s="1" t="s">
        <v>21689</v>
      </c>
      <c r="D6461" s="1" t="s">
        <v>1210</v>
      </c>
      <c r="E6461" s="1" t="s">
        <v>21690</v>
      </c>
      <c r="F6461" s="1" t="s">
        <v>21691</v>
      </c>
      <c r="G6461" s="1">
        <v>29.215429</v>
      </c>
      <c r="H6461" s="1">
        <v>-99.748962000000006</v>
      </c>
      <c r="I6461" s="1">
        <v>942</v>
      </c>
      <c r="J6461" s="1">
        <v>-6</v>
      </c>
      <c r="K6461" s="1" t="s">
        <v>236</v>
      </c>
      <c r="L6461" s="1" t="s">
        <v>21688</v>
      </c>
    </row>
    <row r="6462" spans="1:12">
      <c r="A6462" s="1">
        <v>7886</v>
      </c>
      <c r="B6462" s="1" t="s">
        <v>21692</v>
      </c>
      <c r="C6462" s="1" t="s">
        <v>21693</v>
      </c>
      <c r="D6462" s="1" t="s">
        <v>1210</v>
      </c>
      <c r="E6462" s="1" t="s">
        <v>21694</v>
      </c>
      <c r="F6462" s="1" t="s">
        <v>21695</v>
      </c>
      <c r="G6462" s="1">
        <v>41.606326000000003</v>
      </c>
      <c r="H6462" s="1">
        <v>-88.083003000000005</v>
      </c>
      <c r="I6462" s="1">
        <v>680</v>
      </c>
      <c r="J6462" s="1">
        <v>-6</v>
      </c>
      <c r="K6462" s="1" t="s">
        <v>236</v>
      </c>
      <c r="L6462" s="1" t="s">
        <v>21692</v>
      </c>
    </row>
    <row r="6463" spans="1:12">
      <c r="A6463" s="1">
        <v>7887</v>
      </c>
      <c r="B6463" s="1" t="s">
        <v>21696</v>
      </c>
      <c r="C6463" s="1" t="s">
        <v>21697</v>
      </c>
      <c r="D6463" s="1" t="s">
        <v>1210</v>
      </c>
      <c r="E6463" s="1" t="s">
        <v>21698</v>
      </c>
      <c r="F6463" s="1" t="s">
        <v>1212</v>
      </c>
      <c r="G6463" s="1">
        <v>40.144978999999999</v>
      </c>
      <c r="H6463" s="1">
        <v>-88.200197000000003</v>
      </c>
      <c r="I6463" s="1">
        <v>735</v>
      </c>
      <c r="J6463" s="1">
        <v>-6</v>
      </c>
      <c r="K6463" s="1" t="s">
        <v>236</v>
      </c>
      <c r="L6463" s="1" t="s">
        <v>21696</v>
      </c>
    </row>
    <row r="6464" spans="1:12">
      <c r="A6464" s="1">
        <v>7888</v>
      </c>
      <c r="B6464" s="1" t="s">
        <v>21699</v>
      </c>
      <c r="C6464" s="1" t="s">
        <v>18284</v>
      </c>
      <c r="D6464" s="1" t="s">
        <v>1210</v>
      </c>
      <c r="E6464" s="1" t="s">
        <v>21700</v>
      </c>
      <c r="F6464" s="1" t="s">
        <v>21701</v>
      </c>
      <c r="G6464" s="1">
        <v>37.989666700000001</v>
      </c>
      <c r="H6464" s="1">
        <v>-122.0568889</v>
      </c>
      <c r="I6464" s="1">
        <v>26</v>
      </c>
      <c r="J6464" s="1">
        <v>-8</v>
      </c>
      <c r="K6464" s="1" t="s">
        <v>236</v>
      </c>
      <c r="L6464" s="1" t="s">
        <v>21699</v>
      </c>
    </row>
    <row r="6465" spans="1:12">
      <c r="A6465" s="1">
        <v>7889</v>
      </c>
      <c r="B6465" s="1" t="s">
        <v>21702</v>
      </c>
      <c r="C6465" s="1" t="s">
        <v>21703</v>
      </c>
      <c r="D6465" s="1" t="s">
        <v>1210</v>
      </c>
      <c r="E6465" s="1" t="s">
        <v>21704</v>
      </c>
      <c r="F6465" s="1" t="s">
        <v>21705</v>
      </c>
      <c r="G6465" s="1">
        <v>25.325392999999998</v>
      </c>
      <c r="H6465" s="1">
        <v>-80.274775000000005</v>
      </c>
      <c r="I6465" s="1">
        <v>8</v>
      </c>
      <c r="J6465" s="1">
        <v>-5</v>
      </c>
      <c r="K6465" s="1" t="s">
        <v>236</v>
      </c>
      <c r="L6465" s="1" t="s">
        <v>21702</v>
      </c>
    </row>
    <row r="6466" spans="1:12">
      <c r="A6466" s="1">
        <v>7890</v>
      </c>
      <c r="B6466" s="1" t="s">
        <v>21706</v>
      </c>
      <c r="C6466" s="1" t="s">
        <v>12095</v>
      </c>
      <c r="D6466" s="1" t="s">
        <v>1210</v>
      </c>
      <c r="F6466" s="1" t="s">
        <v>1212</v>
      </c>
      <c r="G6466" s="1">
        <v>39.753186999999997</v>
      </c>
      <c r="H6466" s="1">
        <v>-105.00009300000001</v>
      </c>
      <c r="I6466" s="1">
        <v>0</v>
      </c>
      <c r="J6466" s="1">
        <v>-7</v>
      </c>
      <c r="K6466" s="1" t="s">
        <v>236</v>
      </c>
      <c r="L6466" s="1" t="s">
        <v>21706</v>
      </c>
    </row>
    <row r="6467" spans="1:12">
      <c r="A6467" s="1">
        <v>7891</v>
      </c>
      <c r="B6467" s="1" t="s">
        <v>21707</v>
      </c>
      <c r="C6467" s="1" t="s">
        <v>21707</v>
      </c>
      <c r="D6467" s="1" t="s">
        <v>1210</v>
      </c>
      <c r="F6467" s="1" t="s">
        <v>1212</v>
      </c>
      <c r="G6467" s="1">
        <v>-1.1111</v>
      </c>
      <c r="H6467" s="1">
        <v>-1.1111</v>
      </c>
      <c r="I6467" s="1">
        <v>0</v>
      </c>
      <c r="J6467" s="1">
        <v>0</v>
      </c>
      <c r="K6467" s="1" t="s">
        <v>236</v>
      </c>
      <c r="L6467" s="1" t="s">
        <v>21707</v>
      </c>
    </row>
    <row r="6468" spans="1:12">
      <c r="A6468" s="1">
        <v>7892</v>
      </c>
      <c r="B6468" s="1" t="s">
        <v>21708</v>
      </c>
      <c r="C6468" s="1" t="s">
        <v>21709</v>
      </c>
      <c r="D6468" s="1" t="s">
        <v>4057</v>
      </c>
      <c r="F6468" s="1" t="s">
        <v>21710</v>
      </c>
      <c r="G6468" s="1">
        <v>48.5548</v>
      </c>
      <c r="H6468" s="1">
        <v>7.7778</v>
      </c>
      <c r="I6468" s="1">
        <v>130</v>
      </c>
      <c r="J6468" s="1">
        <v>1</v>
      </c>
      <c r="K6468" s="1" t="s">
        <v>184</v>
      </c>
      <c r="L6468" s="1" t="s">
        <v>21708</v>
      </c>
    </row>
    <row r="6469" spans="1:12">
      <c r="A6469" s="1">
        <v>7893</v>
      </c>
      <c r="B6469" s="1" t="s">
        <v>21711</v>
      </c>
      <c r="C6469" s="1" t="s">
        <v>21711</v>
      </c>
      <c r="D6469" s="1" t="s">
        <v>1196</v>
      </c>
      <c r="F6469" s="1" t="s">
        <v>21712</v>
      </c>
      <c r="G6469" s="1">
        <v>50</v>
      </c>
      <c r="H6469" s="1">
        <v>7.5916670000000002</v>
      </c>
      <c r="I6469" s="1">
        <v>1296</v>
      </c>
      <c r="J6469" s="1">
        <v>1</v>
      </c>
      <c r="K6469" s="1" t="s">
        <v>184</v>
      </c>
      <c r="L6469" s="1" t="s">
        <v>21711</v>
      </c>
    </row>
    <row r="6470" spans="1:12">
      <c r="A6470" s="1">
        <v>7894</v>
      </c>
      <c r="B6470" s="1" t="s">
        <v>21713</v>
      </c>
      <c r="C6470" s="1" t="s">
        <v>21714</v>
      </c>
      <c r="D6470" s="1" t="s">
        <v>10648</v>
      </c>
      <c r="E6470" s="1" t="s">
        <v>21715</v>
      </c>
      <c r="F6470" s="1" t="s">
        <v>21716</v>
      </c>
      <c r="G6470" s="1">
        <v>32.825000000000003</v>
      </c>
      <c r="H6470" s="1">
        <v>97.125</v>
      </c>
      <c r="I6470" s="1">
        <v>13000</v>
      </c>
      <c r="J6470" s="1">
        <v>8</v>
      </c>
      <c r="K6470" s="1" t="s">
        <v>161</v>
      </c>
      <c r="L6470" s="1" t="s">
        <v>21713</v>
      </c>
    </row>
    <row r="6471" spans="1:12">
      <c r="A6471" s="1">
        <v>7895</v>
      </c>
      <c r="B6471" s="1" t="s">
        <v>21717</v>
      </c>
      <c r="C6471" s="1" t="s">
        <v>21717</v>
      </c>
      <c r="D6471" s="1" t="s">
        <v>6006</v>
      </c>
      <c r="E6471" s="1" t="s">
        <v>21718</v>
      </c>
      <c r="F6471" s="1" t="s">
        <v>1212</v>
      </c>
      <c r="G6471" s="1">
        <v>9.3033330000000003</v>
      </c>
      <c r="H6471" s="1">
        <v>-78.236110999999994</v>
      </c>
      <c r="I6471" s="1">
        <v>10</v>
      </c>
      <c r="J6471" s="1">
        <v>-5</v>
      </c>
      <c r="K6471" s="1" t="s">
        <v>161</v>
      </c>
      <c r="L6471" s="1" t="s">
        <v>21717</v>
      </c>
    </row>
    <row r="6472" spans="1:12">
      <c r="A6472" s="1">
        <v>7896</v>
      </c>
      <c r="B6472" s="1" t="s">
        <v>21719</v>
      </c>
      <c r="C6472" s="1" t="s">
        <v>21719</v>
      </c>
      <c r="D6472" s="1" t="s">
        <v>6006</v>
      </c>
      <c r="E6472" s="1" t="s">
        <v>21720</v>
      </c>
      <c r="F6472" s="1" t="s">
        <v>1212</v>
      </c>
      <c r="G6472" s="1">
        <v>9.1377780000000008</v>
      </c>
      <c r="H6472" s="1">
        <v>-77.933610999999999</v>
      </c>
      <c r="I6472" s="1">
        <v>10</v>
      </c>
      <c r="J6472" s="1">
        <v>-5</v>
      </c>
      <c r="K6472" s="1" t="s">
        <v>161</v>
      </c>
      <c r="L6472" s="1" t="s">
        <v>21719</v>
      </c>
    </row>
    <row r="6473" spans="1:12">
      <c r="A6473" s="1">
        <v>7897</v>
      </c>
      <c r="B6473" s="1" t="s">
        <v>21721</v>
      </c>
      <c r="C6473" s="1" t="s">
        <v>21721</v>
      </c>
      <c r="D6473" s="1" t="s">
        <v>6006</v>
      </c>
      <c r="E6473" s="1" t="s">
        <v>21722</v>
      </c>
      <c r="F6473" s="1" t="s">
        <v>1212</v>
      </c>
      <c r="G6473" s="1">
        <v>9.1866669999999999</v>
      </c>
      <c r="H6473" s="1">
        <v>-77.984166999999999</v>
      </c>
      <c r="I6473" s="1">
        <v>10</v>
      </c>
      <c r="J6473" s="1">
        <v>-5</v>
      </c>
      <c r="K6473" s="1" t="s">
        <v>161</v>
      </c>
      <c r="L6473" s="1" t="s">
        <v>21721</v>
      </c>
    </row>
    <row r="6474" spans="1:12">
      <c r="A6474" s="1">
        <v>7898</v>
      </c>
      <c r="B6474" s="1" t="s">
        <v>21723</v>
      </c>
      <c r="C6474" s="1" t="s">
        <v>21724</v>
      </c>
      <c r="D6474" s="1" t="s">
        <v>10648</v>
      </c>
      <c r="E6474" s="1" t="s">
        <v>21725</v>
      </c>
      <c r="F6474" s="1" t="s">
        <v>21726</v>
      </c>
      <c r="G6474" s="1">
        <v>33.777200000000001</v>
      </c>
      <c r="H6474" s="1">
        <v>119.1478</v>
      </c>
      <c r="I6474" s="1">
        <v>23</v>
      </c>
      <c r="J6474" s="1">
        <v>8</v>
      </c>
      <c r="K6474" s="1" t="s">
        <v>201</v>
      </c>
      <c r="L6474" s="1" t="s">
        <v>21723</v>
      </c>
    </row>
    <row r="6475" spans="1:12">
      <c r="A6475" s="1">
        <v>7899</v>
      </c>
      <c r="B6475" s="1" t="s">
        <v>21727</v>
      </c>
      <c r="C6475" s="1" t="s">
        <v>21727</v>
      </c>
      <c r="D6475" s="1" t="s">
        <v>5190</v>
      </c>
      <c r="F6475" s="1" t="s">
        <v>1212</v>
      </c>
      <c r="G6475" s="1">
        <v>46.70778</v>
      </c>
      <c r="H6475" s="1">
        <v>15.769410000000001</v>
      </c>
      <c r="I6475" s="1">
        <v>764</v>
      </c>
      <c r="J6475" s="1">
        <v>1</v>
      </c>
      <c r="K6475" s="1" t="s">
        <v>184</v>
      </c>
      <c r="L6475" s="1" t="s">
        <v>21727</v>
      </c>
    </row>
    <row r="6476" spans="1:12">
      <c r="A6476" s="1">
        <v>7900</v>
      </c>
      <c r="B6476" s="1" t="s">
        <v>21728</v>
      </c>
      <c r="C6476" s="1" t="s">
        <v>21728</v>
      </c>
      <c r="D6476" s="1" t="s">
        <v>5190</v>
      </c>
      <c r="F6476" s="1" t="s">
        <v>1212</v>
      </c>
      <c r="G6476" s="1">
        <v>47.05932</v>
      </c>
      <c r="H6476" s="1">
        <v>16.324490000000001</v>
      </c>
      <c r="I6476" s="1">
        <v>820</v>
      </c>
      <c r="J6476" s="1">
        <v>1</v>
      </c>
      <c r="K6476" s="1" t="s">
        <v>184</v>
      </c>
      <c r="L6476" s="1" t="s">
        <v>21728</v>
      </c>
    </row>
    <row r="6477" spans="1:12">
      <c r="A6477" s="1">
        <v>7901</v>
      </c>
      <c r="B6477" s="1" t="s">
        <v>21729</v>
      </c>
      <c r="C6477" s="1" t="s">
        <v>21729</v>
      </c>
      <c r="D6477" s="1" t="s">
        <v>6006</v>
      </c>
      <c r="E6477" s="1" t="s">
        <v>21730</v>
      </c>
      <c r="F6477" s="1" t="s">
        <v>1212</v>
      </c>
      <c r="G6477" s="1">
        <v>9.5591670000000004</v>
      </c>
      <c r="H6477" s="1">
        <v>-78.971110999999993</v>
      </c>
      <c r="I6477" s="1">
        <v>5</v>
      </c>
      <c r="J6477" s="1">
        <v>-5</v>
      </c>
      <c r="K6477" s="1" t="s">
        <v>161</v>
      </c>
      <c r="L6477" s="1" t="s">
        <v>21729</v>
      </c>
    </row>
    <row r="6478" spans="1:12">
      <c r="A6478" s="1">
        <v>7902</v>
      </c>
      <c r="B6478" s="1" t="s">
        <v>21731</v>
      </c>
      <c r="C6478" s="1" t="s">
        <v>21732</v>
      </c>
      <c r="D6478" s="1" t="s">
        <v>233</v>
      </c>
      <c r="E6478" s="1" t="s">
        <v>21733</v>
      </c>
      <c r="F6478" s="1" t="s">
        <v>21734</v>
      </c>
      <c r="G6478" s="1">
        <v>43.922800000000002</v>
      </c>
      <c r="H6478" s="1">
        <v>-78.894999999999996</v>
      </c>
      <c r="I6478" s="1">
        <v>459</v>
      </c>
      <c r="J6478" s="1">
        <v>-5</v>
      </c>
      <c r="K6478" s="1" t="s">
        <v>236</v>
      </c>
      <c r="L6478" s="1" t="s">
        <v>21731</v>
      </c>
    </row>
    <row r="6479" spans="1:12">
      <c r="A6479" s="1">
        <v>7903</v>
      </c>
      <c r="B6479" s="1" t="s">
        <v>21735</v>
      </c>
      <c r="C6479" s="1" t="s">
        <v>21736</v>
      </c>
      <c r="D6479" s="1" t="s">
        <v>1196</v>
      </c>
      <c r="F6479" s="1" t="s">
        <v>21737</v>
      </c>
      <c r="G6479" s="1">
        <v>51.647199999999998</v>
      </c>
      <c r="H6479" s="1">
        <v>7.1633300000000002</v>
      </c>
      <c r="I6479" s="1">
        <v>240</v>
      </c>
      <c r="J6479" s="1">
        <v>1</v>
      </c>
      <c r="K6479" s="1" t="s">
        <v>161</v>
      </c>
      <c r="L6479" s="1" t="s">
        <v>21735</v>
      </c>
    </row>
    <row r="6480" spans="1:12">
      <c r="A6480" s="1">
        <v>7904</v>
      </c>
      <c r="B6480" s="1" t="s">
        <v>21738</v>
      </c>
      <c r="C6480" s="1" t="s">
        <v>21739</v>
      </c>
      <c r="D6480" s="1" t="s">
        <v>2297</v>
      </c>
      <c r="F6480" s="1" t="s">
        <v>21740</v>
      </c>
      <c r="G6480" s="1">
        <v>62.03</v>
      </c>
      <c r="H6480" s="1">
        <v>15.752000000000001</v>
      </c>
      <c r="I6480" s="1">
        <v>660</v>
      </c>
      <c r="J6480" s="1">
        <v>1</v>
      </c>
      <c r="K6480" s="1" t="s">
        <v>184</v>
      </c>
      <c r="L6480" s="1" t="s">
        <v>21738</v>
      </c>
    </row>
    <row r="6481" spans="1:12">
      <c r="A6481" s="1">
        <v>7905</v>
      </c>
      <c r="B6481" s="1" t="s">
        <v>21741</v>
      </c>
      <c r="C6481" s="1" t="s">
        <v>21742</v>
      </c>
      <c r="D6481" s="1" t="s">
        <v>1196</v>
      </c>
      <c r="E6481" s="1" t="s">
        <v>21743</v>
      </c>
      <c r="F6481" s="1" t="s">
        <v>21744</v>
      </c>
      <c r="G6481" s="1">
        <v>48.369300000000003</v>
      </c>
      <c r="H6481" s="1">
        <v>7.8277200000000002</v>
      </c>
      <c r="I6481" s="1">
        <v>511</v>
      </c>
      <c r="J6481" s="1">
        <v>1</v>
      </c>
      <c r="K6481" s="1" t="s">
        <v>184</v>
      </c>
      <c r="L6481" s="1" t="s">
        <v>21741</v>
      </c>
    </row>
    <row r="6482" spans="1:12">
      <c r="A6482" s="1">
        <v>7906</v>
      </c>
      <c r="B6482" s="1" t="s">
        <v>21745</v>
      </c>
      <c r="C6482" s="1" t="s">
        <v>21746</v>
      </c>
      <c r="D6482" s="1" t="s">
        <v>10160</v>
      </c>
      <c r="F6482" s="1" t="s">
        <v>21747</v>
      </c>
      <c r="G6482" s="1">
        <v>22.233000000000001</v>
      </c>
      <c r="H6482" s="1">
        <v>95.117000000000004</v>
      </c>
      <c r="I6482" s="1">
        <v>298</v>
      </c>
      <c r="J6482" s="1">
        <v>6.5</v>
      </c>
      <c r="K6482" s="1" t="s">
        <v>201</v>
      </c>
      <c r="L6482" s="1" t="s">
        <v>21745</v>
      </c>
    </row>
    <row r="6483" spans="1:12">
      <c r="A6483" s="1">
        <v>7907</v>
      </c>
      <c r="B6483" s="1" t="s">
        <v>21748</v>
      </c>
      <c r="C6483" s="1" t="s">
        <v>12752</v>
      </c>
      <c r="D6483" s="1" t="s">
        <v>1210</v>
      </c>
      <c r="F6483" s="1" t="s">
        <v>21749</v>
      </c>
      <c r="G6483" s="1">
        <v>39.211892800000001</v>
      </c>
      <c r="H6483" s="1">
        <v>-82.2292554</v>
      </c>
      <c r="I6483" s="1">
        <v>766</v>
      </c>
      <c r="J6483" s="1">
        <v>-5</v>
      </c>
      <c r="K6483" s="1" t="s">
        <v>161</v>
      </c>
      <c r="L6483" s="1" t="s">
        <v>21748</v>
      </c>
    </row>
    <row r="6484" spans="1:12">
      <c r="A6484" s="1">
        <v>7908</v>
      </c>
      <c r="B6484" s="1" t="s">
        <v>21750</v>
      </c>
      <c r="C6484" s="1" t="s">
        <v>14029</v>
      </c>
      <c r="D6484" s="1" t="s">
        <v>1210</v>
      </c>
      <c r="E6484" s="1" t="s">
        <v>21751</v>
      </c>
      <c r="F6484" s="1" t="s">
        <v>21752</v>
      </c>
      <c r="G6484" s="1">
        <v>39.840277800000003</v>
      </c>
      <c r="H6484" s="1">
        <v>-83.840166699999997</v>
      </c>
      <c r="I6484" s="1">
        <v>1051</v>
      </c>
      <c r="J6484" s="1">
        <v>-5</v>
      </c>
      <c r="K6484" s="1" t="s">
        <v>236</v>
      </c>
      <c r="L6484" s="1" t="s">
        <v>21750</v>
      </c>
    </row>
    <row r="6485" spans="1:12">
      <c r="A6485" s="1">
        <v>7909</v>
      </c>
      <c r="B6485" s="1" t="s">
        <v>21753</v>
      </c>
      <c r="C6485" s="1" t="s">
        <v>21754</v>
      </c>
      <c r="D6485" s="1" t="s">
        <v>3624</v>
      </c>
      <c r="E6485" s="1" t="s">
        <v>21755</v>
      </c>
      <c r="F6485" s="1" t="s">
        <v>21756</v>
      </c>
      <c r="G6485" s="1">
        <v>3.48489</v>
      </c>
      <c r="H6485" s="1">
        <v>72.804079999999999</v>
      </c>
      <c r="I6485" s="1">
        <v>2</v>
      </c>
      <c r="J6485" s="1">
        <v>4</v>
      </c>
      <c r="K6485" s="1" t="s">
        <v>201</v>
      </c>
      <c r="L6485" s="1" t="s">
        <v>21753</v>
      </c>
    </row>
    <row r="6486" spans="1:12">
      <c r="A6486" s="1">
        <v>7910</v>
      </c>
      <c r="B6486" s="1" t="s">
        <v>21757</v>
      </c>
      <c r="C6486" s="1" t="s">
        <v>3455</v>
      </c>
      <c r="D6486" s="1" t="s">
        <v>3447</v>
      </c>
      <c r="F6486" s="1" t="s">
        <v>21758</v>
      </c>
      <c r="G6486" s="1">
        <v>34.008099999999999</v>
      </c>
      <c r="H6486" s="1">
        <v>-4.96556</v>
      </c>
      <c r="I6486" s="1">
        <v>1539</v>
      </c>
      <c r="J6486" s="1">
        <v>0</v>
      </c>
      <c r="K6486" s="1" t="s">
        <v>161</v>
      </c>
      <c r="L6486" s="1" t="s">
        <v>21757</v>
      </c>
    </row>
    <row r="6487" spans="1:12">
      <c r="A6487" s="1">
        <v>7911</v>
      </c>
      <c r="B6487" s="1" t="s">
        <v>21759</v>
      </c>
      <c r="C6487" s="1" t="s">
        <v>5638</v>
      </c>
      <c r="D6487" s="1" t="s">
        <v>5616</v>
      </c>
      <c r="E6487" s="1" t="s">
        <v>21760</v>
      </c>
      <c r="F6487" s="1" t="s">
        <v>21761</v>
      </c>
      <c r="G6487" s="1">
        <v>18.475000000000001</v>
      </c>
      <c r="H6487" s="1">
        <v>-69.974999999999994</v>
      </c>
      <c r="I6487" s="1">
        <v>22</v>
      </c>
      <c r="J6487" s="1">
        <v>-6</v>
      </c>
      <c r="K6487" s="1" t="s">
        <v>161</v>
      </c>
      <c r="L6487" s="1" t="s">
        <v>21759</v>
      </c>
    </row>
    <row r="6488" spans="1:12">
      <c r="A6488" s="1">
        <v>7912</v>
      </c>
      <c r="B6488" s="1" t="s">
        <v>21762</v>
      </c>
      <c r="C6488" s="1" t="s">
        <v>21762</v>
      </c>
      <c r="D6488" s="1" t="s">
        <v>6330</v>
      </c>
      <c r="E6488" s="1" t="s">
        <v>21763</v>
      </c>
      <c r="F6488" s="1" t="s">
        <v>21764</v>
      </c>
      <c r="G6488" s="1">
        <v>-12.9033</v>
      </c>
      <c r="H6488" s="1">
        <v>132.53200000000001</v>
      </c>
      <c r="I6488" s="1">
        <v>43</v>
      </c>
      <c r="J6488" s="1">
        <v>9.5</v>
      </c>
      <c r="K6488" s="1" t="s">
        <v>161</v>
      </c>
      <c r="L6488" s="1" t="s">
        <v>21762</v>
      </c>
    </row>
    <row r="6489" spans="1:12">
      <c r="A6489" s="1">
        <v>7913</v>
      </c>
      <c r="B6489" s="1" t="s">
        <v>21765</v>
      </c>
      <c r="C6489" s="1" t="s">
        <v>21765</v>
      </c>
      <c r="D6489" s="1" t="s">
        <v>6330</v>
      </c>
      <c r="E6489" s="1" t="s">
        <v>21766</v>
      </c>
      <c r="F6489" s="1" t="s">
        <v>21767</v>
      </c>
      <c r="G6489" s="1">
        <v>-12.6571</v>
      </c>
      <c r="H6489" s="1">
        <v>132.893</v>
      </c>
      <c r="I6489" s="1">
        <v>52</v>
      </c>
      <c r="J6489" s="1">
        <v>9.5</v>
      </c>
      <c r="K6489" s="1" t="s">
        <v>161</v>
      </c>
      <c r="L6489" s="1" t="s">
        <v>21765</v>
      </c>
    </row>
    <row r="6490" spans="1:12">
      <c r="A6490" s="1">
        <v>7914</v>
      </c>
      <c r="B6490" s="1" t="s">
        <v>21768</v>
      </c>
      <c r="C6490" s="1" t="s">
        <v>21769</v>
      </c>
      <c r="D6490" s="1" t="s">
        <v>6460</v>
      </c>
      <c r="F6490" s="1" t="s">
        <v>21770</v>
      </c>
      <c r="G6490" s="1">
        <v>-44.300277999999999</v>
      </c>
      <c r="H6490" s="1">
        <v>-176.22055599999999</v>
      </c>
      <c r="I6490" s="1">
        <v>12</v>
      </c>
      <c r="J6490" s="1">
        <v>12.75</v>
      </c>
      <c r="K6490" s="1" t="s">
        <v>161</v>
      </c>
      <c r="L6490" s="1" t="s">
        <v>21768</v>
      </c>
    </row>
    <row r="6491" spans="1:12">
      <c r="A6491" s="1">
        <v>7915</v>
      </c>
      <c r="B6491" s="1" t="s">
        <v>21771</v>
      </c>
      <c r="C6491" s="1" t="s">
        <v>21772</v>
      </c>
      <c r="D6491" s="1" t="s">
        <v>1196</v>
      </c>
      <c r="F6491" s="1" t="s">
        <v>1212</v>
      </c>
      <c r="G6491" s="1">
        <v>48.780146999999999</v>
      </c>
      <c r="H6491" s="1">
        <v>12.863573000000001</v>
      </c>
      <c r="I6491" s="1">
        <v>1050</v>
      </c>
      <c r="J6491" s="1">
        <v>1</v>
      </c>
      <c r="K6491" s="1" t="s">
        <v>184</v>
      </c>
      <c r="L6491" s="1" t="s">
        <v>21771</v>
      </c>
    </row>
    <row r="6492" spans="1:12">
      <c r="A6492" s="1">
        <v>7916</v>
      </c>
      <c r="B6492" s="1" t="s">
        <v>21773</v>
      </c>
      <c r="C6492" s="1" t="s">
        <v>21774</v>
      </c>
      <c r="D6492" s="1" t="s">
        <v>1196</v>
      </c>
      <c r="F6492" s="1" t="s">
        <v>1212</v>
      </c>
      <c r="G6492" s="1">
        <v>48.7</v>
      </c>
      <c r="H6492" s="1">
        <v>13.016667</v>
      </c>
      <c r="I6492" s="1">
        <v>1043</v>
      </c>
      <c r="J6492" s="1">
        <v>1</v>
      </c>
      <c r="K6492" s="1" t="s">
        <v>184</v>
      </c>
      <c r="L6492" s="1" t="s">
        <v>21773</v>
      </c>
    </row>
    <row r="6493" spans="1:12">
      <c r="A6493" s="1">
        <v>7917</v>
      </c>
      <c r="B6493" s="1" t="s">
        <v>21775</v>
      </c>
      <c r="C6493" s="1" t="s">
        <v>21776</v>
      </c>
      <c r="D6493" s="1" t="s">
        <v>1196</v>
      </c>
      <c r="F6493" s="1" t="s">
        <v>1212</v>
      </c>
      <c r="G6493" s="1">
        <v>48.574167000000003</v>
      </c>
      <c r="H6493" s="1">
        <v>13.450832999999999</v>
      </c>
      <c r="I6493" s="1">
        <v>1000</v>
      </c>
      <c r="J6493" s="1">
        <v>1</v>
      </c>
      <c r="K6493" s="1" t="s">
        <v>184</v>
      </c>
      <c r="L6493" s="1" t="s">
        <v>21775</v>
      </c>
    </row>
    <row r="6494" spans="1:12">
      <c r="A6494" s="1">
        <v>7918</v>
      </c>
      <c r="B6494" s="1" t="s">
        <v>21777</v>
      </c>
      <c r="C6494" s="1" t="s">
        <v>21778</v>
      </c>
      <c r="D6494" s="1" t="s">
        <v>1196</v>
      </c>
      <c r="F6494" s="1" t="s">
        <v>21779</v>
      </c>
      <c r="G6494" s="1">
        <v>49.1419</v>
      </c>
      <c r="H6494" s="1">
        <v>12.081899999999999</v>
      </c>
      <c r="I6494" s="1">
        <v>1299</v>
      </c>
      <c r="J6494" s="1">
        <v>1</v>
      </c>
      <c r="K6494" s="1" t="s">
        <v>184</v>
      </c>
      <c r="L6494" s="1" t="s">
        <v>21777</v>
      </c>
    </row>
    <row r="6495" spans="1:12">
      <c r="A6495" s="1">
        <v>7919</v>
      </c>
      <c r="B6495" s="1" t="s">
        <v>21780</v>
      </c>
      <c r="C6495" s="1" t="s">
        <v>21778</v>
      </c>
      <c r="D6495" s="1" t="s">
        <v>1196</v>
      </c>
      <c r="E6495" s="1" t="s">
        <v>21781</v>
      </c>
      <c r="F6495" s="1" t="s">
        <v>21782</v>
      </c>
      <c r="G6495" s="1">
        <v>49.021999999999998</v>
      </c>
      <c r="H6495" s="1">
        <v>12.1111</v>
      </c>
      <c r="I6495" s="1">
        <v>1200</v>
      </c>
      <c r="J6495" s="1">
        <v>1</v>
      </c>
      <c r="K6495" s="1" t="s">
        <v>184</v>
      </c>
      <c r="L6495" s="1" t="s">
        <v>21780</v>
      </c>
    </row>
    <row r="6496" spans="1:12">
      <c r="A6496" s="1">
        <v>7920</v>
      </c>
      <c r="B6496" s="1" t="s">
        <v>21783</v>
      </c>
      <c r="C6496" s="1" t="s">
        <v>21784</v>
      </c>
      <c r="D6496" s="1" t="s">
        <v>1196</v>
      </c>
      <c r="E6496" s="1" t="s">
        <v>21785</v>
      </c>
      <c r="F6496" s="1" t="s">
        <v>21786</v>
      </c>
      <c r="G6496" s="1">
        <v>49.04</v>
      </c>
      <c r="H6496" s="1">
        <v>11.081944</v>
      </c>
      <c r="I6496" s="1">
        <v>1200</v>
      </c>
      <c r="J6496" s="1">
        <v>1</v>
      </c>
      <c r="K6496" s="1" t="s">
        <v>184</v>
      </c>
      <c r="L6496" s="1" t="s">
        <v>21783</v>
      </c>
    </row>
    <row r="6497" spans="1:12">
      <c r="A6497" s="1">
        <v>7921</v>
      </c>
      <c r="B6497" s="1" t="s">
        <v>21787</v>
      </c>
      <c r="C6497" s="1" t="s">
        <v>21788</v>
      </c>
      <c r="D6497" s="1" t="s">
        <v>8918</v>
      </c>
      <c r="F6497" s="1" t="s">
        <v>1212</v>
      </c>
      <c r="G6497" s="1">
        <v>-31.1127</v>
      </c>
      <c r="H6497" s="1">
        <v>55.461100000000002</v>
      </c>
      <c r="I6497" s="1">
        <v>200</v>
      </c>
      <c r="J6497" s="1">
        <v>-3</v>
      </c>
      <c r="K6497" s="1" t="s">
        <v>161</v>
      </c>
      <c r="L6497" s="1" t="s">
        <v>21787</v>
      </c>
    </row>
    <row r="6498" spans="1:12">
      <c r="A6498" s="1">
        <v>7923</v>
      </c>
      <c r="B6498" s="1" t="s">
        <v>21789</v>
      </c>
      <c r="C6498" s="1" t="s">
        <v>11448</v>
      </c>
      <c r="D6498" s="1" t="s">
        <v>1210</v>
      </c>
      <c r="E6498" s="1" t="s">
        <v>21790</v>
      </c>
      <c r="F6498" s="1" t="s">
        <v>1212</v>
      </c>
      <c r="G6498" s="1">
        <v>25.778300000000002</v>
      </c>
      <c r="H6498" s="1">
        <v>-80.170299999999997</v>
      </c>
      <c r="I6498" s="1">
        <v>0</v>
      </c>
      <c r="J6498" s="1">
        <v>-5</v>
      </c>
      <c r="K6498" s="1" t="s">
        <v>236</v>
      </c>
      <c r="L6498" s="1" t="s">
        <v>21789</v>
      </c>
    </row>
    <row r="6499" spans="1:12">
      <c r="A6499" s="1">
        <v>7924</v>
      </c>
      <c r="B6499" s="1" t="s">
        <v>21791</v>
      </c>
      <c r="C6499" s="1" t="s">
        <v>3430</v>
      </c>
      <c r="D6499" s="1" t="s">
        <v>3431</v>
      </c>
      <c r="E6499" s="1" t="s">
        <v>21792</v>
      </c>
      <c r="F6499" s="1" t="s">
        <v>21793</v>
      </c>
      <c r="G6499" s="1">
        <v>8.3971300000000006</v>
      </c>
      <c r="H6499" s="1">
        <v>-13.129099999999999</v>
      </c>
      <c r="I6499" s="1">
        <v>60</v>
      </c>
      <c r="J6499" s="1">
        <v>0</v>
      </c>
      <c r="K6499" s="1" t="s">
        <v>201</v>
      </c>
      <c r="L6499" s="1" t="s">
        <v>21791</v>
      </c>
    </row>
    <row r="6500" spans="1:12">
      <c r="A6500" s="1">
        <v>7925</v>
      </c>
      <c r="B6500" s="1" t="s">
        <v>21794</v>
      </c>
      <c r="C6500" s="1" t="s">
        <v>12428</v>
      </c>
      <c r="D6500" s="1" t="s">
        <v>1210</v>
      </c>
      <c r="E6500" s="1" t="s">
        <v>21795</v>
      </c>
      <c r="F6500" s="1" t="s">
        <v>21796</v>
      </c>
      <c r="G6500" s="1">
        <v>39.068657000000002</v>
      </c>
      <c r="H6500" s="1">
        <v>-95.622482000000005</v>
      </c>
      <c r="I6500" s="1">
        <v>881</v>
      </c>
      <c r="J6500" s="1">
        <v>-6</v>
      </c>
      <c r="K6500" s="1" t="s">
        <v>236</v>
      </c>
      <c r="L6500" s="1" t="s">
        <v>21794</v>
      </c>
    </row>
    <row r="6501" spans="1:12">
      <c r="A6501" s="1">
        <v>7926</v>
      </c>
      <c r="B6501" s="1" t="s">
        <v>21797</v>
      </c>
      <c r="C6501" s="1" t="s">
        <v>21798</v>
      </c>
      <c r="D6501" s="1" t="s">
        <v>3819</v>
      </c>
      <c r="F6501" s="1" t="s">
        <v>1212</v>
      </c>
      <c r="G6501" s="1">
        <v>-2.1574879999999999</v>
      </c>
      <c r="H6501" s="1">
        <v>34.221232000000001</v>
      </c>
      <c r="I6501" s="1">
        <v>5080</v>
      </c>
      <c r="J6501" s="1">
        <v>3</v>
      </c>
      <c r="K6501" s="1" t="s">
        <v>201</v>
      </c>
      <c r="L6501" s="1" t="s">
        <v>21797</v>
      </c>
    </row>
    <row r="6502" spans="1:12">
      <c r="A6502" s="1">
        <v>7927</v>
      </c>
      <c r="B6502" s="1" t="s">
        <v>21799</v>
      </c>
      <c r="C6502" s="1" t="s">
        <v>21800</v>
      </c>
      <c r="D6502" s="1" t="s">
        <v>1210</v>
      </c>
      <c r="E6502" s="1" t="s">
        <v>21801</v>
      </c>
      <c r="F6502" s="1" t="s">
        <v>1212</v>
      </c>
      <c r="G6502" s="1">
        <v>38.332099999999997</v>
      </c>
      <c r="H6502" s="1">
        <v>-96.191199999999995</v>
      </c>
      <c r="I6502" s="1">
        <v>1208</v>
      </c>
      <c r="J6502" s="1">
        <v>-6</v>
      </c>
      <c r="K6502" s="1" t="s">
        <v>236</v>
      </c>
      <c r="L6502" s="1" t="s">
        <v>21799</v>
      </c>
    </row>
    <row r="6503" spans="1:12">
      <c r="A6503" s="1">
        <v>7928</v>
      </c>
      <c r="B6503" s="1" t="s">
        <v>21802</v>
      </c>
      <c r="C6503" s="1" t="s">
        <v>21689</v>
      </c>
      <c r="D6503" s="1" t="s">
        <v>1210</v>
      </c>
      <c r="F6503" s="1" t="s">
        <v>21803</v>
      </c>
      <c r="G6503" s="1">
        <v>29.229405</v>
      </c>
      <c r="H6503" s="1">
        <v>-99.823947000000004</v>
      </c>
      <c r="I6503" s="1">
        <v>929</v>
      </c>
      <c r="J6503" s="1">
        <v>-6</v>
      </c>
      <c r="K6503" s="1" t="s">
        <v>236</v>
      </c>
      <c r="L6503" s="1" t="s">
        <v>21802</v>
      </c>
    </row>
    <row r="6504" spans="1:12">
      <c r="A6504" s="1">
        <v>7929</v>
      </c>
      <c r="B6504" s="1" t="s">
        <v>21804</v>
      </c>
      <c r="C6504" s="1" t="s">
        <v>18825</v>
      </c>
      <c r="D6504" s="1" t="s">
        <v>1210</v>
      </c>
      <c r="F6504" s="1" t="s">
        <v>21805</v>
      </c>
      <c r="G6504" s="1">
        <v>37.609777999999999</v>
      </c>
      <c r="H6504" s="1">
        <v>-86.506924999999995</v>
      </c>
      <c r="I6504" s="1">
        <v>577</v>
      </c>
      <c r="J6504" s="1">
        <v>-5</v>
      </c>
      <c r="K6504" s="1" t="s">
        <v>236</v>
      </c>
      <c r="L6504" s="1" t="s">
        <v>21804</v>
      </c>
    </row>
    <row r="6505" spans="1:12">
      <c r="A6505" s="1">
        <v>7930</v>
      </c>
      <c r="B6505" s="1" t="s">
        <v>21806</v>
      </c>
      <c r="C6505" s="1" t="s">
        <v>21807</v>
      </c>
      <c r="D6505" s="1" t="s">
        <v>1210</v>
      </c>
      <c r="F6505" s="1" t="s">
        <v>21808</v>
      </c>
      <c r="G6505" s="1">
        <v>36.009</v>
      </c>
      <c r="H6505" s="1">
        <v>-86.520099999999999</v>
      </c>
      <c r="I6505" s="1">
        <v>543</v>
      </c>
      <c r="J6505" s="1">
        <v>-6</v>
      </c>
      <c r="K6505" s="1" t="s">
        <v>236</v>
      </c>
      <c r="L6505" s="1" t="s">
        <v>21806</v>
      </c>
    </row>
    <row r="6506" spans="1:12">
      <c r="A6506" s="1">
        <v>7931</v>
      </c>
      <c r="B6506" s="1" t="s">
        <v>21809</v>
      </c>
      <c r="C6506" s="1" t="s">
        <v>21810</v>
      </c>
      <c r="D6506" s="1" t="s">
        <v>1210</v>
      </c>
      <c r="F6506" s="1" t="s">
        <v>21811</v>
      </c>
      <c r="G6506" s="1">
        <v>35.205100000000002</v>
      </c>
      <c r="H6506" s="1">
        <v>-85.898099999999999</v>
      </c>
      <c r="I6506" s="1">
        <v>1953</v>
      </c>
      <c r="J6506" s="1">
        <v>-6</v>
      </c>
      <c r="K6506" s="1" t="s">
        <v>236</v>
      </c>
      <c r="L6506" s="1" t="s">
        <v>21809</v>
      </c>
    </row>
    <row r="6507" spans="1:12">
      <c r="A6507" s="1">
        <v>7932</v>
      </c>
      <c r="B6507" s="1" t="s">
        <v>21812</v>
      </c>
      <c r="C6507" s="1" t="s">
        <v>21813</v>
      </c>
      <c r="D6507" s="1" t="s">
        <v>10648</v>
      </c>
      <c r="E6507" s="1" t="s">
        <v>21814</v>
      </c>
      <c r="F6507" s="1" t="s">
        <v>21815</v>
      </c>
      <c r="G6507" s="1">
        <v>32.100270000000002</v>
      </c>
      <c r="H6507" s="1">
        <v>80.052778000000004</v>
      </c>
      <c r="I6507" s="1">
        <v>13780</v>
      </c>
      <c r="J6507" s="1">
        <v>8</v>
      </c>
      <c r="K6507" s="1" t="s">
        <v>201</v>
      </c>
      <c r="L6507" s="1" t="s">
        <v>21812</v>
      </c>
    </row>
    <row r="6508" spans="1:12">
      <c r="A6508" s="1">
        <v>7933</v>
      </c>
      <c r="B6508" s="1" t="s">
        <v>21816</v>
      </c>
      <c r="C6508" s="1" t="s">
        <v>21817</v>
      </c>
      <c r="D6508" s="1" t="s">
        <v>1196</v>
      </c>
      <c r="E6508" s="1" t="s">
        <v>21818</v>
      </c>
      <c r="F6508" s="1" t="s">
        <v>21819</v>
      </c>
      <c r="G6508" s="1">
        <v>51.855832999999997</v>
      </c>
      <c r="H6508" s="1">
        <v>11.418333000000001</v>
      </c>
      <c r="I6508" s="1">
        <v>596</v>
      </c>
      <c r="J6508" s="1">
        <v>1</v>
      </c>
      <c r="K6508" s="1" t="s">
        <v>184</v>
      </c>
      <c r="L6508" s="1" t="s">
        <v>21816</v>
      </c>
    </row>
    <row r="6509" spans="1:12">
      <c r="A6509" s="1">
        <v>7934</v>
      </c>
      <c r="B6509" s="1" t="s">
        <v>21820</v>
      </c>
      <c r="C6509" s="1" t="s">
        <v>21821</v>
      </c>
      <c r="D6509" s="1" t="s">
        <v>1196</v>
      </c>
      <c r="E6509" s="1" t="s">
        <v>21822</v>
      </c>
      <c r="F6509" s="1" t="s">
        <v>21823</v>
      </c>
      <c r="G6509" s="1">
        <v>49.799900000000001</v>
      </c>
      <c r="H6509" s="1">
        <v>9.9555500000000006</v>
      </c>
      <c r="I6509" s="1">
        <v>1000</v>
      </c>
      <c r="J6509" s="1">
        <v>1</v>
      </c>
      <c r="K6509" s="1" t="s">
        <v>184</v>
      </c>
      <c r="L6509" s="1" t="s">
        <v>21820</v>
      </c>
    </row>
    <row r="6510" spans="1:12">
      <c r="A6510" s="1">
        <v>7935</v>
      </c>
      <c r="B6510" s="1" t="s">
        <v>21824</v>
      </c>
      <c r="C6510" s="1" t="s">
        <v>21825</v>
      </c>
      <c r="D6510" s="1" t="s">
        <v>1210</v>
      </c>
      <c r="E6510" s="1" t="s">
        <v>21826</v>
      </c>
      <c r="F6510" s="1" t="s">
        <v>21827</v>
      </c>
      <c r="G6510" s="1">
        <v>33.177944400000001</v>
      </c>
      <c r="H6510" s="1">
        <v>-96.590527800000004</v>
      </c>
      <c r="I6510" s="1">
        <v>585</v>
      </c>
      <c r="J6510" s="1">
        <v>-6</v>
      </c>
      <c r="K6510" s="1" t="s">
        <v>236</v>
      </c>
      <c r="L6510" s="1" t="s">
        <v>21824</v>
      </c>
    </row>
    <row r="6511" spans="1:12">
      <c r="A6511" s="1">
        <v>7936</v>
      </c>
      <c r="B6511" s="1" t="s">
        <v>21828</v>
      </c>
      <c r="C6511" s="1" t="s">
        <v>21829</v>
      </c>
      <c r="D6511" s="1" t="s">
        <v>1210</v>
      </c>
      <c r="E6511" s="1" t="s">
        <v>21830</v>
      </c>
      <c r="F6511" s="1" t="s">
        <v>21831</v>
      </c>
      <c r="G6511" s="1">
        <v>42.1142897</v>
      </c>
      <c r="H6511" s="1">
        <v>-87.901537599999997</v>
      </c>
      <c r="I6511" s="1">
        <v>647</v>
      </c>
      <c r="J6511" s="1">
        <v>-6</v>
      </c>
      <c r="K6511" s="1" t="s">
        <v>236</v>
      </c>
      <c r="L6511" s="1" t="s">
        <v>21828</v>
      </c>
    </row>
    <row r="6512" spans="1:12">
      <c r="A6512" s="1">
        <v>7937</v>
      </c>
      <c r="B6512" s="1" t="s">
        <v>21832</v>
      </c>
      <c r="C6512" s="1" t="s">
        <v>21833</v>
      </c>
      <c r="D6512" s="1" t="s">
        <v>3705</v>
      </c>
      <c r="F6512" s="1" t="s">
        <v>1212</v>
      </c>
      <c r="G6512" s="1">
        <v>-1.4095949999999999</v>
      </c>
      <c r="H6512" s="1">
        <v>35.110802999999997</v>
      </c>
      <c r="I6512" s="1">
        <v>0</v>
      </c>
      <c r="J6512" s="1">
        <v>1</v>
      </c>
      <c r="K6512" s="1" t="s">
        <v>161</v>
      </c>
      <c r="L6512" s="1" t="s">
        <v>21832</v>
      </c>
    </row>
    <row r="6513" spans="1:12">
      <c r="A6513" s="1">
        <v>7938</v>
      </c>
      <c r="B6513" s="1" t="s">
        <v>21834</v>
      </c>
      <c r="C6513" s="1" t="s">
        <v>21835</v>
      </c>
      <c r="D6513" s="1" t="s">
        <v>1210</v>
      </c>
      <c r="E6513" s="1" t="s">
        <v>21836</v>
      </c>
      <c r="F6513" s="1" t="s">
        <v>21837</v>
      </c>
      <c r="G6513" s="1">
        <v>46.118000000000002</v>
      </c>
      <c r="H6513" s="1">
        <v>-122.89838899999999</v>
      </c>
      <c r="I6513" s="1">
        <v>20</v>
      </c>
      <c r="J6513" s="1">
        <v>-8</v>
      </c>
      <c r="K6513" s="1" t="s">
        <v>236</v>
      </c>
      <c r="L6513" s="1" t="s">
        <v>21834</v>
      </c>
    </row>
    <row r="6514" spans="1:12">
      <c r="A6514" s="1">
        <v>7939</v>
      </c>
      <c r="B6514" s="1" t="s">
        <v>21838</v>
      </c>
      <c r="C6514" s="1" t="s">
        <v>21839</v>
      </c>
      <c r="D6514" s="1" t="s">
        <v>5088</v>
      </c>
      <c r="F6514" s="1" t="s">
        <v>21840</v>
      </c>
      <c r="G6514" s="1">
        <v>49.442700000000002</v>
      </c>
      <c r="H6514" s="1">
        <v>14.3841</v>
      </c>
      <c r="I6514" s="1">
        <v>1322</v>
      </c>
      <c r="J6514" s="1">
        <v>1</v>
      </c>
      <c r="K6514" s="1" t="s">
        <v>161</v>
      </c>
      <c r="L6514" s="1" t="s">
        <v>21838</v>
      </c>
    </row>
    <row r="6515" spans="1:12">
      <c r="A6515" s="1">
        <v>7940</v>
      </c>
      <c r="B6515" s="1" t="s">
        <v>21841</v>
      </c>
      <c r="C6515" s="1" t="s">
        <v>21842</v>
      </c>
      <c r="D6515" s="1" t="s">
        <v>1210</v>
      </c>
      <c r="E6515" s="1" t="s">
        <v>21843</v>
      </c>
      <c r="F6515" s="1" t="s">
        <v>1212</v>
      </c>
      <c r="G6515" s="1">
        <v>41.3521</v>
      </c>
      <c r="H6515" s="1">
        <v>-82.497</v>
      </c>
      <c r="I6515" s="1">
        <v>595</v>
      </c>
      <c r="J6515" s="1">
        <v>-6</v>
      </c>
      <c r="K6515" s="1" t="s">
        <v>236</v>
      </c>
      <c r="L6515" s="1" t="s">
        <v>21841</v>
      </c>
    </row>
    <row r="6516" spans="1:12">
      <c r="A6516" s="1">
        <v>7941</v>
      </c>
      <c r="B6516" s="1" t="s">
        <v>21844</v>
      </c>
      <c r="C6516" s="1" t="s">
        <v>21844</v>
      </c>
      <c r="D6516" s="1" t="s">
        <v>3377</v>
      </c>
      <c r="F6516" s="1" t="s">
        <v>21845</v>
      </c>
      <c r="G6516" s="1">
        <v>11.45</v>
      </c>
      <c r="H6516" s="1">
        <v>-7.5170000000000003</v>
      </c>
      <c r="I6516" s="1">
        <v>300</v>
      </c>
      <c r="J6516" s="1">
        <v>0</v>
      </c>
      <c r="K6516" s="1" t="s">
        <v>201</v>
      </c>
      <c r="L6516" s="1" t="s">
        <v>21844</v>
      </c>
    </row>
    <row r="6517" spans="1:12">
      <c r="A6517" s="1">
        <v>7942</v>
      </c>
      <c r="B6517" s="1" t="s">
        <v>21846</v>
      </c>
      <c r="C6517" s="1" t="s">
        <v>21847</v>
      </c>
      <c r="D6517" s="1" t="s">
        <v>1210</v>
      </c>
      <c r="F6517" s="1" t="s">
        <v>1212</v>
      </c>
      <c r="G6517" s="1">
        <v>39.548000000000002</v>
      </c>
      <c r="H6517" s="1">
        <v>-107.3233</v>
      </c>
      <c r="I6517" s="1">
        <v>0</v>
      </c>
      <c r="J6517" s="1">
        <v>-7</v>
      </c>
      <c r="K6517" s="1" t="s">
        <v>236</v>
      </c>
      <c r="L6517" s="1" t="s">
        <v>21846</v>
      </c>
    </row>
    <row r="6518" spans="1:12">
      <c r="A6518" s="1">
        <v>7943</v>
      </c>
      <c r="B6518" s="1" t="s">
        <v>21848</v>
      </c>
      <c r="C6518" s="1" t="s">
        <v>13168</v>
      </c>
      <c r="D6518" s="1" t="s">
        <v>1210</v>
      </c>
      <c r="F6518" s="1" t="s">
        <v>1212</v>
      </c>
      <c r="G6518" s="1">
        <v>39.064599999999999</v>
      </c>
      <c r="H6518" s="1">
        <v>-108.5705</v>
      </c>
      <c r="I6518" s="1">
        <v>0</v>
      </c>
      <c r="J6518" s="1">
        <v>-7</v>
      </c>
      <c r="K6518" s="1" t="s">
        <v>236</v>
      </c>
      <c r="L6518" s="1" t="s">
        <v>21848</v>
      </c>
    </row>
    <row r="6519" spans="1:12">
      <c r="A6519" s="1">
        <v>7944</v>
      </c>
      <c r="B6519" s="1" t="s">
        <v>21849</v>
      </c>
      <c r="C6519" s="1" t="s">
        <v>12297</v>
      </c>
      <c r="D6519" s="1" t="s">
        <v>1210</v>
      </c>
      <c r="F6519" s="1" t="s">
        <v>1212</v>
      </c>
      <c r="G6519" s="1">
        <v>39.528700000000001</v>
      </c>
      <c r="H6519" s="1">
        <v>-119.8116</v>
      </c>
      <c r="I6519" s="1">
        <v>0</v>
      </c>
      <c r="J6519" s="1">
        <v>-8</v>
      </c>
      <c r="K6519" s="1" t="s">
        <v>236</v>
      </c>
      <c r="L6519" s="1" t="s">
        <v>21849</v>
      </c>
    </row>
    <row r="6520" spans="1:12">
      <c r="A6520" s="1">
        <v>7945</v>
      </c>
      <c r="B6520" s="1" t="s">
        <v>21850</v>
      </c>
      <c r="C6520" s="1" t="s">
        <v>10905</v>
      </c>
      <c r="D6520" s="1" t="s">
        <v>1210</v>
      </c>
      <c r="F6520" s="1" t="s">
        <v>1212</v>
      </c>
      <c r="G6520" s="1">
        <v>38.584791000000003</v>
      </c>
      <c r="H6520" s="1">
        <v>-121.500517</v>
      </c>
      <c r="I6520" s="1">
        <v>0</v>
      </c>
      <c r="J6520" s="1">
        <v>-8</v>
      </c>
      <c r="K6520" s="1" t="s">
        <v>236</v>
      </c>
      <c r="L6520" s="1" t="s">
        <v>21850</v>
      </c>
    </row>
    <row r="6521" spans="1:12">
      <c r="A6521" s="1">
        <v>7946</v>
      </c>
      <c r="B6521" s="1" t="s">
        <v>21851</v>
      </c>
      <c r="C6521" s="1" t="s">
        <v>21852</v>
      </c>
      <c r="D6521" s="1" t="s">
        <v>6349</v>
      </c>
      <c r="E6521" s="1" t="s">
        <v>21853</v>
      </c>
      <c r="F6521" s="1" t="s">
        <v>21854</v>
      </c>
      <c r="G6521" s="1">
        <v>-20.7897</v>
      </c>
      <c r="H6521" s="1">
        <v>-138.57</v>
      </c>
      <c r="I6521" s="1">
        <v>12</v>
      </c>
      <c r="J6521" s="1">
        <v>-10</v>
      </c>
      <c r="K6521" s="1" t="s">
        <v>201</v>
      </c>
      <c r="L6521" s="1" t="s">
        <v>21851</v>
      </c>
    </row>
    <row r="6522" spans="1:12">
      <c r="A6522" s="1">
        <v>7947</v>
      </c>
      <c r="B6522" s="1" t="s">
        <v>21855</v>
      </c>
      <c r="C6522" s="1" t="s">
        <v>21856</v>
      </c>
      <c r="D6522" s="1" t="s">
        <v>6542</v>
      </c>
      <c r="F6522" s="1" t="s">
        <v>21857</v>
      </c>
      <c r="G6522" s="1">
        <v>-77.847777800000003</v>
      </c>
      <c r="H6522" s="1">
        <v>166.6683333</v>
      </c>
      <c r="I6522" s="1">
        <v>1</v>
      </c>
      <c r="J6522" s="1">
        <v>12</v>
      </c>
      <c r="K6522" s="1" t="s">
        <v>201</v>
      </c>
      <c r="L6522" s="1" t="s">
        <v>21855</v>
      </c>
    </row>
    <row r="6523" spans="1:12">
      <c r="A6523" s="1">
        <v>7948</v>
      </c>
      <c r="B6523" s="1" t="s">
        <v>21858</v>
      </c>
      <c r="C6523" s="1" t="s">
        <v>21858</v>
      </c>
      <c r="D6523" s="1" t="s">
        <v>3705</v>
      </c>
      <c r="F6523" s="1" t="s">
        <v>21859</v>
      </c>
      <c r="G6523" s="1">
        <v>-1.5864180000000001</v>
      </c>
      <c r="H6523" s="1">
        <v>35.259036000000002</v>
      </c>
      <c r="I6523" s="1">
        <v>5536</v>
      </c>
      <c r="J6523" s="1">
        <v>3</v>
      </c>
      <c r="K6523" s="1" t="s">
        <v>201</v>
      </c>
      <c r="L6523" s="1" t="s">
        <v>21858</v>
      </c>
    </row>
    <row r="6524" spans="1:12">
      <c r="A6524" s="1">
        <v>7949</v>
      </c>
      <c r="B6524" s="1" t="s">
        <v>21860</v>
      </c>
      <c r="C6524" s="1" t="s">
        <v>21861</v>
      </c>
      <c r="D6524" s="1" t="s">
        <v>3705</v>
      </c>
      <c r="F6524" s="1" t="s">
        <v>1212</v>
      </c>
      <c r="G6524" s="1">
        <v>-1.4095690000000001</v>
      </c>
      <c r="H6524" s="1">
        <v>35.110787999999999</v>
      </c>
      <c r="I6524" s="1">
        <v>5006</v>
      </c>
      <c r="J6524" s="1">
        <v>3</v>
      </c>
      <c r="K6524" s="1" t="s">
        <v>201</v>
      </c>
      <c r="L6524" s="1" t="s">
        <v>21860</v>
      </c>
    </row>
    <row r="6525" spans="1:12">
      <c r="A6525" s="1">
        <v>7950</v>
      </c>
      <c r="B6525" s="1" t="s">
        <v>21860</v>
      </c>
      <c r="C6525" s="1" t="s">
        <v>21861</v>
      </c>
      <c r="D6525" s="1" t="s">
        <v>3705</v>
      </c>
      <c r="F6525" s="1" t="s">
        <v>1212</v>
      </c>
      <c r="G6525" s="1">
        <v>-1.4095690000000001</v>
      </c>
      <c r="H6525" s="1">
        <v>35.110787999999999</v>
      </c>
      <c r="I6525" s="1">
        <v>5006</v>
      </c>
      <c r="J6525" s="1">
        <v>3</v>
      </c>
      <c r="K6525" s="1" t="s">
        <v>201</v>
      </c>
      <c r="L6525" s="1" t="s">
        <v>21860</v>
      </c>
    </row>
    <row r="6526" spans="1:12">
      <c r="A6526" s="1">
        <v>7951</v>
      </c>
      <c r="B6526" s="1" t="s">
        <v>21862</v>
      </c>
      <c r="C6526" s="1" t="s">
        <v>21862</v>
      </c>
      <c r="D6526" s="1" t="s">
        <v>3705</v>
      </c>
      <c r="F6526" s="1" t="s">
        <v>1212</v>
      </c>
      <c r="G6526" s="1">
        <v>-1.264132</v>
      </c>
      <c r="H6526" s="1">
        <v>35.022719000000002</v>
      </c>
      <c r="I6526" s="1">
        <v>5174</v>
      </c>
      <c r="J6526" s="1">
        <v>3</v>
      </c>
      <c r="K6526" s="1" t="s">
        <v>201</v>
      </c>
      <c r="L6526" s="1" t="s">
        <v>21862</v>
      </c>
    </row>
    <row r="6527" spans="1:12">
      <c r="A6527" s="1">
        <v>7952</v>
      </c>
      <c r="B6527" s="1" t="s">
        <v>7538</v>
      </c>
      <c r="C6527" s="1" t="s">
        <v>7538</v>
      </c>
      <c r="D6527" s="1" t="s">
        <v>7510</v>
      </c>
      <c r="F6527" s="1" t="s">
        <v>1212</v>
      </c>
      <c r="G6527" s="1">
        <v>35.179443999999997</v>
      </c>
      <c r="H6527" s="1">
        <v>129.07555600000001</v>
      </c>
      <c r="I6527" s="1">
        <v>0</v>
      </c>
      <c r="J6527" s="1">
        <v>9</v>
      </c>
      <c r="K6527" s="1" t="s">
        <v>161</v>
      </c>
      <c r="L6527" s="1" t="s">
        <v>7538</v>
      </c>
    </row>
    <row r="6528" spans="1:12">
      <c r="A6528" s="1">
        <v>7953</v>
      </c>
      <c r="B6528" s="1" t="s">
        <v>7538</v>
      </c>
      <c r="C6528" s="1" t="s">
        <v>7538</v>
      </c>
      <c r="D6528" s="1" t="s">
        <v>7510</v>
      </c>
      <c r="F6528" s="1" t="s">
        <v>1212</v>
      </c>
      <c r="G6528" s="1">
        <v>35.179443999999997</v>
      </c>
      <c r="H6528" s="1">
        <v>129.07555600000001</v>
      </c>
      <c r="I6528" s="1">
        <v>0</v>
      </c>
      <c r="J6528" s="1">
        <v>9</v>
      </c>
      <c r="K6528" s="1" t="s">
        <v>161</v>
      </c>
      <c r="L6528" s="1" t="s">
        <v>7538</v>
      </c>
    </row>
    <row r="6529" spans="1:12">
      <c r="A6529" s="1">
        <v>7954</v>
      </c>
      <c r="B6529" s="1" t="s">
        <v>21863</v>
      </c>
      <c r="C6529" s="1" t="s">
        <v>21864</v>
      </c>
      <c r="D6529" s="1" t="s">
        <v>4057</v>
      </c>
      <c r="F6529" s="1" t="s">
        <v>1212</v>
      </c>
      <c r="G6529" s="1">
        <v>48.869722000000003</v>
      </c>
      <c r="H6529" s="1">
        <v>2.782778</v>
      </c>
      <c r="I6529" s="1">
        <v>250</v>
      </c>
      <c r="J6529" s="1">
        <v>1</v>
      </c>
      <c r="K6529" s="1" t="s">
        <v>184</v>
      </c>
      <c r="L6529" s="1" t="s">
        <v>21863</v>
      </c>
    </row>
    <row r="6530" spans="1:12">
      <c r="A6530" s="1">
        <v>7955</v>
      </c>
      <c r="B6530" s="1" t="s">
        <v>21865</v>
      </c>
      <c r="C6530" s="1" t="s">
        <v>21866</v>
      </c>
      <c r="D6530" s="1" t="s">
        <v>1210</v>
      </c>
      <c r="E6530" s="1" t="s">
        <v>21867</v>
      </c>
      <c r="F6530" s="1" t="s">
        <v>1212</v>
      </c>
      <c r="G6530" s="1">
        <v>48.031399999999998</v>
      </c>
      <c r="H6530" s="1">
        <v>-122.4838</v>
      </c>
      <c r="I6530" s="1">
        <v>108</v>
      </c>
      <c r="J6530" s="1">
        <v>-8</v>
      </c>
      <c r="K6530" s="1" t="s">
        <v>236</v>
      </c>
      <c r="L6530" s="1" t="s">
        <v>21865</v>
      </c>
    </row>
    <row r="6531" spans="1:12">
      <c r="A6531" s="1">
        <v>7956</v>
      </c>
      <c r="B6531" s="1" t="s">
        <v>21868</v>
      </c>
      <c r="C6531" s="1" t="s">
        <v>21869</v>
      </c>
      <c r="D6531" s="1" t="s">
        <v>1210</v>
      </c>
      <c r="E6531" s="1" t="s">
        <v>21870</v>
      </c>
      <c r="F6531" s="1" t="s">
        <v>1212</v>
      </c>
      <c r="G6531" s="1">
        <v>48.955896099999997</v>
      </c>
      <c r="H6531" s="1">
        <v>-122.4581183</v>
      </c>
      <c r="I6531" s="1">
        <v>106</v>
      </c>
      <c r="J6531" s="1">
        <v>-8</v>
      </c>
      <c r="K6531" s="1" t="s">
        <v>236</v>
      </c>
      <c r="L6531" s="1" t="s">
        <v>21868</v>
      </c>
    </row>
    <row r="6532" spans="1:12">
      <c r="A6532" s="1">
        <v>7957</v>
      </c>
      <c r="B6532" s="1" t="s">
        <v>21865</v>
      </c>
      <c r="C6532" s="1" t="s">
        <v>21866</v>
      </c>
      <c r="D6532" s="1" t="s">
        <v>1210</v>
      </c>
      <c r="E6532" s="1" t="s">
        <v>21871</v>
      </c>
      <c r="F6532" s="1" t="s">
        <v>1212</v>
      </c>
      <c r="G6532" s="1">
        <v>48.053808600000004</v>
      </c>
      <c r="H6532" s="1">
        <v>-122.81064360000001</v>
      </c>
      <c r="I6532" s="1">
        <v>108</v>
      </c>
      <c r="J6532" s="1">
        <v>-8</v>
      </c>
      <c r="K6532" s="1" t="s">
        <v>236</v>
      </c>
      <c r="L6532" s="1" t="s">
        <v>21865</v>
      </c>
    </row>
    <row r="6533" spans="1:12">
      <c r="A6533" s="1">
        <v>7958</v>
      </c>
      <c r="B6533" s="1" t="s">
        <v>21872</v>
      </c>
      <c r="C6533" s="1" t="s">
        <v>21872</v>
      </c>
      <c r="D6533" s="1" t="s">
        <v>2821</v>
      </c>
      <c r="F6533" s="1" t="s">
        <v>1212</v>
      </c>
      <c r="G6533" s="1">
        <v>1</v>
      </c>
      <c r="H6533" s="1">
        <v>1</v>
      </c>
      <c r="I6533" s="1">
        <v>1</v>
      </c>
      <c r="J6533" s="1">
        <v>1</v>
      </c>
      <c r="K6533" s="1" t="s">
        <v>161</v>
      </c>
      <c r="L6533" s="1" t="s">
        <v>21872</v>
      </c>
    </row>
    <row r="6534" spans="1:12">
      <c r="A6534" s="1">
        <v>7959</v>
      </c>
      <c r="B6534" s="1" t="s">
        <v>21873</v>
      </c>
      <c r="C6534" s="1" t="s">
        <v>21873</v>
      </c>
      <c r="D6534" s="1" t="s">
        <v>2821</v>
      </c>
      <c r="F6534" s="1" t="s">
        <v>1212</v>
      </c>
      <c r="G6534" s="1">
        <v>1</v>
      </c>
      <c r="H6534" s="1">
        <v>1</v>
      </c>
      <c r="I6534" s="1">
        <v>1</v>
      </c>
      <c r="J6534" s="1">
        <v>1</v>
      </c>
      <c r="K6534" s="1" t="s">
        <v>201</v>
      </c>
      <c r="L6534" s="1" t="s">
        <v>21873</v>
      </c>
    </row>
    <row r="6535" spans="1:12">
      <c r="A6535" s="1">
        <v>7960</v>
      </c>
      <c r="B6535" s="1" t="s">
        <v>21873</v>
      </c>
      <c r="C6535" s="1" t="s">
        <v>21873</v>
      </c>
      <c r="D6535" s="1" t="s">
        <v>2821</v>
      </c>
      <c r="F6535" s="1" t="s">
        <v>1212</v>
      </c>
      <c r="G6535" s="1">
        <v>1</v>
      </c>
      <c r="H6535" s="1">
        <v>1</v>
      </c>
      <c r="I6535" s="1">
        <v>1</v>
      </c>
      <c r="J6535" s="1">
        <v>1</v>
      </c>
      <c r="K6535" s="1" t="s">
        <v>201</v>
      </c>
      <c r="L6535" s="1" t="s">
        <v>21873</v>
      </c>
    </row>
    <row r="6536" spans="1:12">
      <c r="A6536" s="1">
        <v>7961</v>
      </c>
      <c r="B6536" s="1" t="s">
        <v>21874</v>
      </c>
      <c r="C6536" s="1" t="s">
        <v>21874</v>
      </c>
      <c r="D6536" s="1" t="s">
        <v>2821</v>
      </c>
      <c r="F6536" s="1" t="s">
        <v>1212</v>
      </c>
      <c r="G6536" s="1">
        <v>1</v>
      </c>
      <c r="H6536" s="1">
        <v>1</v>
      </c>
      <c r="I6536" s="1">
        <v>1</v>
      </c>
      <c r="J6536" s="1">
        <v>0</v>
      </c>
      <c r="K6536" s="1" t="s">
        <v>201</v>
      </c>
      <c r="L6536" s="1" t="s">
        <v>21874</v>
      </c>
    </row>
    <row r="6537" spans="1:12">
      <c r="A6537" s="1">
        <v>7962</v>
      </c>
      <c r="B6537" s="1" t="s">
        <v>21875</v>
      </c>
      <c r="C6537" s="1" t="s">
        <v>21875</v>
      </c>
      <c r="D6537" s="1" t="s">
        <v>6006</v>
      </c>
      <c r="E6537" s="1" t="s">
        <v>21876</v>
      </c>
      <c r="F6537" s="1" t="s">
        <v>21877</v>
      </c>
      <c r="G6537" s="1">
        <v>8.6833299999999998</v>
      </c>
      <c r="H6537" s="1">
        <v>-77.533299999999997</v>
      </c>
      <c r="I6537" s="1">
        <v>223</v>
      </c>
      <c r="J6537" s="1">
        <v>-5</v>
      </c>
      <c r="K6537" s="1" t="s">
        <v>161</v>
      </c>
      <c r="L6537" s="1" t="s">
        <v>21875</v>
      </c>
    </row>
    <row r="6538" spans="1:12">
      <c r="A6538" s="1">
        <v>7963</v>
      </c>
      <c r="B6538" s="1" t="s">
        <v>21878</v>
      </c>
      <c r="C6538" s="1" t="s">
        <v>21879</v>
      </c>
      <c r="D6538" s="1" t="s">
        <v>9348</v>
      </c>
      <c r="E6538" s="1" t="s">
        <v>21880</v>
      </c>
      <c r="F6538" s="1" t="s">
        <v>21881</v>
      </c>
      <c r="G6538" s="1">
        <v>45.372869000000001</v>
      </c>
      <c r="H6538" s="1">
        <v>36.402760999999998</v>
      </c>
      <c r="I6538" s="1">
        <v>152</v>
      </c>
      <c r="J6538" s="1">
        <v>-2</v>
      </c>
      <c r="K6538" s="1" t="s">
        <v>184</v>
      </c>
      <c r="L6538" s="1" t="s">
        <v>21878</v>
      </c>
    </row>
    <row r="6539" spans="1:12">
      <c r="A6539" s="1">
        <v>7964</v>
      </c>
      <c r="B6539" s="1" t="s">
        <v>21882</v>
      </c>
      <c r="C6539" s="1" t="s">
        <v>12950</v>
      </c>
      <c r="D6539" s="1" t="s">
        <v>10031</v>
      </c>
      <c r="F6539" s="1" t="s">
        <v>1212</v>
      </c>
      <c r="G6539" s="1">
        <v>8.9366669999999999</v>
      </c>
      <c r="H6539" s="1">
        <v>98.530277999999996</v>
      </c>
      <c r="I6539" s="1">
        <v>1200</v>
      </c>
      <c r="J6539" s="1">
        <v>8</v>
      </c>
      <c r="K6539" s="1" t="s">
        <v>161</v>
      </c>
      <c r="L6539" s="1" t="s">
        <v>21882</v>
      </c>
    </row>
    <row r="6540" spans="1:12">
      <c r="A6540" s="1">
        <v>7965</v>
      </c>
      <c r="B6540" s="1" t="s">
        <v>21882</v>
      </c>
      <c r="C6540" s="1" t="s">
        <v>12950</v>
      </c>
      <c r="D6540" s="1" t="s">
        <v>10031</v>
      </c>
      <c r="F6540" s="1" t="s">
        <v>1212</v>
      </c>
      <c r="G6540" s="1">
        <v>8.9366669999999999</v>
      </c>
      <c r="H6540" s="1">
        <v>98.530277999999996</v>
      </c>
      <c r="I6540" s="1">
        <v>1200</v>
      </c>
      <c r="J6540" s="1">
        <v>8</v>
      </c>
      <c r="K6540" s="1" t="s">
        <v>161</v>
      </c>
      <c r="L6540" s="1" t="s">
        <v>21882</v>
      </c>
    </row>
    <row r="6541" spans="1:12">
      <c r="A6541" s="1">
        <v>7966</v>
      </c>
      <c r="B6541" s="1" t="s">
        <v>21883</v>
      </c>
      <c r="C6541" s="1" t="s">
        <v>10957</v>
      </c>
      <c r="D6541" s="1" t="s">
        <v>1210</v>
      </c>
      <c r="F6541" s="1" t="s">
        <v>21884</v>
      </c>
      <c r="G6541" s="1">
        <v>42.35</v>
      </c>
      <c r="H6541" s="1">
        <v>-71.055800000000005</v>
      </c>
      <c r="I6541" s="1">
        <v>0</v>
      </c>
      <c r="J6541" s="1">
        <v>-5</v>
      </c>
      <c r="K6541" s="1" t="s">
        <v>236</v>
      </c>
      <c r="L6541" s="1" t="s">
        <v>21883</v>
      </c>
    </row>
    <row r="6542" spans="1:12">
      <c r="A6542" s="1">
        <v>7967</v>
      </c>
      <c r="B6542" s="1" t="s">
        <v>21885</v>
      </c>
      <c r="C6542" s="1" t="s">
        <v>21885</v>
      </c>
      <c r="D6542" s="1" t="s">
        <v>3402</v>
      </c>
      <c r="F6542" s="1" t="s">
        <v>1212</v>
      </c>
      <c r="G6542" s="1">
        <v>36.070780999999997</v>
      </c>
      <c r="H6542" s="1">
        <v>-5.6027639999999996</v>
      </c>
      <c r="I6542" s="1">
        <v>20</v>
      </c>
      <c r="J6542" s="1">
        <v>1</v>
      </c>
      <c r="K6542" s="1" t="s">
        <v>184</v>
      </c>
      <c r="L6542" s="1" t="s">
        <v>21885</v>
      </c>
    </row>
    <row r="6543" spans="1:12">
      <c r="A6543" s="1">
        <v>7968</v>
      </c>
      <c r="B6543" s="1" t="s">
        <v>21886</v>
      </c>
      <c r="C6543" s="1" t="s">
        <v>492</v>
      </c>
      <c r="D6543" s="1" t="s">
        <v>233</v>
      </c>
      <c r="E6543" s="1" t="s">
        <v>21887</v>
      </c>
      <c r="F6543" s="1" t="s">
        <v>1212</v>
      </c>
      <c r="G6543" s="1">
        <v>45.416400000000003</v>
      </c>
      <c r="H6543" s="1">
        <v>-75.651700000000005</v>
      </c>
      <c r="I6543" s="1">
        <v>374</v>
      </c>
      <c r="J6543" s="1">
        <v>-5</v>
      </c>
      <c r="K6543" s="1" t="s">
        <v>236</v>
      </c>
      <c r="L6543" s="1" t="s">
        <v>21886</v>
      </c>
    </row>
    <row r="6544" spans="1:12">
      <c r="A6544" s="1">
        <v>7969</v>
      </c>
      <c r="B6544" s="1" t="s">
        <v>21886</v>
      </c>
      <c r="C6544" s="1" t="s">
        <v>12234</v>
      </c>
      <c r="D6544" s="1" t="s">
        <v>233</v>
      </c>
      <c r="E6544" s="1" t="s">
        <v>21888</v>
      </c>
      <c r="F6544" s="1" t="s">
        <v>1212</v>
      </c>
      <c r="G6544" s="1">
        <v>44.179299999999998</v>
      </c>
      <c r="H6544" s="1">
        <v>-77.374700000000004</v>
      </c>
      <c r="I6544" s="1">
        <v>315</v>
      </c>
      <c r="J6544" s="1">
        <v>-5</v>
      </c>
      <c r="K6544" s="1" t="s">
        <v>236</v>
      </c>
      <c r="L6544" s="1" t="s">
        <v>21886</v>
      </c>
    </row>
    <row r="6545" spans="1:12">
      <c r="A6545" s="1">
        <v>7970</v>
      </c>
      <c r="B6545" s="1" t="s">
        <v>21886</v>
      </c>
      <c r="C6545" s="1" t="s">
        <v>329</v>
      </c>
      <c r="D6545" s="1" t="s">
        <v>233</v>
      </c>
      <c r="E6545" s="1" t="s">
        <v>21889</v>
      </c>
      <c r="F6545" s="1" t="s">
        <v>1212</v>
      </c>
      <c r="G6545" s="1">
        <v>53.578899999999997</v>
      </c>
      <c r="H6545" s="1">
        <v>-113.5307</v>
      </c>
      <c r="I6545" s="1">
        <v>2208</v>
      </c>
      <c r="J6545" s="1">
        <v>-7</v>
      </c>
      <c r="K6545" s="1" t="s">
        <v>236</v>
      </c>
      <c r="L6545" s="1" t="s">
        <v>21886</v>
      </c>
    </row>
    <row r="6546" spans="1:12">
      <c r="A6546" s="1">
        <v>7971</v>
      </c>
      <c r="B6546" s="1" t="s">
        <v>21886</v>
      </c>
      <c r="C6546" s="1" t="s">
        <v>10634</v>
      </c>
      <c r="D6546" s="1" t="s">
        <v>1210</v>
      </c>
      <c r="E6546" s="1" t="s">
        <v>21890</v>
      </c>
      <c r="F6546" s="1" t="s">
        <v>1212</v>
      </c>
      <c r="G6546" s="1">
        <v>37.534300000000002</v>
      </c>
      <c r="H6546" s="1">
        <v>-77.429450000000003</v>
      </c>
      <c r="I6546" s="1">
        <v>26</v>
      </c>
      <c r="J6546" s="1">
        <v>-5</v>
      </c>
      <c r="K6546" s="1" t="s">
        <v>236</v>
      </c>
      <c r="L6546" s="1" t="s">
        <v>21886</v>
      </c>
    </row>
    <row r="6547" spans="1:12">
      <c r="A6547" s="1">
        <v>7972</v>
      </c>
      <c r="B6547" s="1" t="s">
        <v>21891</v>
      </c>
      <c r="C6547" s="1" t="s">
        <v>10462</v>
      </c>
      <c r="D6547" s="1" t="s">
        <v>10324</v>
      </c>
      <c r="E6547" s="1" t="s">
        <v>21892</v>
      </c>
      <c r="F6547" s="1" t="s">
        <v>1212</v>
      </c>
      <c r="G6547" s="1">
        <v>3.1339999999999999</v>
      </c>
      <c r="H6547" s="1">
        <v>101.68600000000001</v>
      </c>
      <c r="I6547" s="1">
        <v>126</v>
      </c>
      <c r="J6547" s="1">
        <v>8</v>
      </c>
      <c r="K6547" s="1" t="s">
        <v>201</v>
      </c>
      <c r="L6547" s="1" t="s">
        <v>21891</v>
      </c>
    </row>
    <row r="6548" spans="1:12">
      <c r="A6548" s="1">
        <v>7973</v>
      </c>
      <c r="B6548" s="1" t="s">
        <v>21886</v>
      </c>
      <c r="C6548" s="1" t="s">
        <v>774</v>
      </c>
      <c r="D6548" s="1" t="s">
        <v>233</v>
      </c>
      <c r="E6548" s="1" t="s">
        <v>21893</v>
      </c>
      <c r="F6548" s="1" t="s">
        <v>1212</v>
      </c>
      <c r="G6548" s="1">
        <v>58.767749999999999</v>
      </c>
      <c r="H6548" s="1">
        <v>-94.174250000000001</v>
      </c>
      <c r="I6548" s="1">
        <v>10</v>
      </c>
      <c r="J6548" s="1">
        <v>-6</v>
      </c>
      <c r="K6548" s="1" t="s">
        <v>236</v>
      </c>
      <c r="L6548" s="1" t="s">
        <v>21886</v>
      </c>
    </row>
    <row r="6549" spans="1:12">
      <c r="A6549" s="1">
        <v>7974</v>
      </c>
      <c r="B6549" s="1" t="s">
        <v>21886</v>
      </c>
      <c r="C6549" s="1" t="s">
        <v>238</v>
      </c>
      <c r="D6549" s="1" t="s">
        <v>233</v>
      </c>
      <c r="E6549" s="1" t="s">
        <v>21894</v>
      </c>
      <c r="F6549" s="1" t="s">
        <v>1212</v>
      </c>
      <c r="G6549" s="1">
        <v>49.8889</v>
      </c>
      <c r="H6549" s="1">
        <v>-97.134200000000007</v>
      </c>
      <c r="I6549" s="1">
        <v>751</v>
      </c>
      <c r="J6549" s="1">
        <v>-6</v>
      </c>
      <c r="K6549" s="1" t="s">
        <v>236</v>
      </c>
      <c r="L6549" s="1" t="s">
        <v>21886</v>
      </c>
    </row>
    <row r="6550" spans="1:12">
      <c r="A6550" s="1">
        <v>7975</v>
      </c>
      <c r="B6550" s="1" t="s">
        <v>21895</v>
      </c>
      <c r="C6550" s="1" t="s">
        <v>366</v>
      </c>
      <c r="D6550" s="1" t="s">
        <v>233</v>
      </c>
      <c r="F6550" s="1" t="s">
        <v>1212</v>
      </c>
      <c r="G6550" s="1">
        <v>44.257199999999997</v>
      </c>
      <c r="H6550" s="1">
        <v>-76.537149999999997</v>
      </c>
      <c r="I6550" s="1">
        <v>282</v>
      </c>
      <c r="J6550" s="1">
        <v>-5</v>
      </c>
      <c r="K6550" s="1" t="s">
        <v>236</v>
      </c>
      <c r="L6550" s="1" t="s">
        <v>21895</v>
      </c>
    </row>
    <row r="6551" spans="1:12">
      <c r="A6551" s="1">
        <v>7976</v>
      </c>
      <c r="B6551" s="1" t="s">
        <v>21896</v>
      </c>
      <c r="C6551" s="1" t="s">
        <v>21897</v>
      </c>
      <c r="D6551" s="1" t="s">
        <v>3705</v>
      </c>
      <c r="E6551" s="1" t="s">
        <v>21898</v>
      </c>
      <c r="F6551" s="1" t="s">
        <v>21899</v>
      </c>
      <c r="G6551" s="1">
        <v>-4.2969400000000002</v>
      </c>
      <c r="H6551" s="1">
        <v>39.571399999999997</v>
      </c>
      <c r="I6551" s="1">
        <v>0</v>
      </c>
      <c r="J6551" s="1">
        <v>3</v>
      </c>
      <c r="K6551" s="1" t="s">
        <v>161</v>
      </c>
      <c r="L6551" s="1" t="s">
        <v>21896</v>
      </c>
    </row>
    <row r="6552" spans="1:12">
      <c r="A6552" s="1">
        <v>7977</v>
      </c>
      <c r="B6552" s="1" t="s">
        <v>21900</v>
      </c>
      <c r="C6552" s="1" t="s">
        <v>21901</v>
      </c>
      <c r="D6552" s="1" t="s">
        <v>6330</v>
      </c>
      <c r="F6552" s="1" t="s">
        <v>1212</v>
      </c>
      <c r="G6552" s="1">
        <v>-20.28866</v>
      </c>
      <c r="H6552" s="1">
        <v>149.04496599999999</v>
      </c>
      <c r="I6552" s="1">
        <v>0</v>
      </c>
      <c r="J6552" s="1">
        <v>-9</v>
      </c>
      <c r="K6552" s="1" t="s">
        <v>161</v>
      </c>
      <c r="L6552" s="1" t="s">
        <v>21900</v>
      </c>
    </row>
    <row r="6553" spans="1:12">
      <c r="A6553" s="1">
        <v>7978</v>
      </c>
      <c r="B6553" s="1" t="s">
        <v>21902</v>
      </c>
      <c r="C6553" s="1" t="s">
        <v>12436</v>
      </c>
      <c r="D6553" s="1" t="s">
        <v>1210</v>
      </c>
      <c r="E6553" s="1" t="s">
        <v>21903</v>
      </c>
      <c r="F6553" s="1" t="s">
        <v>21904</v>
      </c>
      <c r="G6553" s="1">
        <v>39.42792</v>
      </c>
      <c r="H6553" s="1">
        <v>-83.792118000000002</v>
      </c>
      <c r="I6553" s="1">
        <v>1077</v>
      </c>
      <c r="J6553" s="1">
        <v>-5</v>
      </c>
      <c r="K6553" s="1" t="s">
        <v>161</v>
      </c>
      <c r="L6553" s="1" t="s">
        <v>21902</v>
      </c>
    </row>
    <row r="6554" spans="1:12">
      <c r="A6554" s="1">
        <v>7979</v>
      </c>
      <c r="B6554" s="1" t="s">
        <v>21905</v>
      </c>
      <c r="C6554" s="1" t="s">
        <v>11396</v>
      </c>
      <c r="D6554" s="1" t="s">
        <v>1210</v>
      </c>
      <c r="E6554" s="1" t="s">
        <v>21906</v>
      </c>
      <c r="F6554" s="1" t="s">
        <v>21907</v>
      </c>
      <c r="G6554" s="1">
        <v>32.409556000000002</v>
      </c>
      <c r="H6554" s="1">
        <v>-111.218388</v>
      </c>
      <c r="I6554" s="1">
        <v>2031</v>
      </c>
      <c r="J6554" s="1">
        <v>-7</v>
      </c>
      <c r="K6554" s="1" t="s">
        <v>161</v>
      </c>
      <c r="L6554" s="1" t="s">
        <v>21905</v>
      </c>
    </row>
    <row r="6555" spans="1:12">
      <c r="A6555" s="1">
        <v>7980</v>
      </c>
      <c r="B6555" s="1" t="s">
        <v>21908</v>
      </c>
      <c r="C6555" s="1" t="s">
        <v>21909</v>
      </c>
      <c r="D6555" s="1" t="s">
        <v>1210</v>
      </c>
      <c r="E6555" s="1" t="s">
        <v>21910</v>
      </c>
      <c r="F6555" s="1" t="s">
        <v>21911</v>
      </c>
      <c r="G6555" s="1">
        <v>32.954889000000001</v>
      </c>
      <c r="H6555" s="1">
        <v>-111.76683199999999</v>
      </c>
      <c r="I6555" s="1">
        <v>1464</v>
      </c>
      <c r="J6555" s="1">
        <v>-7</v>
      </c>
      <c r="K6555" s="1" t="s">
        <v>161</v>
      </c>
      <c r="L6555" s="1" t="s">
        <v>21908</v>
      </c>
    </row>
    <row r="6556" spans="1:12">
      <c r="A6556" s="1">
        <v>7981</v>
      </c>
      <c r="B6556" s="1" t="s">
        <v>10971</v>
      </c>
      <c r="C6556" s="1" t="s">
        <v>10971</v>
      </c>
      <c r="D6556" s="1" t="s">
        <v>1210</v>
      </c>
      <c r="F6556" s="1" t="s">
        <v>21912</v>
      </c>
      <c r="G6556" s="1">
        <v>33.111944000000001</v>
      </c>
      <c r="H6556" s="1">
        <v>-112.269166</v>
      </c>
      <c r="I6556" s="1">
        <v>1261</v>
      </c>
      <c r="J6556" s="1">
        <v>-7</v>
      </c>
      <c r="K6556" s="1" t="s">
        <v>161</v>
      </c>
      <c r="L6556" s="1" t="s">
        <v>10971</v>
      </c>
    </row>
    <row r="6557" spans="1:12">
      <c r="A6557" s="1">
        <v>7982</v>
      </c>
      <c r="B6557" s="1" t="s">
        <v>21913</v>
      </c>
      <c r="C6557" s="1" t="s">
        <v>21914</v>
      </c>
      <c r="D6557" s="1" t="s">
        <v>1210</v>
      </c>
      <c r="E6557" s="1" t="s">
        <v>21915</v>
      </c>
      <c r="F6557" s="1" t="s">
        <v>21916</v>
      </c>
      <c r="G6557" s="1">
        <v>33.420417</v>
      </c>
      <c r="H6557" s="1">
        <v>-112.68617999999999</v>
      </c>
      <c r="I6557" s="1">
        <v>1033</v>
      </c>
      <c r="J6557" s="1">
        <v>-7</v>
      </c>
      <c r="K6557" s="1" t="s">
        <v>161</v>
      </c>
      <c r="L6557" s="1" t="s">
        <v>21913</v>
      </c>
    </row>
    <row r="6558" spans="1:12">
      <c r="A6558" s="1">
        <v>7983</v>
      </c>
      <c r="B6558" s="1" t="s">
        <v>21917</v>
      </c>
      <c r="C6558" s="1" t="s">
        <v>21918</v>
      </c>
      <c r="D6558" s="1" t="s">
        <v>1210</v>
      </c>
      <c r="E6558" s="1" t="s">
        <v>21919</v>
      </c>
      <c r="F6558" s="1" t="s">
        <v>21920</v>
      </c>
      <c r="G6558" s="1">
        <v>32.960169</v>
      </c>
      <c r="H6558" s="1">
        <v>-112.673636</v>
      </c>
      <c r="I6558" s="1">
        <v>789</v>
      </c>
      <c r="J6558" s="1">
        <v>-7</v>
      </c>
      <c r="K6558" s="1" t="s">
        <v>161</v>
      </c>
      <c r="L6558" s="1" t="s">
        <v>21917</v>
      </c>
    </row>
    <row r="6559" spans="1:12">
      <c r="A6559" s="1">
        <v>7984</v>
      </c>
      <c r="B6559" s="1" t="s">
        <v>21921</v>
      </c>
      <c r="C6559" s="1" t="s">
        <v>12752</v>
      </c>
      <c r="D6559" s="1" t="s">
        <v>1210</v>
      </c>
      <c r="E6559" s="1" t="s">
        <v>21922</v>
      </c>
      <c r="F6559" s="1" t="s">
        <v>21923</v>
      </c>
      <c r="G6559" s="1">
        <v>35.399189999999997</v>
      </c>
      <c r="H6559" s="1">
        <v>-84.561769999999996</v>
      </c>
      <c r="I6559" s="1">
        <v>874</v>
      </c>
      <c r="J6559" s="1">
        <v>-5</v>
      </c>
      <c r="K6559" s="1" t="s">
        <v>201</v>
      </c>
      <c r="L6559" s="1" t="s">
        <v>21921</v>
      </c>
    </row>
    <row r="6560" spans="1:12">
      <c r="A6560" s="1">
        <v>7985</v>
      </c>
      <c r="B6560" s="1" t="s">
        <v>21924</v>
      </c>
      <c r="C6560" s="1" t="s">
        <v>21925</v>
      </c>
      <c r="D6560" s="1" t="s">
        <v>1210</v>
      </c>
      <c r="E6560" s="1" t="s">
        <v>21926</v>
      </c>
      <c r="F6560" s="1" t="s">
        <v>21927</v>
      </c>
      <c r="G6560" s="1">
        <v>40.6153136</v>
      </c>
      <c r="H6560" s="1">
        <v>-103.2648454</v>
      </c>
      <c r="I6560" s="1">
        <v>4040</v>
      </c>
      <c r="J6560" s="1">
        <v>-7</v>
      </c>
      <c r="K6560" s="1" t="s">
        <v>236</v>
      </c>
      <c r="L6560" s="1" t="s">
        <v>21924</v>
      </c>
    </row>
    <row r="6561" spans="1:12">
      <c r="A6561" s="1">
        <v>7986</v>
      </c>
      <c r="B6561" s="1" t="s">
        <v>21928</v>
      </c>
      <c r="C6561" s="1" t="s">
        <v>21929</v>
      </c>
      <c r="D6561" s="1" t="s">
        <v>1210</v>
      </c>
      <c r="E6561" s="1" t="s">
        <v>21930</v>
      </c>
      <c r="F6561" s="1" t="s">
        <v>21931</v>
      </c>
      <c r="G6561" s="1">
        <v>41.805597499999998</v>
      </c>
      <c r="H6561" s="1">
        <v>-107.19994</v>
      </c>
      <c r="I6561" s="1">
        <v>6813</v>
      </c>
      <c r="J6561" s="1">
        <v>-7</v>
      </c>
      <c r="K6561" s="1" t="s">
        <v>236</v>
      </c>
      <c r="L6561" s="1" t="s">
        <v>21928</v>
      </c>
    </row>
    <row r="6562" spans="1:12">
      <c r="A6562" s="1">
        <v>7987</v>
      </c>
      <c r="B6562" s="1" t="s">
        <v>21932</v>
      </c>
      <c r="C6562" s="1" t="s">
        <v>21933</v>
      </c>
      <c r="D6562" s="1" t="s">
        <v>233</v>
      </c>
      <c r="E6562" s="1" t="s">
        <v>21934</v>
      </c>
      <c r="F6562" s="1" t="s">
        <v>21935</v>
      </c>
      <c r="G6562" s="1">
        <v>55.299439999999997</v>
      </c>
      <c r="H6562" s="1">
        <v>-123.08333</v>
      </c>
      <c r="I6562" s="1">
        <v>2264</v>
      </c>
      <c r="J6562" s="1">
        <v>-8</v>
      </c>
      <c r="K6562" s="1" t="s">
        <v>236</v>
      </c>
      <c r="L6562" s="1" t="s">
        <v>21932</v>
      </c>
    </row>
    <row r="6563" spans="1:12">
      <c r="A6563" s="1">
        <v>7988</v>
      </c>
      <c r="B6563" s="1" t="s">
        <v>21936</v>
      </c>
      <c r="C6563" s="1" t="s">
        <v>21937</v>
      </c>
      <c r="D6563" s="1" t="s">
        <v>3742</v>
      </c>
      <c r="F6563" s="1" t="s">
        <v>1212</v>
      </c>
      <c r="G6563" s="1">
        <v>29.142222</v>
      </c>
      <c r="H6563" s="1">
        <v>21.380555999999999</v>
      </c>
      <c r="I6563" s="1">
        <v>0</v>
      </c>
      <c r="J6563" s="1">
        <v>1</v>
      </c>
      <c r="K6563" s="1" t="s">
        <v>161</v>
      </c>
      <c r="L6563" s="1" t="s">
        <v>21936</v>
      </c>
    </row>
    <row r="6564" spans="1:12">
      <c r="A6564" s="1">
        <v>7989</v>
      </c>
      <c r="B6564" s="1" t="s">
        <v>21936</v>
      </c>
      <c r="C6564" s="1" t="s">
        <v>21937</v>
      </c>
      <c r="D6564" s="1" t="s">
        <v>3742</v>
      </c>
      <c r="F6564" s="1" t="s">
        <v>1212</v>
      </c>
      <c r="G6564" s="1">
        <v>29.142222</v>
      </c>
      <c r="H6564" s="1">
        <v>21.380555999999999</v>
      </c>
      <c r="I6564" s="1">
        <v>0</v>
      </c>
      <c r="J6564" s="1">
        <v>1</v>
      </c>
      <c r="K6564" s="1" t="s">
        <v>161</v>
      </c>
      <c r="L6564" s="1" t="s">
        <v>21936</v>
      </c>
    </row>
    <row r="6565" spans="1:12">
      <c r="A6565" s="1">
        <v>7990</v>
      </c>
      <c r="B6565" s="1" t="s">
        <v>21938</v>
      </c>
      <c r="C6565" s="1" t="s">
        <v>21939</v>
      </c>
      <c r="D6565" s="1" t="s">
        <v>1210</v>
      </c>
      <c r="E6565" s="1" t="s">
        <v>21940</v>
      </c>
      <c r="F6565" s="1" t="s">
        <v>21941</v>
      </c>
      <c r="G6565" s="1">
        <v>40.875222200000003</v>
      </c>
      <c r="H6565" s="1">
        <v>-74.281361099999998</v>
      </c>
      <c r="I6565" s="1">
        <v>172</v>
      </c>
      <c r="J6565" s="1">
        <v>-5</v>
      </c>
      <c r="K6565" s="1" t="s">
        <v>236</v>
      </c>
      <c r="L6565" s="1" t="s">
        <v>21938</v>
      </c>
    </row>
    <row r="6566" spans="1:12">
      <c r="A6566" s="1">
        <v>7991</v>
      </c>
      <c r="B6566" s="1" t="s">
        <v>21942</v>
      </c>
      <c r="C6566" s="1" t="s">
        <v>21943</v>
      </c>
      <c r="D6566" s="1" t="s">
        <v>1210</v>
      </c>
      <c r="E6566" s="1" t="s">
        <v>21944</v>
      </c>
      <c r="F6566" s="1" t="s">
        <v>21945</v>
      </c>
      <c r="G6566" s="1">
        <v>38.096035000000001</v>
      </c>
      <c r="H6566" s="1">
        <v>-92.549487499999998</v>
      </c>
      <c r="I6566" s="1">
        <v>869</v>
      </c>
      <c r="J6566" s="1">
        <v>-5</v>
      </c>
      <c r="K6566" s="1" t="s">
        <v>236</v>
      </c>
      <c r="L6566" s="1" t="s">
        <v>21942</v>
      </c>
    </row>
    <row r="6567" spans="1:12">
      <c r="A6567" s="1">
        <v>7992</v>
      </c>
      <c r="B6567" s="1" t="s">
        <v>21006</v>
      </c>
      <c r="C6567" s="1" t="s">
        <v>21006</v>
      </c>
      <c r="D6567" s="1" t="s">
        <v>9291</v>
      </c>
      <c r="F6567" s="1" t="s">
        <v>1212</v>
      </c>
      <c r="G6567" s="1">
        <v>57.310600000000001</v>
      </c>
      <c r="H6567" s="1">
        <v>43.100299999999997</v>
      </c>
      <c r="I6567" s="1">
        <v>269</v>
      </c>
      <c r="J6567" s="1">
        <v>4</v>
      </c>
      <c r="K6567" s="1" t="s">
        <v>201</v>
      </c>
      <c r="L6567" s="1" t="s">
        <v>21006</v>
      </c>
    </row>
    <row r="6568" spans="1:12">
      <c r="A6568" s="1">
        <v>7993</v>
      </c>
      <c r="B6568" s="1" t="s">
        <v>21946</v>
      </c>
      <c r="C6568" s="1" t="s">
        <v>21947</v>
      </c>
      <c r="D6568" s="1" t="s">
        <v>1210</v>
      </c>
      <c r="E6568" s="1" t="s">
        <v>21948</v>
      </c>
      <c r="F6568" s="1" t="s">
        <v>1212</v>
      </c>
      <c r="G6568" s="1">
        <v>34.2637778</v>
      </c>
      <c r="H6568" s="1">
        <v>-116.85602780000001</v>
      </c>
      <c r="I6568" s="1">
        <v>6725</v>
      </c>
      <c r="J6568" s="1">
        <v>-7</v>
      </c>
      <c r="K6568" s="1" t="s">
        <v>236</v>
      </c>
      <c r="L6568" s="1" t="s">
        <v>21946</v>
      </c>
    </row>
    <row r="6569" spans="1:12">
      <c r="A6569" s="1">
        <v>7994</v>
      </c>
      <c r="B6569" s="1" t="s">
        <v>21949</v>
      </c>
      <c r="C6569" s="1" t="s">
        <v>21950</v>
      </c>
      <c r="D6569" s="1" t="s">
        <v>9348</v>
      </c>
      <c r="E6569" s="1" t="s">
        <v>21951</v>
      </c>
      <c r="F6569" s="1" t="s">
        <v>21950</v>
      </c>
      <c r="G6569" s="1">
        <v>50.140300000000003</v>
      </c>
      <c r="H6569" s="1">
        <v>30.180800000000001</v>
      </c>
      <c r="I6569" s="1">
        <v>250</v>
      </c>
      <c r="J6569" s="1">
        <v>3</v>
      </c>
      <c r="K6569" s="1" t="s">
        <v>184</v>
      </c>
      <c r="L6569" s="1" t="s">
        <v>21949</v>
      </c>
    </row>
    <row r="6570" spans="1:12">
      <c r="A6570" s="1">
        <v>7995</v>
      </c>
      <c r="B6570" s="1" t="s">
        <v>21952</v>
      </c>
      <c r="C6570" s="1" t="s">
        <v>8383</v>
      </c>
      <c r="D6570" s="1" t="s">
        <v>1210</v>
      </c>
      <c r="F6570" s="1" t="s">
        <v>1212</v>
      </c>
      <c r="G6570" s="1">
        <v>34.056111000000001</v>
      </c>
      <c r="H6570" s="1">
        <v>-118.234167</v>
      </c>
      <c r="I6570" s="1">
        <v>300</v>
      </c>
      <c r="J6570" s="1">
        <v>-8</v>
      </c>
      <c r="K6570" s="1" t="s">
        <v>236</v>
      </c>
      <c r="L6570" s="1" t="s">
        <v>21952</v>
      </c>
    </row>
    <row r="6571" spans="1:12">
      <c r="A6571" s="1">
        <v>7996</v>
      </c>
      <c r="B6571" s="1" t="s">
        <v>21953</v>
      </c>
      <c r="C6571" s="1" t="s">
        <v>2487</v>
      </c>
      <c r="D6571" s="1" t="s">
        <v>1196</v>
      </c>
      <c r="E6571" s="1" t="s">
        <v>21954</v>
      </c>
      <c r="F6571" s="1" t="s">
        <v>21955</v>
      </c>
      <c r="G6571" s="1">
        <v>49.911000000000001</v>
      </c>
      <c r="H6571" s="1">
        <v>10.9</v>
      </c>
      <c r="I6571" s="1">
        <v>800</v>
      </c>
      <c r="J6571" s="1">
        <v>1</v>
      </c>
      <c r="K6571" s="1" t="s">
        <v>184</v>
      </c>
      <c r="L6571" s="1" t="s">
        <v>21953</v>
      </c>
    </row>
    <row r="6572" spans="1:12">
      <c r="A6572" s="1">
        <v>7997</v>
      </c>
      <c r="B6572" s="1" t="s">
        <v>21956</v>
      </c>
      <c r="C6572" s="1" t="s">
        <v>2575</v>
      </c>
      <c r="D6572" s="1" t="s">
        <v>1196</v>
      </c>
      <c r="E6572" s="1" t="s">
        <v>21957</v>
      </c>
      <c r="F6572" s="1" t="s">
        <v>21958</v>
      </c>
      <c r="G6572" s="1">
        <v>48.777700000000003</v>
      </c>
      <c r="H6572" s="1">
        <v>11.422000000000001</v>
      </c>
      <c r="I6572" s="1">
        <v>888</v>
      </c>
      <c r="J6572" s="1">
        <v>1</v>
      </c>
      <c r="K6572" s="1" t="s">
        <v>184</v>
      </c>
      <c r="L6572" s="1" t="s">
        <v>21956</v>
      </c>
    </row>
    <row r="6573" spans="1:12">
      <c r="A6573" s="1">
        <v>7998</v>
      </c>
      <c r="B6573" s="1" t="s">
        <v>21959</v>
      </c>
      <c r="C6573" s="1" t="s">
        <v>21960</v>
      </c>
      <c r="D6573" s="1" t="s">
        <v>1210</v>
      </c>
      <c r="E6573" s="1" t="s">
        <v>21961</v>
      </c>
      <c r="F6573" s="1" t="s">
        <v>21962</v>
      </c>
      <c r="G6573" s="1">
        <v>30.901792100000002</v>
      </c>
      <c r="H6573" s="1">
        <v>-83.881128500000003</v>
      </c>
      <c r="I6573" s="1">
        <v>264</v>
      </c>
      <c r="J6573" s="1">
        <v>-5</v>
      </c>
      <c r="K6573" s="1" t="s">
        <v>236</v>
      </c>
      <c r="L6573" s="1" t="s">
        <v>21959</v>
      </c>
    </row>
    <row r="6574" spans="1:12">
      <c r="A6574" s="1">
        <v>7999</v>
      </c>
      <c r="B6574" s="1" t="s">
        <v>21963</v>
      </c>
      <c r="C6574" s="1" t="s">
        <v>21964</v>
      </c>
      <c r="D6574" s="1" t="s">
        <v>1210</v>
      </c>
      <c r="E6574" s="1" t="s">
        <v>21965</v>
      </c>
      <c r="F6574" s="1" t="s">
        <v>21966</v>
      </c>
      <c r="G6574" s="1">
        <v>35.972777999999998</v>
      </c>
      <c r="H6574" s="1">
        <v>-115.134444</v>
      </c>
      <c r="I6574" s="1">
        <v>1881</v>
      </c>
      <c r="J6574" s="1">
        <v>-8</v>
      </c>
      <c r="K6574" s="1" t="s">
        <v>236</v>
      </c>
      <c r="L6574" s="1" t="s">
        <v>21963</v>
      </c>
    </row>
    <row r="6575" spans="1:12">
      <c r="A6575" s="1">
        <v>8000</v>
      </c>
      <c r="B6575" s="1" t="s">
        <v>21967</v>
      </c>
      <c r="C6575" s="1" t="s">
        <v>9347</v>
      </c>
      <c r="D6575" s="1" t="s">
        <v>9348</v>
      </c>
      <c r="E6575" s="1" t="s">
        <v>21968</v>
      </c>
      <c r="F6575" s="1" t="s">
        <v>21969</v>
      </c>
      <c r="G6575" s="1">
        <v>50.603611000000001</v>
      </c>
      <c r="H6575" s="1">
        <v>30.191943999999999</v>
      </c>
      <c r="I6575" s="1">
        <v>517</v>
      </c>
      <c r="J6575" s="1">
        <v>2</v>
      </c>
      <c r="K6575" s="1" t="s">
        <v>184</v>
      </c>
      <c r="L6575" s="1" t="s">
        <v>21967</v>
      </c>
    </row>
    <row r="6576" spans="1:12">
      <c r="A6576" s="1">
        <v>8001</v>
      </c>
      <c r="B6576" s="1" t="s">
        <v>21970</v>
      </c>
      <c r="C6576" s="1" t="s">
        <v>7227</v>
      </c>
      <c r="D6576" s="1" t="s">
        <v>7209</v>
      </c>
      <c r="F6576" s="1" t="s">
        <v>1212</v>
      </c>
      <c r="G6576" s="1">
        <v>22.687389</v>
      </c>
      <c r="H6576" s="1">
        <v>120.307481</v>
      </c>
      <c r="I6576" s="1">
        <v>31</v>
      </c>
      <c r="J6576" s="1">
        <v>8</v>
      </c>
      <c r="K6576" s="1" t="s">
        <v>201</v>
      </c>
      <c r="L6576" s="1" t="s">
        <v>21970</v>
      </c>
    </row>
    <row r="6577" spans="1:12">
      <c r="A6577" s="1">
        <v>8002</v>
      </c>
      <c r="B6577" s="1" t="s">
        <v>21971</v>
      </c>
      <c r="C6577" s="1" t="s">
        <v>7259</v>
      </c>
      <c r="D6577" s="1" t="s">
        <v>7209</v>
      </c>
      <c r="F6577" s="1" t="s">
        <v>1212</v>
      </c>
      <c r="G6577" s="1">
        <v>25.047778000000001</v>
      </c>
      <c r="H6577" s="1">
        <v>121.517222</v>
      </c>
      <c r="I6577" s="1">
        <v>30</v>
      </c>
      <c r="J6577" s="1">
        <v>8</v>
      </c>
      <c r="K6577" s="1" t="s">
        <v>201</v>
      </c>
      <c r="L6577" s="1" t="s">
        <v>21971</v>
      </c>
    </row>
    <row r="6578" spans="1:12">
      <c r="A6578" s="1">
        <v>8003</v>
      </c>
      <c r="B6578" s="1" t="s">
        <v>21972</v>
      </c>
      <c r="C6578" s="1" t="s">
        <v>21972</v>
      </c>
      <c r="D6578" s="1" t="s">
        <v>7510</v>
      </c>
      <c r="F6578" s="1" t="s">
        <v>1212</v>
      </c>
      <c r="G6578" s="1">
        <v>37.488999999999997</v>
      </c>
      <c r="H6578" s="1">
        <v>129.124</v>
      </c>
      <c r="I6578" s="1">
        <v>0</v>
      </c>
      <c r="J6578" s="1">
        <v>9</v>
      </c>
      <c r="K6578" s="1" t="s">
        <v>201</v>
      </c>
      <c r="L6578" s="1" t="s">
        <v>21972</v>
      </c>
    </row>
    <row r="6579" spans="1:12">
      <c r="A6579" s="1">
        <v>8004</v>
      </c>
      <c r="B6579" s="1" t="s">
        <v>21973</v>
      </c>
      <c r="C6579" s="1" t="s">
        <v>21974</v>
      </c>
      <c r="D6579" s="1" t="s">
        <v>7273</v>
      </c>
      <c r="F6579" s="1" t="s">
        <v>1212</v>
      </c>
      <c r="G6579" s="1">
        <v>35.539000000000001</v>
      </c>
      <c r="H6579" s="1">
        <v>133.26400000000001</v>
      </c>
      <c r="I6579" s="1">
        <v>0</v>
      </c>
      <c r="J6579" s="1">
        <v>9</v>
      </c>
      <c r="K6579" s="1" t="s">
        <v>201</v>
      </c>
      <c r="L6579" s="1" t="s">
        <v>21973</v>
      </c>
    </row>
    <row r="6580" spans="1:12">
      <c r="A6580" s="1">
        <v>8005</v>
      </c>
      <c r="B6580" s="1" t="s">
        <v>21975</v>
      </c>
      <c r="C6580" s="1" t="s">
        <v>21976</v>
      </c>
      <c r="D6580" s="1" t="s">
        <v>1210</v>
      </c>
      <c r="E6580" s="1" t="s">
        <v>21977</v>
      </c>
      <c r="F6580" s="1" t="s">
        <v>21978</v>
      </c>
      <c r="G6580" s="1">
        <v>31.428981400000001</v>
      </c>
      <c r="H6580" s="1">
        <v>-83.488545000000002</v>
      </c>
      <c r="I6580" s="1">
        <v>355</v>
      </c>
      <c r="J6580" s="1">
        <v>-5</v>
      </c>
      <c r="K6580" s="1" t="s">
        <v>236</v>
      </c>
      <c r="L6580" s="1" t="s">
        <v>21975</v>
      </c>
    </row>
    <row r="6581" spans="1:12">
      <c r="A6581" s="1">
        <v>8006</v>
      </c>
      <c r="B6581" s="1" t="s">
        <v>21979</v>
      </c>
      <c r="C6581" s="1" t="s">
        <v>21980</v>
      </c>
      <c r="D6581" s="1" t="s">
        <v>1196</v>
      </c>
      <c r="F6581" s="1" t="s">
        <v>21981</v>
      </c>
      <c r="G6581" s="1">
        <v>48.5133333333333</v>
      </c>
      <c r="H6581" s="1">
        <v>12.035</v>
      </c>
      <c r="I6581" s="1">
        <v>1200</v>
      </c>
      <c r="J6581" s="1">
        <v>1</v>
      </c>
      <c r="K6581" s="1" t="s">
        <v>184</v>
      </c>
      <c r="L6581" s="1" t="s">
        <v>21979</v>
      </c>
    </row>
    <row r="6582" spans="1:12">
      <c r="A6582" s="1">
        <v>8007</v>
      </c>
      <c r="B6582" s="1" t="s">
        <v>21982</v>
      </c>
      <c r="C6582" s="1" t="s">
        <v>21983</v>
      </c>
      <c r="D6582" s="1" t="s">
        <v>1196</v>
      </c>
      <c r="F6582" s="1" t="s">
        <v>21984</v>
      </c>
      <c r="G6582" s="1">
        <v>53.994399999999999</v>
      </c>
      <c r="H6582" s="1">
        <v>9.5786099999999994</v>
      </c>
      <c r="I6582" s="1">
        <v>89</v>
      </c>
      <c r="J6582" s="1">
        <v>1</v>
      </c>
      <c r="K6582" s="1" t="s">
        <v>184</v>
      </c>
      <c r="L6582" s="1" t="s">
        <v>21982</v>
      </c>
    </row>
    <row r="6583" spans="1:12">
      <c r="A6583" s="1">
        <v>8008</v>
      </c>
      <c r="B6583" s="1" t="s">
        <v>21985</v>
      </c>
      <c r="C6583" s="1" t="s">
        <v>11587</v>
      </c>
      <c r="D6583" s="1" t="s">
        <v>1210</v>
      </c>
      <c r="F6583" s="1" t="s">
        <v>1212</v>
      </c>
      <c r="G6583" s="1">
        <v>32.08558</v>
      </c>
      <c r="H6583" s="1">
        <v>-81.097559000000004</v>
      </c>
      <c r="I6583" s="1">
        <v>0</v>
      </c>
      <c r="J6583" s="1">
        <v>-5</v>
      </c>
      <c r="K6583" s="1" t="s">
        <v>161</v>
      </c>
      <c r="L6583" s="1" t="s">
        <v>21985</v>
      </c>
    </row>
    <row r="6584" spans="1:12">
      <c r="A6584" s="1">
        <v>8009</v>
      </c>
      <c r="B6584" s="1" t="s">
        <v>21986</v>
      </c>
      <c r="C6584" s="1" t="s">
        <v>21987</v>
      </c>
      <c r="D6584" s="1" t="s">
        <v>1210</v>
      </c>
      <c r="F6584" s="1" t="s">
        <v>1212</v>
      </c>
      <c r="G6584" s="1">
        <v>32.781081</v>
      </c>
      <c r="H6584" s="1">
        <v>-79.923640000000006</v>
      </c>
      <c r="I6584" s="1">
        <v>0</v>
      </c>
      <c r="J6584" s="1">
        <v>-5</v>
      </c>
      <c r="K6584" s="1" t="s">
        <v>161</v>
      </c>
      <c r="L6584" s="1" t="s">
        <v>21986</v>
      </c>
    </row>
    <row r="6585" spans="1:12">
      <c r="A6585" s="1">
        <v>8010</v>
      </c>
      <c r="B6585" s="1" t="s">
        <v>21988</v>
      </c>
      <c r="C6585" s="1" t="s">
        <v>21989</v>
      </c>
      <c r="D6585" s="1" t="s">
        <v>1210</v>
      </c>
      <c r="F6585" s="1" t="s">
        <v>1212</v>
      </c>
      <c r="G6585" s="1">
        <v>40.767681000000003</v>
      </c>
      <c r="H6585" s="1">
        <v>-73.999106999999995</v>
      </c>
      <c r="I6585" s="1">
        <v>0</v>
      </c>
      <c r="J6585" s="1">
        <v>-5</v>
      </c>
      <c r="K6585" s="1" t="s">
        <v>161</v>
      </c>
      <c r="L6585" s="1" t="s">
        <v>21988</v>
      </c>
    </row>
    <row r="6586" spans="1:12">
      <c r="A6586" s="1">
        <v>8011</v>
      </c>
      <c r="B6586" s="1" t="s">
        <v>21990</v>
      </c>
      <c r="C6586" s="1" t="s">
        <v>21991</v>
      </c>
      <c r="D6586" s="1" t="s">
        <v>13190</v>
      </c>
      <c r="F6586" s="1" t="s">
        <v>1212</v>
      </c>
      <c r="G6586" s="1">
        <v>32.327036999999997</v>
      </c>
      <c r="H6586" s="1">
        <v>-64.830625999999995</v>
      </c>
      <c r="I6586" s="1">
        <v>0</v>
      </c>
      <c r="J6586" s="1">
        <v>-3</v>
      </c>
      <c r="K6586" s="1" t="s">
        <v>161</v>
      </c>
      <c r="L6586" s="1" t="s">
        <v>21990</v>
      </c>
    </row>
    <row r="6587" spans="1:12">
      <c r="A6587" s="1">
        <v>8012</v>
      </c>
      <c r="B6587" s="1" t="s">
        <v>21992</v>
      </c>
      <c r="C6587" s="1" t="s">
        <v>7272</v>
      </c>
      <c r="D6587" s="1" t="s">
        <v>7273</v>
      </c>
      <c r="F6587" s="1" t="s">
        <v>1212</v>
      </c>
      <c r="G6587" s="1">
        <v>35.672497999999997</v>
      </c>
      <c r="H6587" s="1">
        <v>139.753218</v>
      </c>
      <c r="I6587" s="1">
        <v>16</v>
      </c>
      <c r="J6587" s="1">
        <v>9</v>
      </c>
      <c r="K6587" s="1" t="s">
        <v>201</v>
      </c>
      <c r="L6587" s="1" t="s">
        <v>21992</v>
      </c>
    </row>
    <row r="6588" spans="1:12">
      <c r="A6588" s="1">
        <v>8013</v>
      </c>
      <c r="B6588" s="1" t="s">
        <v>21993</v>
      </c>
      <c r="C6588" s="1" t="s">
        <v>7436</v>
      </c>
      <c r="D6588" s="1" t="s">
        <v>7273</v>
      </c>
      <c r="F6588" s="1" t="s">
        <v>1212</v>
      </c>
      <c r="G6588" s="1">
        <v>34.738931999999998</v>
      </c>
      <c r="H6588" s="1">
        <v>135.50009299999999</v>
      </c>
      <c r="I6588" s="1">
        <v>61</v>
      </c>
      <c r="J6588" s="1">
        <v>9</v>
      </c>
      <c r="K6588" s="1" t="s">
        <v>201</v>
      </c>
      <c r="L6588" s="1" t="s">
        <v>21993</v>
      </c>
    </row>
    <row r="6589" spans="1:12">
      <c r="A6589" s="1">
        <v>8014</v>
      </c>
      <c r="B6589" s="1" t="s">
        <v>21994</v>
      </c>
      <c r="C6589" s="1" t="s">
        <v>7411</v>
      </c>
      <c r="D6589" s="1" t="s">
        <v>7273</v>
      </c>
      <c r="F6589" s="1" t="s">
        <v>1212</v>
      </c>
      <c r="G6589" s="1">
        <v>34.397385317379197</v>
      </c>
      <c r="H6589" s="1">
        <v>132.47597819592301</v>
      </c>
      <c r="I6589" s="1">
        <v>28</v>
      </c>
      <c r="J6589" s="1">
        <v>9</v>
      </c>
      <c r="K6589" s="1" t="s">
        <v>201</v>
      </c>
      <c r="L6589" s="1" t="s">
        <v>21994</v>
      </c>
    </row>
    <row r="6590" spans="1:12">
      <c r="A6590" s="1">
        <v>8015</v>
      </c>
      <c r="B6590" s="1" t="s">
        <v>21995</v>
      </c>
      <c r="C6590" s="1" t="s">
        <v>1264</v>
      </c>
      <c r="D6590" s="1" t="s">
        <v>1196</v>
      </c>
      <c r="E6590" s="1" t="s">
        <v>21996</v>
      </c>
      <c r="F6590" s="1" t="s">
        <v>1212</v>
      </c>
      <c r="G6590" s="1">
        <v>50.107025799037501</v>
      </c>
      <c r="H6590" s="1">
        <v>8.6627605051575092</v>
      </c>
      <c r="I6590" s="1">
        <v>372</v>
      </c>
      <c r="J6590" s="1">
        <v>1</v>
      </c>
      <c r="K6590" s="1" t="s">
        <v>184</v>
      </c>
      <c r="L6590" s="1" t="s">
        <v>21995</v>
      </c>
    </row>
    <row r="6591" spans="1:12">
      <c r="A6591" s="1">
        <v>8016</v>
      </c>
      <c r="B6591" s="1" t="s">
        <v>21997</v>
      </c>
      <c r="C6591" s="1" t="s">
        <v>1967</v>
      </c>
      <c r="D6591" s="1" t="s">
        <v>1968</v>
      </c>
      <c r="F6591" s="1" t="s">
        <v>1212</v>
      </c>
      <c r="G6591" s="1">
        <v>52.3466365904832</v>
      </c>
      <c r="H6591" s="1">
        <v>4.9178140173187304</v>
      </c>
      <c r="I6591" s="1">
        <v>21</v>
      </c>
      <c r="J6591" s="1">
        <v>1</v>
      </c>
      <c r="K6591" s="1" t="s">
        <v>184</v>
      </c>
      <c r="L6591" s="1" t="s">
        <v>21997</v>
      </c>
    </row>
    <row r="6592" spans="1:12">
      <c r="A6592" s="1">
        <v>8017</v>
      </c>
      <c r="B6592" s="1" t="s">
        <v>21998</v>
      </c>
      <c r="C6592" s="1" t="s">
        <v>5124</v>
      </c>
      <c r="D6592" s="1" t="s">
        <v>5088</v>
      </c>
      <c r="F6592" s="1" t="s">
        <v>1212</v>
      </c>
      <c r="G6592" s="1">
        <v>50.090963657827402</v>
      </c>
      <c r="H6592" s="1">
        <v>14.439492955169699</v>
      </c>
      <c r="I6592" s="1">
        <v>617</v>
      </c>
      <c r="J6592" s="1">
        <v>1</v>
      </c>
      <c r="K6592" s="1" t="s">
        <v>184</v>
      </c>
      <c r="L6592" s="1" t="s">
        <v>21998</v>
      </c>
    </row>
    <row r="6593" spans="1:12">
      <c r="A6593" s="1">
        <v>8018</v>
      </c>
      <c r="B6593" s="1" t="s">
        <v>21999</v>
      </c>
      <c r="C6593" s="1" t="s">
        <v>5207</v>
      </c>
      <c r="D6593" s="1" t="s">
        <v>5190</v>
      </c>
      <c r="F6593" s="1" t="s">
        <v>1212</v>
      </c>
      <c r="G6593" s="1">
        <v>48.186648048662498</v>
      </c>
      <c r="H6593" s="1">
        <v>16.3815008466187</v>
      </c>
      <c r="I6593" s="1">
        <v>651</v>
      </c>
      <c r="J6593" s="1">
        <v>1</v>
      </c>
      <c r="K6593" s="1" t="s">
        <v>184</v>
      </c>
      <c r="L6593" s="1" t="s">
        <v>21999</v>
      </c>
    </row>
    <row r="6594" spans="1:12">
      <c r="A6594" s="1">
        <v>8019</v>
      </c>
      <c r="B6594" s="1" t="s">
        <v>22000</v>
      </c>
      <c r="C6594" s="1" t="s">
        <v>5124</v>
      </c>
      <c r="D6594" s="1" t="s">
        <v>5088</v>
      </c>
      <c r="E6594" s="1" t="s">
        <v>22001</v>
      </c>
      <c r="F6594" s="1" t="s">
        <v>1212</v>
      </c>
      <c r="G6594" s="1">
        <v>50.082689209818902</v>
      </c>
      <c r="H6594" s="1">
        <v>14.4350297593689</v>
      </c>
      <c r="I6594" s="1">
        <v>691</v>
      </c>
      <c r="J6594" s="1">
        <v>1</v>
      </c>
      <c r="K6594" s="1" t="s">
        <v>184</v>
      </c>
      <c r="L6594" s="1" t="s">
        <v>22000</v>
      </c>
    </row>
    <row r="6595" spans="1:12">
      <c r="A6595" s="1">
        <v>8020</v>
      </c>
      <c r="B6595" s="1" t="s">
        <v>22002</v>
      </c>
      <c r="C6595" s="1" t="s">
        <v>5207</v>
      </c>
      <c r="D6595" s="1" t="s">
        <v>5190</v>
      </c>
      <c r="F6595" s="1" t="s">
        <v>1212</v>
      </c>
      <c r="G6595" s="1">
        <v>48.196575425011602</v>
      </c>
      <c r="H6595" s="1">
        <v>16.337491161102299</v>
      </c>
      <c r="I6595" s="1">
        <v>675</v>
      </c>
      <c r="J6595" s="1">
        <v>1</v>
      </c>
      <c r="K6595" s="1" t="s">
        <v>184</v>
      </c>
      <c r="L6595" s="1" t="s">
        <v>22002</v>
      </c>
    </row>
    <row r="6596" spans="1:12">
      <c r="A6596" s="1">
        <v>8021</v>
      </c>
      <c r="B6596" s="1" t="s">
        <v>22003</v>
      </c>
      <c r="C6596" s="1" t="s">
        <v>5025</v>
      </c>
      <c r="D6596" s="1" t="s">
        <v>4862</v>
      </c>
      <c r="F6596" s="1" t="s">
        <v>1212</v>
      </c>
      <c r="G6596" s="1">
        <v>45.4417738709625</v>
      </c>
      <c r="H6596" s="1">
        <v>12.3199978080597</v>
      </c>
      <c r="I6596" s="1">
        <v>8</v>
      </c>
      <c r="J6596" s="1">
        <v>1</v>
      </c>
      <c r="K6596" s="1" t="s">
        <v>184</v>
      </c>
      <c r="L6596" s="1" t="s">
        <v>22003</v>
      </c>
    </row>
    <row r="6597" spans="1:12">
      <c r="A6597" s="1">
        <v>8022</v>
      </c>
      <c r="B6597" s="1" t="s">
        <v>22004</v>
      </c>
      <c r="C6597" s="1" t="s">
        <v>5059</v>
      </c>
      <c r="D6597" s="1" t="s">
        <v>4862</v>
      </c>
      <c r="F6597" s="1" t="s">
        <v>1212</v>
      </c>
      <c r="G6597" s="1">
        <v>43.776665117134897</v>
      </c>
      <c r="H6597" s="1">
        <v>11.2480175237426</v>
      </c>
      <c r="I6597" s="1">
        <v>159</v>
      </c>
      <c r="J6597" s="1">
        <v>1</v>
      </c>
      <c r="K6597" s="1" t="s">
        <v>184</v>
      </c>
      <c r="L6597" s="1" t="s">
        <v>22004</v>
      </c>
    </row>
    <row r="6598" spans="1:12">
      <c r="A6598" s="1">
        <v>8023</v>
      </c>
      <c r="B6598" s="1" t="s">
        <v>22005</v>
      </c>
      <c r="C6598" s="1" t="s">
        <v>5033</v>
      </c>
      <c r="D6598" s="1" t="s">
        <v>4862</v>
      </c>
      <c r="F6598" s="1" t="s">
        <v>1212</v>
      </c>
      <c r="G6598" s="1">
        <v>41.900481113774802</v>
      </c>
      <c r="H6598" s="1">
        <v>12.5020006853333</v>
      </c>
      <c r="I6598" s="1">
        <v>189</v>
      </c>
      <c r="J6598" s="1">
        <v>1</v>
      </c>
      <c r="K6598" s="1" t="s">
        <v>184</v>
      </c>
      <c r="L6598" s="1" t="s">
        <v>22005</v>
      </c>
    </row>
    <row r="6599" spans="1:12">
      <c r="A6599" s="1">
        <v>8024</v>
      </c>
      <c r="B6599" s="1" t="s">
        <v>22006</v>
      </c>
      <c r="C6599" s="1" t="s">
        <v>731</v>
      </c>
      <c r="D6599" s="1" t="s">
        <v>1644</v>
      </c>
      <c r="E6599" s="1" t="s">
        <v>22007</v>
      </c>
      <c r="F6599" s="1" t="s">
        <v>1212</v>
      </c>
      <c r="G6599" s="1">
        <v>51.532519492138</v>
      </c>
      <c r="H6599" s="1">
        <v>-0.12630037301642</v>
      </c>
      <c r="I6599" s="1">
        <v>80</v>
      </c>
      <c r="J6599" s="1">
        <v>0</v>
      </c>
      <c r="K6599" s="1" t="s">
        <v>184</v>
      </c>
      <c r="L6599" s="1" t="s">
        <v>22006</v>
      </c>
    </row>
    <row r="6600" spans="1:12">
      <c r="A6600" s="1">
        <v>8025</v>
      </c>
      <c r="B6600" s="1" t="s">
        <v>22008</v>
      </c>
      <c r="C6600" s="1" t="s">
        <v>22009</v>
      </c>
      <c r="D6600" s="1" t="s">
        <v>2821</v>
      </c>
      <c r="F6600" s="1" t="s">
        <v>1212</v>
      </c>
      <c r="G6600" s="1">
        <v>-19.468699999999998</v>
      </c>
      <c r="H6600" s="1">
        <v>23.382709999999999</v>
      </c>
      <c r="I6600" s="1">
        <v>3000</v>
      </c>
      <c r="J6600" s="1">
        <v>2</v>
      </c>
      <c r="K6600" s="1" t="s">
        <v>161</v>
      </c>
      <c r="L6600" s="1" t="s">
        <v>22008</v>
      </c>
    </row>
    <row r="6601" spans="1:12">
      <c r="A6601" s="1">
        <v>8026</v>
      </c>
      <c r="B6601" s="1" t="s">
        <v>22010</v>
      </c>
      <c r="C6601" s="1" t="s">
        <v>22011</v>
      </c>
      <c r="D6601" s="1" t="s">
        <v>13316</v>
      </c>
      <c r="F6601" s="1" t="s">
        <v>1212</v>
      </c>
      <c r="G6601" s="1">
        <v>-27.659288</v>
      </c>
      <c r="H6601" s="1">
        <v>17.837624000000002</v>
      </c>
      <c r="I6601" s="1">
        <v>3077</v>
      </c>
      <c r="J6601" s="1">
        <v>1</v>
      </c>
      <c r="K6601" s="1" t="s">
        <v>5710</v>
      </c>
      <c r="L6601" s="1" t="s">
        <v>22010</v>
      </c>
    </row>
    <row r="6602" spans="1:12">
      <c r="A6602" s="1">
        <v>8027</v>
      </c>
      <c r="B6602" s="1" t="s">
        <v>22012</v>
      </c>
      <c r="C6602" s="1" t="s">
        <v>21443</v>
      </c>
      <c r="D6602" s="1" t="s">
        <v>13316</v>
      </c>
      <c r="F6602" s="1" t="s">
        <v>1212</v>
      </c>
      <c r="G6602" s="1">
        <v>-24.802811999999999</v>
      </c>
      <c r="H6602" s="1">
        <v>15.891712999999999</v>
      </c>
      <c r="I6602" s="1">
        <v>2950</v>
      </c>
      <c r="J6602" s="1">
        <v>1</v>
      </c>
      <c r="K6602" s="1" t="s">
        <v>5710</v>
      </c>
      <c r="L6602" s="1" t="s">
        <v>22012</v>
      </c>
    </row>
    <row r="6603" spans="1:12">
      <c r="A6603" s="1">
        <v>8028</v>
      </c>
      <c r="B6603" s="1" t="s">
        <v>22013</v>
      </c>
      <c r="C6603" s="1" t="s">
        <v>22014</v>
      </c>
      <c r="D6603" s="1" t="s">
        <v>13316</v>
      </c>
      <c r="E6603" s="1" t="s">
        <v>22015</v>
      </c>
      <c r="F6603" s="1" t="s">
        <v>1212</v>
      </c>
      <c r="G6603" s="1">
        <v>-24.782765999999999</v>
      </c>
      <c r="H6603" s="1">
        <v>31.353929000000001</v>
      </c>
      <c r="I6603" s="1">
        <v>1470</v>
      </c>
      <c r="J6603" s="1">
        <v>1</v>
      </c>
      <c r="K6603" s="1" t="s">
        <v>5710</v>
      </c>
      <c r="L6603" s="1" t="s">
        <v>22013</v>
      </c>
    </row>
    <row r="6604" spans="1:12">
      <c r="A6604" s="1">
        <v>8029</v>
      </c>
      <c r="B6604" s="1" t="s">
        <v>22016</v>
      </c>
      <c r="C6604" s="1" t="s">
        <v>22016</v>
      </c>
      <c r="D6604" s="1" t="s">
        <v>2247</v>
      </c>
      <c r="E6604" s="1" t="s">
        <v>22017</v>
      </c>
      <c r="F6604" s="1" t="s">
        <v>22018</v>
      </c>
      <c r="G6604" s="1">
        <v>51.231977999999998</v>
      </c>
      <c r="H6604" s="1">
        <v>21.124182999999999</v>
      </c>
      <c r="I6604" s="1">
        <v>479</v>
      </c>
      <c r="J6604" s="1">
        <v>1</v>
      </c>
      <c r="K6604" s="1" t="s">
        <v>184</v>
      </c>
      <c r="L6604" s="1" t="s">
        <v>22016</v>
      </c>
    </row>
    <row r="6605" spans="1:12">
      <c r="A6605" s="1">
        <v>8030</v>
      </c>
      <c r="B6605" s="1" t="s">
        <v>22019</v>
      </c>
      <c r="C6605" s="1" t="s">
        <v>22020</v>
      </c>
      <c r="D6605" s="1" t="s">
        <v>1210</v>
      </c>
      <c r="E6605" s="1" t="s">
        <v>22021</v>
      </c>
      <c r="F6605" s="1" t="s">
        <v>22022</v>
      </c>
      <c r="G6605" s="1">
        <v>33.411700000000003</v>
      </c>
      <c r="H6605" s="1">
        <v>112.45699999999999</v>
      </c>
      <c r="I6605" s="1">
        <v>1478</v>
      </c>
      <c r="J6605" s="1">
        <v>-7</v>
      </c>
      <c r="K6605" s="1" t="s">
        <v>236</v>
      </c>
      <c r="L6605" s="1" t="s">
        <v>22019</v>
      </c>
    </row>
    <row r="6606" spans="1:12">
      <c r="A6606" s="1">
        <v>8031</v>
      </c>
      <c r="B6606" s="1" t="s">
        <v>22023</v>
      </c>
      <c r="C6606" s="1" t="s">
        <v>745</v>
      </c>
      <c r="D6606" s="1" t="s">
        <v>233</v>
      </c>
      <c r="E6606" s="1" t="s">
        <v>22024</v>
      </c>
      <c r="F6606" s="1" t="s">
        <v>22025</v>
      </c>
      <c r="G6606" s="1">
        <v>51.103099999999998</v>
      </c>
      <c r="H6606" s="1">
        <v>-114.374</v>
      </c>
      <c r="I6606" s="1">
        <v>3939</v>
      </c>
      <c r="J6606" s="1">
        <v>-7</v>
      </c>
      <c r="K6606" s="1" t="s">
        <v>236</v>
      </c>
      <c r="L6606" s="1" t="s">
        <v>22023</v>
      </c>
    </row>
    <row r="6607" spans="1:12">
      <c r="A6607" s="1">
        <v>8032</v>
      </c>
      <c r="B6607" s="1" t="s">
        <v>22026</v>
      </c>
      <c r="C6607" s="1" t="s">
        <v>22027</v>
      </c>
      <c r="D6607" s="1" t="s">
        <v>233</v>
      </c>
      <c r="E6607" s="1" t="s">
        <v>22028</v>
      </c>
      <c r="F6607" s="1" t="s">
        <v>22029</v>
      </c>
      <c r="G6607" s="1">
        <v>51.299199999999999</v>
      </c>
      <c r="H6607" s="1">
        <v>-116.982</v>
      </c>
      <c r="I6607" s="1">
        <v>2575</v>
      </c>
      <c r="J6607" s="1">
        <v>-7</v>
      </c>
      <c r="K6607" s="1" t="s">
        <v>236</v>
      </c>
      <c r="L6607" s="1" t="s">
        <v>22026</v>
      </c>
    </row>
    <row r="6608" spans="1:12">
      <c r="A6608" s="1">
        <v>8033</v>
      </c>
      <c r="B6608" s="1" t="s">
        <v>22030</v>
      </c>
      <c r="C6608" s="1" t="s">
        <v>22031</v>
      </c>
      <c r="D6608" s="1" t="s">
        <v>233</v>
      </c>
      <c r="E6608" s="1" t="s">
        <v>22032</v>
      </c>
      <c r="F6608" s="1" t="s">
        <v>22033</v>
      </c>
      <c r="G6608" s="1">
        <v>50.966700000000003</v>
      </c>
      <c r="H6608" s="1">
        <v>-118.18300000000001</v>
      </c>
      <c r="I6608" s="1">
        <v>1459</v>
      </c>
      <c r="J6608" s="1">
        <v>-8</v>
      </c>
      <c r="K6608" s="1" t="s">
        <v>236</v>
      </c>
      <c r="L6608" s="1" t="s">
        <v>22030</v>
      </c>
    </row>
    <row r="6609" spans="1:12">
      <c r="A6609" s="1">
        <v>8034</v>
      </c>
      <c r="B6609" s="1" t="s">
        <v>22034</v>
      </c>
      <c r="C6609" s="1" t="s">
        <v>22035</v>
      </c>
      <c r="D6609" s="1" t="s">
        <v>1210</v>
      </c>
      <c r="F6609" s="1" t="s">
        <v>22036</v>
      </c>
      <c r="G6609" s="1">
        <v>40.7288</v>
      </c>
      <c r="H6609" s="1">
        <v>-73.413399999999996</v>
      </c>
      <c r="I6609" s="1">
        <v>82</v>
      </c>
      <c r="J6609" s="1">
        <v>-5</v>
      </c>
      <c r="K6609" s="1" t="s">
        <v>236</v>
      </c>
      <c r="L6609" s="1" t="s">
        <v>22034</v>
      </c>
    </row>
    <row r="6610" spans="1:12">
      <c r="A6610" s="1">
        <v>8035</v>
      </c>
      <c r="B6610" s="1" t="s">
        <v>22037</v>
      </c>
      <c r="C6610" s="1" t="s">
        <v>22037</v>
      </c>
      <c r="D6610" s="1" t="s">
        <v>1196</v>
      </c>
      <c r="F6610" s="1" t="s">
        <v>22038</v>
      </c>
      <c r="G6610" s="1">
        <v>51.380600000000001</v>
      </c>
      <c r="H6610" s="1">
        <v>11.4467</v>
      </c>
      <c r="I6610" s="1">
        <v>932</v>
      </c>
      <c r="J6610" s="1">
        <v>1</v>
      </c>
      <c r="K6610" s="1" t="s">
        <v>184</v>
      </c>
      <c r="L6610" s="1" t="s">
        <v>22037</v>
      </c>
    </row>
    <row r="6611" spans="1:12">
      <c r="A6611" s="1">
        <v>8036</v>
      </c>
      <c r="B6611" s="1" t="s">
        <v>22039</v>
      </c>
      <c r="C6611" s="1" t="s">
        <v>22040</v>
      </c>
      <c r="D6611" s="1" t="s">
        <v>1196</v>
      </c>
      <c r="F6611" s="1" t="s">
        <v>1212</v>
      </c>
      <c r="G6611" s="1">
        <v>49.43</v>
      </c>
      <c r="H6611" s="1">
        <v>11.8</v>
      </c>
      <c r="I6611" s="1">
        <v>500</v>
      </c>
      <c r="J6611" s="1">
        <v>1</v>
      </c>
      <c r="K6611" s="1" t="s">
        <v>184</v>
      </c>
      <c r="L6611" s="1" t="s">
        <v>22039</v>
      </c>
    </row>
    <row r="6612" spans="1:12">
      <c r="A6612" s="1">
        <v>8037</v>
      </c>
      <c r="B6612" s="1" t="s">
        <v>22041</v>
      </c>
      <c r="C6612" s="1" t="s">
        <v>22042</v>
      </c>
      <c r="D6612" s="1" t="s">
        <v>1196</v>
      </c>
      <c r="F6612" s="1" t="s">
        <v>22043</v>
      </c>
      <c r="G6612" s="1">
        <v>52.323700000000002</v>
      </c>
      <c r="H6612" s="1">
        <v>10.182</v>
      </c>
      <c r="I6612" s="1">
        <v>230</v>
      </c>
      <c r="J6612" s="1">
        <v>1</v>
      </c>
      <c r="K6612" s="1" t="s">
        <v>184</v>
      </c>
      <c r="L6612" s="1" t="s">
        <v>22041</v>
      </c>
    </row>
    <row r="6613" spans="1:12">
      <c r="A6613" s="1">
        <v>8038</v>
      </c>
      <c r="B6613" s="1" t="s">
        <v>22044</v>
      </c>
      <c r="C6613" s="1" t="s">
        <v>22045</v>
      </c>
      <c r="D6613" s="1" t="s">
        <v>8340</v>
      </c>
      <c r="F6613" s="1" t="s">
        <v>22046</v>
      </c>
      <c r="G6613" s="1">
        <v>-34.966700000000003</v>
      </c>
      <c r="H6613" s="1">
        <v>-71.216399999999993</v>
      </c>
      <c r="I6613" s="1">
        <v>722</v>
      </c>
      <c r="J6613" s="1">
        <v>-4</v>
      </c>
      <c r="K6613" s="1" t="s">
        <v>5710</v>
      </c>
      <c r="L6613" s="1" t="s">
        <v>22044</v>
      </c>
    </row>
    <row r="6614" spans="1:12">
      <c r="A6614" s="1">
        <v>8039</v>
      </c>
      <c r="B6614" s="1" t="s">
        <v>22047</v>
      </c>
      <c r="C6614" s="1" t="s">
        <v>22042</v>
      </c>
      <c r="D6614" s="1" t="s">
        <v>1196</v>
      </c>
      <c r="F6614" s="1" t="s">
        <v>22048</v>
      </c>
      <c r="G6614" s="1">
        <v>52.402500000000003</v>
      </c>
      <c r="H6614" s="1">
        <v>10.228899999999999</v>
      </c>
      <c r="I6614" s="1">
        <v>249</v>
      </c>
      <c r="J6614" s="1">
        <v>1</v>
      </c>
      <c r="K6614" s="1" t="s">
        <v>184</v>
      </c>
      <c r="L6614" s="1" t="s">
        <v>22047</v>
      </c>
    </row>
    <row r="6615" spans="1:12">
      <c r="A6615" s="1">
        <v>8040</v>
      </c>
      <c r="B6615" s="1" t="s">
        <v>22049</v>
      </c>
      <c r="C6615" s="1" t="s">
        <v>11452</v>
      </c>
      <c r="D6615" s="1" t="s">
        <v>1210</v>
      </c>
      <c r="F6615" s="1" t="s">
        <v>1212</v>
      </c>
      <c r="G6615" s="1">
        <v>47.598500000000001</v>
      </c>
      <c r="H6615" s="1">
        <v>-122.32989999999999</v>
      </c>
      <c r="I6615" s="1">
        <v>7</v>
      </c>
      <c r="J6615" s="1">
        <v>-8</v>
      </c>
      <c r="K6615" s="1" t="s">
        <v>236</v>
      </c>
      <c r="L6615" s="1" t="s">
        <v>22049</v>
      </c>
    </row>
    <row r="6616" spans="1:12">
      <c r="A6616" s="1">
        <v>8041</v>
      </c>
      <c r="B6616" s="1" t="s">
        <v>22050</v>
      </c>
      <c r="C6616" s="1" t="s">
        <v>22050</v>
      </c>
      <c r="D6616" s="1" t="s">
        <v>9291</v>
      </c>
      <c r="E6616" s="1" t="s">
        <v>22051</v>
      </c>
      <c r="F6616" s="1" t="s">
        <v>1212</v>
      </c>
      <c r="G6616" s="1">
        <v>54.142207999999997</v>
      </c>
      <c r="H6616" s="1">
        <v>37.355618999999997</v>
      </c>
      <c r="I6616" s="1">
        <v>590</v>
      </c>
      <c r="J6616" s="1">
        <v>4</v>
      </c>
      <c r="K6616" s="1" t="s">
        <v>201</v>
      </c>
      <c r="L6616" s="1" t="s">
        <v>22050</v>
      </c>
    </row>
    <row r="6617" spans="1:12">
      <c r="A6617" s="1">
        <v>8042</v>
      </c>
      <c r="B6617" s="1" t="s">
        <v>22052</v>
      </c>
      <c r="C6617" s="1" t="s">
        <v>22053</v>
      </c>
      <c r="D6617" s="1" t="s">
        <v>1210</v>
      </c>
      <c r="E6617" s="1" t="s">
        <v>22054</v>
      </c>
      <c r="F6617" s="1" t="s">
        <v>22055</v>
      </c>
      <c r="G6617" s="1">
        <v>29.359100000000002</v>
      </c>
      <c r="H6617" s="1">
        <v>-99.177499999999995</v>
      </c>
      <c r="I6617" s="1">
        <v>930</v>
      </c>
      <c r="J6617" s="1">
        <v>-5</v>
      </c>
      <c r="K6617" s="1" t="s">
        <v>236</v>
      </c>
      <c r="L6617" s="1" t="s">
        <v>22052</v>
      </c>
    </row>
    <row r="6618" spans="1:12">
      <c r="A6618" s="1">
        <v>8043</v>
      </c>
      <c r="B6618" s="1" t="s">
        <v>22056</v>
      </c>
      <c r="C6618" s="1" t="s">
        <v>22057</v>
      </c>
      <c r="D6618" s="1" t="s">
        <v>10648</v>
      </c>
      <c r="E6618" s="1" t="s">
        <v>22058</v>
      </c>
      <c r="F6618" s="1" t="s">
        <v>22059</v>
      </c>
      <c r="G6618" s="1">
        <v>37.572800000000001</v>
      </c>
      <c r="H6618" s="1">
        <v>105.1544</v>
      </c>
      <c r="I6618" s="1">
        <v>4305</v>
      </c>
      <c r="J6618" s="1">
        <v>8</v>
      </c>
      <c r="K6618" s="1" t="s">
        <v>201</v>
      </c>
      <c r="L6618" s="1" t="s">
        <v>22056</v>
      </c>
    </row>
    <row r="6619" spans="1:12">
      <c r="A6619" s="1">
        <v>8044</v>
      </c>
      <c r="B6619" s="1" t="s">
        <v>22060</v>
      </c>
      <c r="C6619" s="1" t="s">
        <v>11967</v>
      </c>
      <c r="D6619" s="1" t="s">
        <v>1210</v>
      </c>
      <c r="F6619" s="1" t="s">
        <v>1212</v>
      </c>
      <c r="G6619" s="1">
        <v>42.940556000000001</v>
      </c>
      <c r="H6619" s="1">
        <v>-87.924722000000003</v>
      </c>
      <c r="I6619" s="1">
        <v>730</v>
      </c>
      <c r="J6619" s="1">
        <v>-6</v>
      </c>
      <c r="K6619" s="1" t="s">
        <v>236</v>
      </c>
      <c r="L6619" s="1" t="s">
        <v>22060</v>
      </c>
    </row>
    <row r="6620" spans="1:12">
      <c r="A6620" s="1">
        <v>8045</v>
      </c>
      <c r="B6620" s="1" t="s">
        <v>22061</v>
      </c>
      <c r="C6620" s="1" t="s">
        <v>14029</v>
      </c>
      <c r="D6620" s="1" t="s">
        <v>1210</v>
      </c>
      <c r="F6620" s="1" t="s">
        <v>1212</v>
      </c>
      <c r="G6620" s="1">
        <v>39.802300000000002</v>
      </c>
      <c r="H6620" s="1">
        <v>-89.651499999999999</v>
      </c>
      <c r="I6620" s="1">
        <v>593</v>
      </c>
      <c r="J6620" s="1">
        <v>-6</v>
      </c>
      <c r="K6620" s="1" t="s">
        <v>236</v>
      </c>
      <c r="L6620" s="1" t="s">
        <v>22061</v>
      </c>
    </row>
    <row r="6621" spans="1:12">
      <c r="A6621" s="1">
        <v>8046</v>
      </c>
      <c r="B6621" s="1" t="s">
        <v>22062</v>
      </c>
      <c r="C6621" s="1" t="s">
        <v>3520</v>
      </c>
      <c r="D6621" s="1" t="s">
        <v>1210</v>
      </c>
      <c r="F6621" s="1" t="s">
        <v>1212</v>
      </c>
      <c r="G6621" s="1">
        <v>38.624099999999999</v>
      </c>
      <c r="H6621" s="1">
        <v>-90.205600000000004</v>
      </c>
      <c r="I6621" s="1">
        <v>450</v>
      </c>
      <c r="J6621" s="1">
        <v>-6</v>
      </c>
      <c r="K6621" s="1" t="s">
        <v>236</v>
      </c>
      <c r="L6621" s="1" t="s">
        <v>22062</v>
      </c>
    </row>
    <row r="6622" spans="1:12">
      <c r="A6622" s="1">
        <v>8047</v>
      </c>
      <c r="B6622" s="1" t="s">
        <v>22063</v>
      </c>
      <c r="C6622" s="1" t="s">
        <v>22064</v>
      </c>
      <c r="D6622" s="1" t="s">
        <v>1210</v>
      </c>
      <c r="F6622" s="1" t="s">
        <v>1212</v>
      </c>
      <c r="G6622" s="1">
        <v>34.2164</v>
      </c>
      <c r="H6622" s="1">
        <v>-119.0335</v>
      </c>
      <c r="I6622" s="1">
        <v>140</v>
      </c>
      <c r="J6622" s="1">
        <v>-8</v>
      </c>
      <c r="K6622" s="1" t="s">
        <v>236</v>
      </c>
      <c r="L6622" s="1" t="s">
        <v>22063</v>
      </c>
    </row>
    <row r="6623" spans="1:12">
      <c r="A6623" s="1">
        <v>8048</v>
      </c>
      <c r="B6623" s="1" t="s">
        <v>22065</v>
      </c>
      <c r="C6623" s="1" t="s">
        <v>11452</v>
      </c>
      <c r="D6623" s="1" t="s">
        <v>1210</v>
      </c>
      <c r="F6623" s="1" t="s">
        <v>1212</v>
      </c>
      <c r="G6623" s="1">
        <v>47.600499999999997</v>
      </c>
      <c r="H6623" s="1">
        <v>-122.33880000000001</v>
      </c>
      <c r="I6623" s="1">
        <v>7</v>
      </c>
      <c r="J6623" s="1">
        <v>-8</v>
      </c>
      <c r="K6623" s="1" t="s">
        <v>236</v>
      </c>
      <c r="L6623" s="1" t="s">
        <v>22065</v>
      </c>
    </row>
    <row r="6624" spans="1:12">
      <c r="A6624" s="1">
        <v>8049</v>
      </c>
      <c r="B6624" s="1" t="s">
        <v>22066</v>
      </c>
      <c r="C6624" s="1" t="s">
        <v>18195</v>
      </c>
      <c r="D6624" s="1" t="s">
        <v>1210</v>
      </c>
      <c r="F6624" s="1" t="s">
        <v>1212</v>
      </c>
      <c r="G6624" s="1">
        <v>47.561900000000001</v>
      </c>
      <c r="H6624" s="1">
        <v>-122.625</v>
      </c>
      <c r="I6624" s="1">
        <v>7</v>
      </c>
      <c r="J6624" s="1">
        <v>-8</v>
      </c>
      <c r="K6624" s="1" t="s">
        <v>236</v>
      </c>
      <c r="L6624" s="1" t="s">
        <v>22066</v>
      </c>
    </row>
    <row r="6625" spans="1:12">
      <c r="A6625" s="1">
        <v>8050</v>
      </c>
      <c r="B6625" s="1" t="s">
        <v>22067</v>
      </c>
      <c r="C6625" s="1" t="s">
        <v>22068</v>
      </c>
      <c r="D6625" s="1" t="s">
        <v>1210</v>
      </c>
      <c r="E6625" s="1" t="s">
        <v>22069</v>
      </c>
      <c r="F6625" s="1" t="s">
        <v>22070</v>
      </c>
      <c r="G6625" s="1">
        <v>63.732756999999999</v>
      </c>
      <c r="H6625" s="1">
        <v>-148.91129000000001</v>
      </c>
      <c r="I6625" s="1">
        <v>1720</v>
      </c>
      <c r="J6625" s="1">
        <v>-8</v>
      </c>
      <c r="K6625" s="1" t="s">
        <v>236</v>
      </c>
      <c r="L6625" s="1" t="s">
        <v>22067</v>
      </c>
    </row>
    <row r="6626" spans="1:12">
      <c r="A6626" s="1">
        <v>8051</v>
      </c>
      <c r="B6626" s="1" t="s">
        <v>22071</v>
      </c>
      <c r="C6626" s="1" t="s">
        <v>10920</v>
      </c>
      <c r="D6626" s="1" t="s">
        <v>1210</v>
      </c>
      <c r="E6626" s="1" t="s">
        <v>22072</v>
      </c>
      <c r="F6626" s="1" t="s">
        <v>22073</v>
      </c>
      <c r="G6626" s="1">
        <v>61.186638199999997</v>
      </c>
      <c r="H6626" s="1">
        <v>-149.96539179999999</v>
      </c>
      <c r="I6626" s="1">
        <v>71</v>
      </c>
      <c r="J6626" s="1">
        <v>8</v>
      </c>
      <c r="K6626" s="1" t="s">
        <v>236</v>
      </c>
      <c r="L6626" s="1" t="s">
        <v>22071</v>
      </c>
    </row>
    <row r="6627" spans="1:12">
      <c r="A6627" s="1">
        <v>8052</v>
      </c>
      <c r="B6627" s="1" t="s">
        <v>22074</v>
      </c>
      <c r="C6627" s="1" t="s">
        <v>22075</v>
      </c>
      <c r="D6627" s="1" t="s">
        <v>1210</v>
      </c>
      <c r="E6627" s="1" t="s">
        <v>22076</v>
      </c>
      <c r="F6627" s="1" t="s">
        <v>22077</v>
      </c>
      <c r="G6627" s="1">
        <v>66.814166999999998</v>
      </c>
      <c r="H6627" s="1">
        <v>-150.64361099999999</v>
      </c>
      <c r="I6627" s="1">
        <v>1095</v>
      </c>
      <c r="J6627" s="1">
        <v>-9</v>
      </c>
      <c r="K6627" s="1" t="s">
        <v>236</v>
      </c>
      <c r="L6627" s="1" t="s">
        <v>22074</v>
      </c>
    </row>
    <row r="6628" spans="1:12">
      <c r="A6628" s="1">
        <v>8053</v>
      </c>
      <c r="B6628" s="1" t="s">
        <v>22078</v>
      </c>
      <c r="C6628" s="1" t="s">
        <v>22079</v>
      </c>
      <c r="D6628" s="1" t="s">
        <v>2821</v>
      </c>
      <c r="E6628" s="1" t="s">
        <v>22080</v>
      </c>
      <c r="F6628" s="1" t="s">
        <v>22081</v>
      </c>
      <c r="G6628" s="1">
        <v>-19.149166000000001</v>
      </c>
      <c r="H6628" s="1">
        <v>23.787500000000001</v>
      </c>
      <c r="I6628" s="1">
        <v>3000</v>
      </c>
      <c r="J6628" s="1">
        <v>2</v>
      </c>
      <c r="K6628" s="1" t="s">
        <v>201</v>
      </c>
      <c r="L6628" s="1" t="s">
        <v>22078</v>
      </c>
    </row>
    <row r="6629" spans="1:12">
      <c r="A6629" s="1">
        <v>8054</v>
      </c>
      <c r="B6629" s="1" t="s">
        <v>22082</v>
      </c>
      <c r="C6629" s="1" t="s">
        <v>22083</v>
      </c>
      <c r="D6629" s="1" t="s">
        <v>1196</v>
      </c>
      <c r="F6629" s="1" t="s">
        <v>22084</v>
      </c>
      <c r="G6629" s="1">
        <v>51.575600000000001</v>
      </c>
      <c r="H6629" s="1">
        <v>14.136900000000001</v>
      </c>
      <c r="I6629" s="1">
        <v>374</v>
      </c>
      <c r="J6629" s="1">
        <v>1</v>
      </c>
      <c r="K6629" s="1" t="s">
        <v>184</v>
      </c>
      <c r="L6629" s="1" t="s">
        <v>22082</v>
      </c>
    </row>
    <row r="6630" spans="1:12">
      <c r="A6630" s="1">
        <v>8055</v>
      </c>
      <c r="B6630" s="1" t="s">
        <v>22085</v>
      </c>
      <c r="C6630" s="1" t="s">
        <v>7237</v>
      </c>
      <c r="D6630" s="1" t="s">
        <v>7209</v>
      </c>
      <c r="E6630" s="1" t="s">
        <v>22086</v>
      </c>
      <c r="F6630" s="1" t="s">
        <v>22087</v>
      </c>
      <c r="G6630" s="1">
        <v>24.186299999999999</v>
      </c>
      <c r="H6630" s="1">
        <v>120.654</v>
      </c>
      <c r="I6630" s="1">
        <v>369</v>
      </c>
      <c r="J6630" s="1">
        <v>8</v>
      </c>
      <c r="K6630" s="1" t="s">
        <v>201</v>
      </c>
      <c r="L6630" s="1" t="s">
        <v>22085</v>
      </c>
    </row>
    <row r="6631" spans="1:12">
      <c r="A6631" s="1">
        <v>8056</v>
      </c>
      <c r="B6631" s="1" t="s">
        <v>22088</v>
      </c>
      <c r="C6631" s="1" t="s">
        <v>22089</v>
      </c>
      <c r="D6631" s="1" t="s">
        <v>1210</v>
      </c>
      <c r="E6631" s="1" t="s">
        <v>22090</v>
      </c>
      <c r="F6631" s="1" t="s">
        <v>1212</v>
      </c>
      <c r="G6631" s="1">
        <v>42.2913</v>
      </c>
      <c r="H6631" s="1">
        <v>-73.710300000000004</v>
      </c>
      <c r="I6631" s="1">
        <v>198</v>
      </c>
      <c r="J6631" s="1">
        <v>-4</v>
      </c>
      <c r="K6631" s="1" t="s">
        <v>236</v>
      </c>
      <c r="L6631" s="1" t="s">
        <v>22088</v>
      </c>
    </row>
    <row r="6632" spans="1:12">
      <c r="A6632" s="1">
        <v>8057</v>
      </c>
      <c r="B6632" s="1" t="s">
        <v>22091</v>
      </c>
      <c r="C6632" s="1" t="s">
        <v>22091</v>
      </c>
      <c r="D6632" s="1" t="s">
        <v>9291</v>
      </c>
      <c r="F6632" s="1" t="s">
        <v>1212</v>
      </c>
      <c r="G6632" s="1">
        <v>54.353900000000003</v>
      </c>
      <c r="H6632" s="1">
        <v>41.9739</v>
      </c>
      <c r="I6632" s="1">
        <v>365</v>
      </c>
      <c r="J6632" s="1">
        <v>4</v>
      </c>
      <c r="K6632" s="1" t="s">
        <v>201</v>
      </c>
      <c r="L6632" s="1" t="s">
        <v>22091</v>
      </c>
    </row>
    <row r="6633" spans="1:12">
      <c r="A6633" s="1">
        <v>8058</v>
      </c>
      <c r="B6633" s="1" t="s">
        <v>22092</v>
      </c>
      <c r="C6633" s="1" t="s">
        <v>9796</v>
      </c>
      <c r="D6633" s="1" t="s">
        <v>9796</v>
      </c>
      <c r="F6633" s="1" t="s">
        <v>1212</v>
      </c>
      <c r="G6633" s="1">
        <v>22.289372</v>
      </c>
      <c r="H6633" s="1">
        <v>114.152153</v>
      </c>
      <c r="I6633" s="1">
        <v>0</v>
      </c>
      <c r="J6633" s="1">
        <v>8</v>
      </c>
      <c r="K6633" s="1" t="s">
        <v>201</v>
      </c>
      <c r="L6633" s="1" t="s">
        <v>22092</v>
      </c>
    </row>
    <row r="6634" spans="1:12">
      <c r="A6634" s="1">
        <v>8059</v>
      </c>
      <c r="B6634" s="1" t="s">
        <v>22092</v>
      </c>
      <c r="C6634" s="1" t="s">
        <v>9796</v>
      </c>
      <c r="D6634" s="1" t="s">
        <v>9796</v>
      </c>
      <c r="F6634" s="1" t="s">
        <v>1212</v>
      </c>
      <c r="G6634" s="1">
        <v>22.289372</v>
      </c>
      <c r="H6634" s="1">
        <v>114.152153</v>
      </c>
      <c r="I6634" s="1">
        <v>0</v>
      </c>
      <c r="J6634" s="1">
        <v>8</v>
      </c>
      <c r="K6634" s="1" t="s">
        <v>201</v>
      </c>
      <c r="L6634" s="1" t="s">
        <v>22092</v>
      </c>
    </row>
    <row r="6635" spans="1:12">
      <c r="A6635" s="1">
        <v>8060</v>
      </c>
      <c r="B6635" s="1" t="s">
        <v>22093</v>
      </c>
      <c r="C6635" s="1" t="s">
        <v>9922</v>
      </c>
      <c r="D6635" s="1" t="s">
        <v>9922</v>
      </c>
      <c r="F6635" s="1" t="s">
        <v>1212</v>
      </c>
      <c r="G6635" s="1">
        <v>22.1633</v>
      </c>
      <c r="H6635" s="1">
        <v>113.57404</v>
      </c>
      <c r="I6635" s="1">
        <v>0</v>
      </c>
      <c r="J6635" s="1">
        <v>8</v>
      </c>
      <c r="K6635" s="1" t="s">
        <v>201</v>
      </c>
      <c r="L6635" s="1" t="s">
        <v>22093</v>
      </c>
    </row>
    <row r="6636" spans="1:12">
      <c r="A6636" s="1">
        <v>8061</v>
      </c>
      <c r="B6636" s="1" t="s">
        <v>22093</v>
      </c>
      <c r="C6636" s="1" t="s">
        <v>9922</v>
      </c>
      <c r="D6636" s="1" t="s">
        <v>9922</v>
      </c>
      <c r="F6636" s="1" t="s">
        <v>1212</v>
      </c>
      <c r="G6636" s="1">
        <v>22.1633</v>
      </c>
      <c r="H6636" s="1">
        <v>113.57404</v>
      </c>
      <c r="I6636" s="1">
        <v>0</v>
      </c>
      <c r="J6636" s="1">
        <v>8</v>
      </c>
      <c r="K6636" s="1" t="s">
        <v>201</v>
      </c>
      <c r="L6636" s="1" t="s">
        <v>22093</v>
      </c>
    </row>
    <row r="6637" spans="1:12">
      <c r="A6637" s="1">
        <v>8062</v>
      </c>
      <c r="B6637" s="1" t="s">
        <v>22094</v>
      </c>
      <c r="C6637" s="1" t="s">
        <v>22095</v>
      </c>
      <c r="D6637" s="1" t="s">
        <v>1210</v>
      </c>
      <c r="E6637" s="1" t="s">
        <v>22096</v>
      </c>
      <c r="F6637" s="1" t="s">
        <v>1212</v>
      </c>
      <c r="G6637" s="1">
        <v>40.174999999999997</v>
      </c>
      <c r="H6637" s="1">
        <v>-80.646299999999997</v>
      </c>
      <c r="I6637" s="1">
        <v>1195</v>
      </c>
      <c r="J6637" s="1">
        <v>-5</v>
      </c>
      <c r="K6637" s="1" t="s">
        <v>236</v>
      </c>
      <c r="L6637" s="1" t="s">
        <v>22094</v>
      </c>
    </row>
    <row r="6638" spans="1:12">
      <c r="A6638" s="1">
        <v>8063</v>
      </c>
      <c r="B6638" s="1" t="s">
        <v>22097</v>
      </c>
      <c r="C6638" s="1" t="s">
        <v>22098</v>
      </c>
      <c r="D6638" s="1" t="s">
        <v>1210</v>
      </c>
      <c r="E6638" s="1" t="s">
        <v>22099</v>
      </c>
      <c r="F6638" s="1" t="s">
        <v>22100</v>
      </c>
      <c r="G6638" s="1">
        <v>31.683904600000002</v>
      </c>
      <c r="H6638" s="1">
        <v>-83.270903599999997</v>
      </c>
      <c r="I6638" s="1">
        <v>365</v>
      </c>
      <c r="J6638" s="1">
        <v>-5</v>
      </c>
      <c r="K6638" s="1" t="s">
        <v>236</v>
      </c>
      <c r="L6638" s="1" t="s">
        <v>22097</v>
      </c>
    </row>
    <row r="6639" spans="1:12">
      <c r="A6639" s="1">
        <v>8064</v>
      </c>
      <c r="B6639" s="1" t="s">
        <v>22101</v>
      </c>
      <c r="C6639" s="1" t="s">
        <v>22102</v>
      </c>
      <c r="D6639" s="1" t="s">
        <v>1210</v>
      </c>
      <c r="E6639" s="1" t="s">
        <v>22103</v>
      </c>
      <c r="F6639" s="1" t="s">
        <v>1212</v>
      </c>
      <c r="G6639" s="1">
        <v>30.069277799999998</v>
      </c>
      <c r="H6639" s="1">
        <v>-83.580583300000001</v>
      </c>
      <c r="I6639" s="1">
        <v>44</v>
      </c>
      <c r="J6639" s="1">
        <v>-5</v>
      </c>
      <c r="K6639" s="1" t="s">
        <v>236</v>
      </c>
      <c r="L6639" s="1" t="s">
        <v>22101</v>
      </c>
    </row>
    <row r="6640" spans="1:12">
      <c r="A6640" s="1">
        <v>8065</v>
      </c>
      <c r="B6640" s="1" t="s">
        <v>22104</v>
      </c>
      <c r="C6640" s="1" t="s">
        <v>3667</v>
      </c>
      <c r="D6640" s="1" t="s">
        <v>1210</v>
      </c>
      <c r="E6640" s="1" t="s">
        <v>22105</v>
      </c>
      <c r="F6640" s="1" t="s">
        <v>1212</v>
      </c>
      <c r="G6640" s="1">
        <v>30.887976699999999</v>
      </c>
      <c r="H6640" s="1">
        <v>-84.154735299999999</v>
      </c>
      <c r="I6640" s="1">
        <v>265</v>
      </c>
      <c r="J6640" s="1">
        <v>-5</v>
      </c>
      <c r="K6640" s="1" t="s">
        <v>236</v>
      </c>
      <c r="L6640" s="1" t="s">
        <v>22104</v>
      </c>
    </row>
    <row r="6641" spans="1:12">
      <c r="A6641" s="1">
        <v>8066</v>
      </c>
      <c r="B6641" s="1" t="s">
        <v>22106</v>
      </c>
      <c r="C6641" s="1" t="s">
        <v>673</v>
      </c>
      <c r="D6641" s="1" t="s">
        <v>233</v>
      </c>
      <c r="F6641" s="1" t="s">
        <v>1212</v>
      </c>
      <c r="G6641" s="1">
        <v>49.273899999999998</v>
      </c>
      <c r="H6641" s="1">
        <v>-123.0986</v>
      </c>
      <c r="I6641" s="1">
        <v>0</v>
      </c>
      <c r="J6641" s="1">
        <v>-8</v>
      </c>
      <c r="K6641" s="1" t="s">
        <v>236</v>
      </c>
      <c r="L6641" s="1" t="s">
        <v>22106</v>
      </c>
    </row>
    <row r="6642" spans="1:12">
      <c r="A6642" s="1">
        <v>8067</v>
      </c>
      <c r="B6642" s="1" t="s">
        <v>22107</v>
      </c>
      <c r="C6642" s="1" t="s">
        <v>22108</v>
      </c>
      <c r="D6642" s="1" t="s">
        <v>12861</v>
      </c>
      <c r="F6642" s="1" t="s">
        <v>1212</v>
      </c>
      <c r="G6642" s="1">
        <v>43.068480000000001</v>
      </c>
      <c r="H6642" s="1">
        <v>42.754240000000003</v>
      </c>
      <c r="I6642" s="1">
        <v>100</v>
      </c>
      <c r="J6642" s="1">
        <v>3</v>
      </c>
      <c r="K6642" s="1" t="s">
        <v>201</v>
      </c>
      <c r="L6642" s="1" t="s">
        <v>22107</v>
      </c>
    </row>
    <row r="6643" spans="1:12">
      <c r="A6643" s="1">
        <v>8068</v>
      </c>
      <c r="B6643" s="1" t="s">
        <v>22109</v>
      </c>
      <c r="C6643" s="1" t="s">
        <v>15113</v>
      </c>
      <c r="D6643" s="1" t="s">
        <v>5408</v>
      </c>
      <c r="E6643" s="1" t="s">
        <v>22110</v>
      </c>
      <c r="F6643" s="1" t="s">
        <v>1212</v>
      </c>
      <c r="G6643" s="1">
        <v>41.164099999999998</v>
      </c>
      <c r="H6643" s="1">
        <v>36.181399999999996</v>
      </c>
      <c r="I6643" s="1">
        <v>521</v>
      </c>
      <c r="J6643" s="1">
        <v>2</v>
      </c>
      <c r="K6643" s="1" t="s">
        <v>161</v>
      </c>
      <c r="L6643" s="1" t="s">
        <v>22109</v>
      </c>
    </row>
    <row r="6644" spans="1:12">
      <c r="A6644" s="1">
        <v>8069</v>
      </c>
      <c r="B6644" s="1" t="s">
        <v>22111</v>
      </c>
      <c r="C6644" s="1" t="s">
        <v>22111</v>
      </c>
      <c r="D6644" s="1" t="s">
        <v>10160</v>
      </c>
      <c r="E6644" s="1" t="s">
        <v>22112</v>
      </c>
      <c r="F6644" s="1" t="s">
        <v>22113</v>
      </c>
      <c r="G6644" s="1">
        <v>15.25</v>
      </c>
      <c r="H6644" s="1">
        <v>97.85</v>
      </c>
      <c r="I6644" s="1">
        <v>25</v>
      </c>
      <c r="J6644" s="1">
        <v>6.5</v>
      </c>
      <c r="K6644" s="1" t="s">
        <v>161</v>
      </c>
      <c r="L6644" s="1" t="s">
        <v>22111</v>
      </c>
    </row>
    <row r="6645" spans="1:12">
      <c r="A6645" s="1">
        <v>8070</v>
      </c>
      <c r="B6645" s="1" t="s">
        <v>22114</v>
      </c>
      <c r="C6645" s="1" t="s">
        <v>22114</v>
      </c>
      <c r="D6645" s="1" t="s">
        <v>8340</v>
      </c>
      <c r="F6645" s="1" t="s">
        <v>22115</v>
      </c>
      <c r="G6645" s="1">
        <v>-26.293863999999999</v>
      </c>
      <c r="H6645" s="1">
        <v>-80.096214000000003</v>
      </c>
      <c r="I6645" s="1">
        <v>165</v>
      </c>
      <c r="J6645" s="1">
        <v>-4</v>
      </c>
      <c r="K6645" s="1" t="s">
        <v>161</v>
      </c>
      <c r="L6645" s="1" t="s">
        <v>22114</v>
      </c>
    </row>
    <row r="6646" spans="1:12">
      <c r="A6646" s="1">
        <v>8071</v>
      </c>
      <c r="B6646" s="1" t="s">
        <v>22116</v>
      </c>
      <c r="C6646" s="1" t="s">
        <v>366</v>
      </c>
      <c r="D6646" s="1" t="s">
        <v>233</v>
      </c>
      <c r="E6646" s="1" t="s">
        <v>22117</v>
      </c>
      <c r="F6646" s="1" t="s">
        <v>22118</v>
      </c>
      <c r="G6646" s="1">
        <v>44.256943999999997</v>
      </c>
      <c r="H6646" s="1">
        <v>-76.536942999999994</v>
      </c>
      <c r="I6646" s="1">
        <v>282</v>
      </c>
      <c r="J6646" s="1">
        <v>-5</v>
      </c>
      <c r="K6646" s="1" t="s">
        <v>236</v>
      </c>
      <c r="L6646" s="1" t="s">
        <v>22116</v>
      </c>
    </row>
    <row r="6647" spans="1:12">
      <c r="A6647" s="1">
        <v>8072</v>
      </c>
      <c r="B6647" s="1" t="s">
        <v>22119</v>
      </c>
      <c r="C6647" s="1" t="s">
        <v>22120</v>
      </c>
      <c r="D6647" s="1" t="s">
        <v>233</v>
      </c>
      <c r="E6647" s="1" t="s">
        <v>22121</v>
      </c>
      <c r="F6647" s="1" t="s">
        <v>1212</v>
      </c>
      <c r="G6647" s="1">
        <v>45.448611</v>
      </c>
      <c r="H6647" s="1">
        <v>-73.741110000000006</v>
      </c>
      <c r="I6647" s="1">
        <v>0</v>
      </c>
      <c r="J6647" s="1">
        <v>-5</v>
      </c>
      <c r="K6647" s="1" t="s">
        <v>236</v>
      </c>
      <c r="L6647" s="1" t="s">
        <v>22119</v>
      </c>
    </row>
    <row r="6648" spans="1:12">
      <c r="A6648" s="1">
        <v>8073</v>
      </c>
      <c r="B6648" s="1" t="s">
        <v>22122</v>
      </c>
      <c r="C6648" s="1" t="s">
        <v>22123</v>
      </c>
      <c r="D6648" s="1" t="s">
        <v>233</v>
      </c>
      <c r="F6648" s="1" t="s">
        <v>22124</v>
      </c>
      <c r="G6648" s="1">
        <v>44.600299999999997</v>
      </c>
      <c r="H6648" s="1">
        <v>-75.703900000000004</v>
      </c>
      <c r="I6648" s="1">
        <v>0</v>
      </c>
      <c r="J6648" s="1">
        <v>-5</v>
      </c>
      <c r="K6648" s="1" t="s">
        <v>236</v>
      </c>
      <c r="L6648" s="1" t="s">
        <v>22122</v>
      </c>
    </row>
    <row r="6649" spans="1:12">
      <c r="A6649" s="1">
        <v>8074</v>
      </c>
      <c r="B6649" s="1" t="s">
        <v>22125</v>
      </c>
      <c r="C6649" s="1" t="s">
        <v>22123</v>
      </c>
      <c r="D6649" s="1" t="s">
        <v>233</v>
      </c>
      <c r="F6649" s="1" t="s">
        <v>22126</v>
      </c>
      <c r="G6649" s="1">
        <v>44.591900000000003</v>
      </c>
      <c r="H6649" s="1">
        <v>-75.693342999999999</v>
      </c>
      <c r="I6649" s="1">
        <v>0</v>
      </c>
      <c r="J6649" s="1">
        <v>-5</v>
      </c>
      <c r="K6649" s="1" t="s">
        <v>236</v>
      </c>
      <c r="L6649" s="1" t="s">
        <v>22125</v>
      </c>
    </row>
    <row r="6650" spans="1:12">
      <c r="A6650" s="1">
        <v>8075</v>
      </c>
      <c r="B6650" s="1" t="s">
        <v>22127</v>
      </c>
      <c r="C6650" s="1" t="s">
        <v>22128</v>
      </c>
      <c r="D6650" s="1" t="s">
        <v>6620</v>
      </c>
      <c r="F6650" s="1" t="s">
        <v>22129</v>
      </c>
      <c r="G6650" s="1">
        <v>22.514700000000001</v>
      </c>
      <c r="H6650" s="1">
        <v>53.959699999999998</v>
      </c>
      <c r="I6650" s="1">
        <v>262</v>
      </c>
      <c r="J6650" s="1">
        <v>3</v>
      </c>
      <c r="K6650" s="1" t="s">
        <v>201</v>
      </c>
      <c r="L6650" s="1" t="s">
        <v>22127</v>
      </c>
    </row>
    <row r="6651" spans="1:12">
      <c r="A6651" s="1">
        <v>8076</v>
      </c>
      <c r="B6651" s="1" t="s">
        <v>22130</v>
      </c>
      <c r="C6651" s="1" t="s">
        <v>6973</v>
      </c>
      <c r="D6651" s="1" t="s">
        <v>6948</v>
      </c>
      <c r="E6651" s="1" t="s">
        <v>22131</v>
      </c>
      <c r="F6651" s="1" t="s">
        <v>22132</v>
      </c>
      <c r="G6651" s="1">
        <v>24.550560000000001</v>
      </c>
      <c r="H6651" s="1">
        <v>55.103174000000003</v>
      </c>
      <c r="I6651" s="1">
        <v>170</v>
      </c>
      <c r="J6651" s="1">
        <v>4</v>
      </c>
      <c r="K6651" s="1" t="s">
        <v>161</v>
      </c>
      <c r="L6651" s="1" t="s">
        <v>22130</v>
      </c>
    </row>
    <row r="6652" spans="1:12">
      <c r="A6652" s="1">
        <v>8077</v>
      </c>
      <c r="B6652" s="1" t="s">
        <v>22133</v>
      </c>
      <c r="C6652" s="1" t="s">
        <v>22134</v>
      </c>
      <c r="D6652" s="1" t="s">
        <v>1210</v>
      </c>
      <c r="E6652" s="1" t="s">
        <v>22135</v>
      </c>
      <c r="F6652" s="1" t="s">
        <v>22136</v>
      </c>
      <c r="G6652" s="1">
        <v>28.086222200000002</v>
      </c>
      <c r="H6652" s="1">
        <v>-97.043694400000007</v>
      </c>
      <c r="I6652" s="1">
        <v>24</v>
      </c>
      <c r="J6652" s="1">
        <v>-6</v>
      </c>
      <c r="K6652" s="1" t="s">
        <v>236</v>
      </c>
      <c r="L6652" s="1" t="s">
        <v>22133</v>
      </c>
    </row>
    <row r="6653" spans="1:12">
      <c r="A6653" s="1">
        <v>8078</v>
      </c>
      <c r="B6653" s="1" t="s">
        <v>22137</v>
      </c>
      <c r="C6653" s="1" t="s">
        <v>22138</v>
      </c>
      <c r="D6653" s="1" t="s">
        <v>10040</v>
      </c>
      <c r="E6653" s="1" t="s">
        <v>22139</v>
      </c>
      <c r="F6653" s="1" t="s">
        <v>1212</v>
      </c>
      <c r="G6653" s="1">
        <v>-4.5333300000000003</v>
      </c>
      <c r="H6653" s="1">
        <v>129.9</v>
      </c>
      <c r="I6653" s="1">
        <v>37</v>
      </c>
      <c r="J6653" s="1">
        <v>9</v>
      </c>
      <c r="K6653" s="1" t="s">
        <v>201</v>
      </c>
      <c r="L6653" s="1" t="s">
        <v>22137</v>
      </c>
    </row>
    <row r="6654" spans="1:12">
      <c r="A6654" s="1">
        <v>8079</v>
      </c>
      <c r="B6654" s="1" t="s">
        <v>22140</v>
      </c>
      <c r="C6654" s="1" t="s">
        <v>4241</v>
      </c>
      <c r="D6654" s="1" t="s">
        <v>4057</v>
      </c>
      <c r="E6654" s="1" t="s">
        <v>22141</v>
      </c>
      <c r="F6654" s="1" t="s">
        <v>22142</v>
      </c>
      <c r="G6654" s="1">
        <v>45.820799999999998</v>
      </c>
      <c r="H6654" s="1">
        <v>6.6522199999999998</v>
      </c>
      <c r="I6654" s="1">
        <v>4823</v>
      </c>
      <c r="J6654" s="1">
        <v>1</v>
      </c>
      <c r="K6654" s="1" t="s">
        <v>161</v>
      </c>
      <c r="L6654" s="1" t="s">
        <v>22140</v>
      </c>
    </row>
    <row r="6655" spans="1:12">
      <c r="A6655" s="1">
        <v>8080</v>
      </c>
      <c r="B6655" s="1" t="s">
        <v>22143</v>
      </c>
      <c r="C6655" s="1" t="s">
        <v>4289</v>
      </c>
      <c r="D6655" s="1" t="s">
        <v>4057</v>
      </c>
      <c r="E6655" s="1" t="s">
        <v>22144</v>
      </c>
      <c r="F6655" s="1" t="s">
        <v>22145</v>
      </c>
      <c r="G6655" s="1">
        <v>45.4069</v>
      </c>
      <c r="H6655" s="1">
        <v>6.5805600000000002</v>
      </c>
      <c r="I6655" s="1">
        <v>5636</v>
      </c>
      <c r="J6655" s="1">
        <v>1</v>
      </c>
      <c r="K6655" s="1" t="s">
        <v>161</v>
      </c>
      <c r="L6655" s="1" t="s">
        <v>22143</v>
      </c>
    </row>
    <row r="6656" spans="1:12">
      <c r="A6656" s="1">
        <v>8081</v>
      </c>
      <c r="B6656" s="1" t="s">
        <v>22146</v>
      </c>
      <c r="C6656" s="1" t="s">
        <v>22146</v>
      </c>
      <c r="D6656" s="1" t="s">
        <v>1644</v>
      </c>
      <c r="F6656" s="1" t="s">
        <v>1212</v>
      </c>
      <c r="G6656" s="1">
        <v>52.55</v>
      </c>
      <c r="H6656" s="1">
        <v>-2.0165999999999999</v>
      </c>
      <c r="I6656" s="1">
        <v>499</v>
      </c>
      <c r="J6656" s="1">
        <v>1</v>
      </c>
      <c r="K6656" s="1" t="s">
        <v>184</v>
      </c>
      <c r="L6656" s="1" t="s">
        <v>22146</v>
      </c>
    </row>
    <row r="6657" spans="1:12">
      <c r="A6657" s="1">
        <v>8082</v>
      </c>
      <c r="B6657" s="1" t="s">
        <v>22147</v>
      </c>
      <c r="C6657" s="1" t="s">
        <v>22148</v>
      </c>
      <c r="D6657" s="1" t="s">
        <v>10648</v>
      </c>
      <c r="E6657" s="1" t="s">
        <v>22149</v>
      </c>
      <c r="F6657" s="1" t="s">
        <v>1212</v>
      </c>
      <c r="G6657" s="1">
        <v>23.72</v>
      </c>
      <c r="H6657" s="1">
        <v>106.96</v>
      </c>
      <c r="I6657" s="1">
        <v>485</v>
      </c>
      <c r="J6657" s="1">
        <v>8</v>
      </c>
      <c r="K6657" s="1" t="s">
        <v>201</v>
      </c>
      <c r="L6657" s="1" t="s">
        <v>22147</v>
      </c>
    </row>
    <row r="6658" spans="1:12">
      <c r="A6658" s="1">
        <v>8083</v>
      </c>
      <c r="B6658" s="1" t="s">
        <v>22150</v>
      </c>
      <c r="C6658" s="1" t="s">
        <v>22151</v>
      </c>
      <c r="D6658" s="1" t="s">
        <v>13316</v>
      </c>
      <c r="E6658" s="1" t="s">
        <v>22152</v>
      </c>
      <c r="F6658" s="1" t="s">
        <v>22153</v>
      </c>
      <c r="G6658" s="1">
        <v>-19.1492</v>
      </c>
      <c r="H6658" s="1">
        <v>15.911899999999999</v>
      </c>
      <c r="I6658" s="1">
        <v>3911</v>
      </c>
      <c r="J6658" s="1">
        <v>1</v>
      </c>
      <c r="K6658" s="1" t="s">
        <v>5710</v>
      </c>
      <c r="L6658" s="1" t="s">
        <v>22150</v>
      </c>
    </row>
    <row r="6659" spans="1:12">
      <c r="A6659" s="1">
        <v>8084</v>
      </c>
      <c r="B6659" s="1" t="s">
        <v>22154</v>
      </c>
      <c r="C6659" s="1" t="s">
        <v>22155</v>
      </c>
      <c r="D6659" s="1" t="s">
        <v>13316</v>
      </c>
      <c r="E6659" s="1" t="s">
        <v>22156</v>
      </c>
      <c r="F6659" s="1" t="s">
        <v>22157</v>
      </c>
      <c r="G6659" s="1">
        <v>-18.812799999999999</v>
      </c>
      <c r="H6659" s="1">
        <v>17.0594</v>
      </c>
      <c r="I6659" s="1">
        <v>3665</v>
      </c>
      <c r="J6659" s="1">
        <v>1</v>
      </c>
      <c r="K6659" s="1" t="s">
        <v>5710</v>
      </c>
      <c r="L6659" s="1" t="s">
        <v>22154</v>
      </c>
    </row>
    <row r="6660" spans="1:12">
      <c r="A6660" s="1">
        <v>8085</v>
      </c>
      <c r="B6660" s="1" t="s">
        <v>22158</v>
      </c>
      <c r="C6660" s="1" t="s">
        <v>22159</v>
      </c>
      <c r="D6660" s="1" t="s">
        <v>1196</v>
      </c>
      <c r="F6660" s="1" t="s">
        <v>22160</v>
      </c>
      <c r="G6660" s="1">
        <v>53.128300000000003</v>
      </c>
      <c r="H6660" s="1">
        <v>9.3486100000000008</v>
      </c>
      <c r="I6660" s="1">
        <v>98</v>
      </c>
      <c r="J6660" s="1">
        <v>1</v>
      </c>
      <c r="K6660" s="1" t="s">
        <v>184</v>
      </c>
      <c r="L6660" s="1" t="s">
        <v>22158</v>
      </c>
    </row>
    <row r="6661" spans="1:12">
      <c r="A6661" s="1">
        <v>8086</v>
      </c>
      <c r="B6661" s="1" t="s">
        <v>22161</v>
      </c>
      <c r="C6661" s="1" t="s">
        <v>22162</v>
      </c>
      <c r="D6661" s="1" t="s">
        <v>1196</v>
      </c>
      <c r="F6661" s="1" t="s">
        <v>22163</v>
      </c>
      <c r="G6661" s="1">
        <v>51.124200000000002</v>
      </c>
      <c r="H6661" s="1">
        <v>7.3736100000000002</v>
      </c>
      <c r="I6661" s="1">
        <v>863</v>
      </c>
      <c r="J6661" s="1">
        <v>1</v>
      </c>
      <c r="K6661" s="1" t="s">
        <v>184</v>
      </c>
      <c r="L6661" s="1" t="s">
        <v>22161</v>
      </c>
    </row>
    <row r="6662" spans="1:12">
      <c r="A6662" s="1">
        <v>8087</v>
      </c>
      <c r="B6662" s="1" t="s">
        <v>22164</v>
      </c>
      <c r="C6662" s="1" t="s">
        <v>22165</v>
      </c>
      <c r="D6662" s="1" t="s">
        <v>1196</v>
      </c>
      <c r="F6662" s="1" t="s">
        <v>22166</v>
      </c>
      <c r="G6662" s="1">
        <v>52.2864</v>
      </c>
      <c r="H6662" s="1">
        <v>7.9697199999999997</v>
      </c>
      <c r="I6662" s="1">
        <v>285</v>
      </c>
      <c r="J6662" s="1">
        <v>1</v>
      </c>
      <c r="K6662" s="1" t="s">
        <v>184</v>
      </c>
      <c r="L6662" s="1" t="s">
        <v>22164</v>
      </c>
    </row>
    <row r="6663" spans="1:12">
      <c r="A6663" s="1">
        <v>8088</v>
      </c>
      <c r="B6663" s="1" t="s">
        <v>22167</v>
      </c>
      <c r="C6663" s="1" t="s">
        <v>22168</v>
      </c>
      <c r="D6663" s="1" t="s">
        <v>1196</v>
      </c>
      <c r="F6663" s="1" t="s">
        <v>22169</v>
      </c>
      <c r="G6663" s="1">
        <v>51.745800000000003</v>
      </c>
      <c r="H6663" s="1">
        <v>11.229699999999999</v>
      </c>
      <c r="I6663" s="1">
        <v>535</v>
      </c>
      <c r="J6663" s="1">
        <v>1</v>
      </c>
      <c r="K6663" s="1" t="s">
        <v>184</v>
      </c>
      <c r="L6663" s="1" t="s">
        <v>22167</v>
      </c>
    </row>
    <row r="6664" spans="1:12">
      <c r="A6664" s="1">
        <v>8089</v>
      </c>
      <c r="B6664" s="1" t="s">
        <v>22170</v>
      </c>
      <c r="C6664" s="1" t="s">
        <v>22171</v>
      </c>
      <c r="D6664" s="1" t="s">
        <v>1196</v>
      </c>
      <c r="F6664" s="1" t="s">
        <v>22172</v>
      </c>
      <c r="G6664" s="1">
        <v>53.914999999999999</v>
      </c>
      <c r="H6664" s="1">
        <v>10.035600000000001</v>
      </c>
      <c r="I6664" s="1">
        <v>108</v>
      </c>
      <c r="J6664" s="1">
        <v>1</v>
      </c>
      <c r="K6664" s="1" t="s">
        <v>184</v>
      </c>
      <c r="L6664" s="1" t="s">
        <v>22170</v>
      </c>
    </row>
    <row r="6665" spans="1:12">
      <c r="A6665" s="1">
        <v>8090</v>
      </c>
      <c r="B6665" s="1" t="s">
        <v>22173</v>
      </c>
      <c r="C6665" s="1" t="s">
        <v>22174</v>
      </c>
      <c r="D6665" s="1" t="s">
        <v>1196</v>
      </c>
      <c r="F6665" s="1" t="s">
        <v>22175</v>
      </c>
      <c r="G6665" s="1">
        <v>53.036099999999998</v>
      </c>
      <c r="H6665" s="1">
        <v>8.5055599999999991</v>
      </c>
      <c r="I6665" s="1">
        <v>95</v>
      </c>
      <c r="J6665" s="1">
        <v>1</v>
      </c>
      <c r="K6665" s="1" t="s">
        <v>184</v>
      </c>
      <c r="L6665" s="1" t="s">
        <v>22173</v>
      </c>
    </row>
    <row r="6666" spans="1:12">
      <c r="A6666" s="1">
        <v>8091</v>
      </c>
      <c r="B6666" s="1" t="s">
        <v>22176</v>
      </c>
      <c r="C6666" s="1" t="s">
        <v>22177</v>
      </c>
      <c r="D6666" s="1" t="s">
        <v>1196</v>
      </c>
      <c r="F6666" s="1" t="s">
        <v>22178</v>
      </c>
      <c r="G6666" s="1">
        <v>52.709699999999998</v>
      </c>
      <c r="H6666" s="1">
        <v>9.1624999999999996</v>
      </c>
      <c r="I6666" s="1">
        <v>82</v>
      </c>
      <c r="J6666" s="1">
        <v>1</v>
      </c>
      <c r="K6666" s="1" t="s">
        <v>184</v>
      </c>
      <c r="L6666" s="1" t="s">
        <v>22176</v>
      </c>
    </row>
    <row r="6667" spans="1:12">
      <c r="A6667" s="1">
        <v>8092</v>
      </c>
      <c r="B6667" s="1" t="s">
        <v>22179</v>
      </c>
      <c r="C6667" s="1" t="s">
        <v>22180</v>
      </c>
      <c r="D6667" s="1" t="s">
        <v>1196</v>
      </c>
      <c r="F6667" s="1" t="s">
        <v>22181</v>
      </c>
      <c r="G6667" s="1">
        <v>52.487499999999997</v>
      </c>
      <c r="H6667" s="1">
        <v>8.1855600000000006</v>
      </c>
      <c r="I6667" s="1">
        <v>151</v>
      </c>
      <c r="J6667" s="1">
        <v>1</v>
      </c>
      <c r="K6667" s="1" t="s">
        <v>184</v>
      </c>
      <c r="L6667" s="1" t="s">
        <v>22179</v>
      </c>
    </row>
    <row r="6668" spans="1:12">
      <c r="A6668" s="1">
        <v>8093</v>
      </c>
      <c r="B6668" s="1" t="s">
        <v>22182</v>
      </c>
      <c r="C6668" s="1" t="s">
        <v>22183</v>
      </c>
      <c r="D6668" s="1" t="s">
        <v>1196</v>
      </c>
      <c r="F6668" s="1" t="s">
        <v>22184</v>
      </c>
      <c r="G6668" s="1">
        <v>51.78</v>
      </c>
      <c r="H6668" s="1">
        <v>7.2880000000000003</v>
      </c>
      <c r="I6668" s="1">
        <v>157</v>
      </c>
      <c r="J6668" s="1">
        <v>1</v>
      </c>
      <c r="K6668" s="1" t="s">
        <v>184</v>
      </c>
      <c r="L6668" s="1" t="s">
        <v>22182</v>
      </c>
    </row>
    <row r="6669" spans="1:12">
      <c r="A6669" s="1">
        <v>8094</v>
      </c>
      <c r="B6669" s="1" t="s">
        <v>22185</v>
      </c>
      <c r="C6669" s="1" t="s">
        <v>22186</v>
      </c>
      <c r="D6669" s="1" t="s">
        <v>1196</v>
      </c>
      <c r="F6669" s="1" t="s">
        <v>22187</v>
      </c>
      <c r="G6669" s="1">
        <v>51.267800000000001</v>
      </c>
      <c r="H6669" s="1">
        <v>10.6347</v>
      </c>
      <c r="I6669" s="1">
        <v>909</v>
      </c>
      <c r="J6669" s="1">
        <v>1</v>
      </c>
      <c r="K6669" s="1" t="s">
        <v>184</v>
      </c>
      <c r="L6669" s="1" t="s">
        <v>22185</v>
      </c>
    </row>
    <row r="6670" spans="1:12">
      <c r="A6670" s="1">
        <v>8095</v>
      </c>
      <c r="B6670" s="1" t="s">
        <v>22188</v>
      </c>
      <c r="C6670" s="1" t="s">
        <v>22189</v>
      </c>
      <c r="D6670" s="1" t="s">
        <v>1196</v>
      </c>
      <c r="F6670" s="1" t="s">
        <v>22190</v>
      </c>
      <c r="G6670" s="1">
        <v>52.761099999999999</v>
      </c>
      <c r="H6670" s="1">
        <v>9.6055600000000005</v>
      </c>
      <c r="I6670" s="1">
        <v>79</v>
      </c>
      <c r="J6670" s="1">
        <v>1</v>
      </c>
      <c r="K6670" s="1" t="s">
        <v>184</v>
      </c>
      <c r="L6670" s="1" t="s">
        <v>22188</v>
      </c>
    </row>
    <row r="6671" spans="1:12">
      <c r="A6671" s="1">
        <v>8096</v>
      </c>
      <c r="B6671" s="1" t="s">
        <v>22191</v>
      </c>
      <c r="C6671" s="1" t="s">
        <v>22192</v>
      </c>
      <c r="D6671" s="1" t="s">
        <v>1196</v>
      </c>
      <c r="F6671" s="1" t="s">
        <v>22193</v>
      </c>
      <c r="G6671" s="1">
        <v>54.244399999999999</v>
      </c>
      <c r="H6671" s="1">
        <v>11.024699999999999</v>
      </c>
      <c r="I6671" s="1">
        <v>7</v>
      </c>
      <c r="J6671" s="1">
        <v>1</v>
      </c>
      <c r="K6671" s="1" t="s">
        <v>184</v>
      </c>
      <c r="L6671" s="1" t="s">
        <v>22191</v>
      </c>
    </row>
    <row r="6672" spans="1:12">
      <c r="A6672" s="1">
        <v>8097</v>
      </c>
      <c r="B6672" s="1" t="s">
        <v>22194</v>
      </c>
      <c r="C6672" s="1" t="s">
        <v>22195</v>
      </c>
      <c r="D6672" s="1" t="s">
        <v>2044</v>
      </c>
      <c r="F6672" s="1" t="s">
        <v>22196</v>
      </c>
      <c r="G6672" s="1">
        <v>54.929699999999997</v>
      </c>
      <c r="H6672" s="1">
        <v>8.8405699999999996</v>
      </c>
      <c r="I6672" s="1">
        <v>0</v>
      </c>
      <c r="J6672" s="1">
        <v>1</v>
      </c>
      <c r="K6672" s="1" t="s">
        <v>184</v>
      </c>
      <c r="L6672" s="1" t="s">
        <v>22194</v>
      </c>
    </row>
    <row r="6673" spans="1:12">
      <c r="A6673" s="1">
        <v>8098</v>
      </c>
      <c r="B6673" s="1" t="s">
        <v>22197</v>
      </c>
      <c r="C6673" s="1" t="s">
        <v>2496</v>
      </c>
      <c r="D6673" s="1" t="s">
        <v>1196</v>
      </c>
      <c r="F6673" s="1" t="s">
        <v>22198</v>
      </c>
      <c r="G6673" s="1">
        <v>52.687199999999997</v>
      </c>
      <c r="H6673" s="1">
        <v>10.1114</v>
      </c>
      <c r="I6673" s="1">
        <v>207</v>
      </c>
      <c r="J6673" s="1">
        <v>1</v>
      </c>
      <c r="K6673" s="1" t="s">
        <v>184</v>
      </c>
      <c r="L6673" s="1" t="s">
        <v>22197</v>
      </c>
    </row>
    <row r="6674" spans="1:12">
      <c r="A6674" s="1">
        <v>8099</v>
      </c>
      <c r="B6674" s="1" t="s">
        <v>22199</v>
      </c>
      <c r="C6674" s="1" t="s">
        <v>22200</v>
      </c>
      <c r="D6674" s="1" t="s">
        <v>1196</v>
      </c>
      <c r="F6674" s="1" t="s">
        <v>22201</v>
      </c>
      <c r="G6674" s="1">
        <v>52.983899999999998</v>
      </c>
      <c r="H6674" s="1">
        <v>10.465</v>
      </c>
      <c r="I6674" s="1">
        <v>246</v>
      </c>
      <c r="J6674" s="1">
        <v>1</v>
      </c>
      <c r="K6674" s="1" t="s">
        <v>184</v>
      </c>
      <c r="L6674" s="1" t="s">
        <v>22199</v>
      </c>
    </row>
    <row r="6675" spans="1:12">
      <c r="A6675" s="1">
        <v>8100</v>
      </c>
      <c r="B6675" s="1" t="s">
        <v>22202</v>
      </c>
      <c r="C6675" s="1" t="s">
        <v>22203</v>
      </c>
      <c r="D6675" s="1" t="s">
        <v>1196</v>
      </c>
      <c r="F6675" s="1" t="s">
        <v>22204</v>
      </c>
      <c r="G6675" s="1">
        <v>51.689700000000002</v>
      </c>
      <c r="H6675" s="1">
        <v>7.8161100000000001</v>
      </c>
      <c r="I6675" s="1">
        <v>190</v>
      </c>
      <c r="J6675" s="1">
        <v>1</v>
      </c>
      <c r="K6675" s="1" t="s">
        <v>184</v>
      </c>
      <c r="L6675" s="1" t="s">
        <v>22202</v>
      </c>
    </row>
    <row r="6676" spans="1:12">
      <c r="A6676" s="1">
        <v>8101</v>
      </c>
      <c r="B6676" s="1" t="s">
        <v>22205</v>
      </c>
      <c r="C6676" s="1" t="s">
        <v>22206</v>
      </c>
      <c r="D6676" s="1" t="s">
        <v>1196</v>
      </c>
      <c r="F6676" s="1" t="s">
        <v>22207</v>
      </c>
      <c r="G6676" s="1">
        <v>52.141100000000002</v>
      </c>
      <c r="H6676" s="1">
        <v>12.6647</v>
      </c>
      <c r="I6676" s="1">
        <v>217</v>
      </c>
      <c r="J6676" s="1">
        <v>1</v>
      </c>
      <c r="K6676" s="1" t="s">
        <v>184</v>
      </c>
      <c r="L6676" s="1" t="s">
        <v>22205</v>
      </c>
    </row>
    <row r="6677" spans="1:12">
      <c r="A6677" s="1">
        <v>8102</v>
      </c>
      <c r="B6677" s="1" t="s">
        <v>22208</v>
      </c>
      <c r="C6677" s="1" t="s">
        <v>22209</v>
      </c>
      <c r="D6677" s="1" t="s">
        <v>1196</v>
      </c>
      <c r="F6677" s="1" t="s">
        <v>22210</v>
      </c>
      <c r="G6677" s="1">
        <v>52.220799999999997</v>
      </c>
      <c r="H6677" s="1">
        <v>8.8591700000000007</v>
      </c>
      <c r="I6677" s="1">
        <v>148</v>
      </c>
      <c r="J6677" s="1">
        <v>1</v>
      </c>
      <c r="K6677" s="1" t="s">
        <v>184</v>
      </c>
      <c r="L6677" s="1" t="s">
        <v>22208</v>
      </c>
    </row>
    <row r="6678" spans="1:12">
      <c r="A6678" s="1">
        <v>8103</v>
      </c>
      <c r="B6678" s="1" t="s">
        <v>22211</v>
      </c>
      <c r="C6678" s="1" t="s">
        <v>22212</v>
      </c>
      <c r="D6678" s="1" t="s">
        <v>1196</v>
      </c>
      <c r="F6678" s="1" t="s">
        <v>22213</v>
      </c>
      <c r="G6678" s="1">
        <v>51.402500000000003</v>
      </c>
      <c r="H6678" s="1">
        <v>8.6416699999999995</v>
      </c>
      <c r="I6678" s="1">
        <v>1509</v>
      </c>
      <c r="J6678" s="1">
        <v>1</v>
      </c>
      <c r="K6678" s="1" t="s">
        <v>184</v>
      </c>
      <c r="L6678" s="1" t="s">
        <v>22211</v>
      </c>
    </row>
    <row r="6679" spans="1:12">
      <c r="A6679" s="1">
        <v>8104</v>
      </c>
      <c r="B6679" s="1" t="s">
        <v>22214</v>
      </c>
      <c r="C6679" s="1" t="s">
        <v>22215</v>
      </c>
      <c r="D6679" s="1" t="s">
        <v>1196</v>
      </c>
      <c r="F6679" s="1" t="s">
        <v>22216</v>
      </c>
      <c r="G6679" s="1">
        <v>51.966700000000003</v>
      </c>
      <c r="H6679" s="1">
        <v>9.2916699999999999</v>
      </c>
      <c r="I6679" s="1">
        <v>1178</v>
      </c>
      <c r="J6679" s="1">
        <v>1</v>
      </c>
      <c r="K6679" s="1" t="s">
        <v>184</v>
      </c>
      <c r="L6679" s="1" t="s">
        <v>22214</v>
      </c>
    </row>
    <row r="6680" spans="1:12">
      <c r="A6680" s="1">
        <v>8105</v>
      </c>
      <c r="B6680" s="1" t="s">
        <v>22217</v>
      </c>
      <c r="C6680" s="1" t="s">
        <v>19125</v>
      </c>
      <c r="D6680" s="1" t="s">
        <v>1196</v>
      </c>
      <c r="F6680" s="1" t="s">
        <v>22218</v>
      </c>
      <c r="G6680" s="1">
        <v>53.767200000000003</v>
      </c>
      <c r="H6680" s="1">
        <v>8.6436100000000007</v>
      </c>
      <c r="I6680" s="1">
        <v>72</v>
      </c>
      <c r="J6680" s="1">
        <v>1</v>
      </c>
      <c r="K6680" s="1" t="s">
        <v>184</v>
      </c>
      <c r="L6680" s="1" t="s">
        <v>22217</v>
      </c>
    </row>
    <row r="6681" spans="1:12">
      <c r="A6681" s="1">
        <v>8106</v>
      </c>
      <c r="B6681" s="1" t="s">
        <v>22219</v>
      </c>
      <c r="C6681" s="1" t="s">
        <v>22220</v>
      </c>
      <c r="D6681" s="1" t="s">
        <v>1196</v>
      </c>
      <c r="F6681" s="1" t="s">
        <v>22221</v>
      </c>
      <c r="G6681" s="1">
        <v>51.7211</v>
      </c>
      <c r="H6681" s="1">
        <v>11.9528</v>
      </c>
      <c r="I6681" s="1">
        <v>305</v>
      </c>
      <c r="J6681" s="1">
        <v>1</v>
      </c>
      <c r="K6681" s="1" t="s">
        <v>184</v>
      </c>
      <c r="L6681" s="1" t="s">
        <v>22219</v>
      </c>
    </row>
    <row r="6682" spans="1:12">
      <c r="A6682" s="1">
        <v>8107</v>
      </c>
      <c r="B6682" s="1" t="s">
        <v>22222</v>
      </c>
      <c r="C6682" s="1" t="s">
        <v>22223</v>
      </c>
      <c r="D6682" s="1" t="s">
        <v>1196</v>
      </c>
      <c r="F6682" s="1" t="s">
        <v>22224</v>
      </c>
      <c r="G6682" s="1">
        <v>53.978099999999998</v>
      </c>
      <c r="H6682" s="1">
        <v>9.1447199999999995</v>
      </c>
      <c r="I6682" s="1">
        <v>125</v>
      </c>
      <c r="J6682" s="1">
        <v>1</v>
      </c>
      <c r="K6682" s="1" t="s">
        <v>184</v>
      </c>
      <c r="L6682" s="1" t="s">
        <v>22222</v>
      </c>
    </row>
    <row r="6683" spans="1:12">
      <c r="A6683" s="1">
        <v>8108</v>
      </c>
      <c r="B6683" s="1" t="s">
        <v>22225</v>
      </c>
      <c r="C6683" s="1" t="s">
        <v>22226</v>
      </c>
      <c r="D6683" s="1" t="s">
        <v>1196</v>
      </c>
      <c r="F6683" s="1" t="s">
        <v>22227</v>
      </c>
      <c r="G6683" s="1">
        <v>52.154400000000003</v>
      </c>
      <c r="H6683" s="1">
        <v>10.4267</v>
      </c>
      <c r="I6683" s="1">
        <v>328</v>
      </c>
      <c r="J6683" s="1">
        <v>1</v>
      </c>
      <c r="K6683" s="1" t="s">
        <v>184</v>
      </c>
      <c r="L6683" s="1" t="s">
        <v>22225</v>
      </c>
    </row>
    <row r="6684" spans="1:12">
      <c r="A6684" s="1">
        <v>8109</v>
      </c>
      <c r="B6684" s="1" t="s">
        <v>22228</v>
      </c>
      <c r="C6684" s="1" t="s">
        <v>22229</v>
      </c>
      <c r="D6684" s="1" t="s">
        <v>1196</v>
      </c>
      <c r="F6684" s="1" t="s">
        <v>22230</v>
      </c>
      <c r="G6684" s="1">
        <v>53.332799999999999</v>
      </c>
      <c r="H6684" s="1">
        <v>9.0283300000000004</v>
      </c>
      <c r="I6684" s="1">
        <v>20</v>
      </c>
      <c r="J6684" s="1">
        <v>1</v>
      </c>
      <c r="K6684" s="1" t="s">
        <v>184</v>
      </c>
      <c r="L6684" s="1" t="s">
        <v>22228</v>
      </c>
    </row>
    <row r="6685" spans="1:12">
      <c r="A6685" s="1">
        <v>8110</v>
      </c>
      <c r="B6685" s="1" t="s">
        <v>22231</v>
      </c>
      <c r="C6685" s="1" t="s">
        <v>22232</v>
      </c>
      <c r="D6685" s="1" t="s">
        <v>1196</v>
      </c>
      <c r="F6685" s="1" t="s">
        <v>22233</v>
      </c>
      <c r="G6685" s="1">
        <v>53.068899999999999</v>
      </c>
      <c r="H6685" s="1">
        <v>8.3136100000000006</v>
      </c>
      <c r="I6685" s="1">
        <v>26</v>
      </c>
      <c r="J6685" s="1">
        <v>1</v>
      </c>
      <c r="K6685" s="1" t="s">
        <v>184</v>
      </c>
      <c r="L6685" s="1" t="s">
        <v>22231</v>
      </c>
    </row>
    <row r="6686" spans="1:12">
      <c r="A6686" s="1">
        <v>8111</v>
      </c>
      <c r="B6686" s="1" t="s">
        <v>22234</v>
      </c>
      <c r="C6686" s="1" t="s">
        <v>22235</v>
      </c>
      <c r="D6686" s="1" t="s">
        <v>1196</v>
      </c>
      <c r="F6686" s="1" t="s">
        <v>22236</v>
      </c>
      <c r="G6686" s="1">
        <v>52.1753</v>
      </c>
      <c r="H6686" s="1">
        <v>9.0533300000000008</v>
      </c>
      <c r="I6686" s="1">
        <v>180</v>
      </c>
      <c r="J6686" s="1">
        <v>1</v>
      </c>
      <c r="K6686" s="1" t="s">
        <v>184</v>
      </c>
      <c r="L6686" s="1" t="s">
        <v>22234</v>
      </c>
    </row>
    <row r="6687" spans="1:12">
      <c r="A6687" s="1">
        <v>8112</v>
      </c>
      <c r="B6687" s="1" t="s">
        <v>22237</v>
      </c>
      <c r="C6687" s="1" t="s">
        <v>22238</v>
      </c>
      <c r="D6687" s="1" t="s">
        <v>1196</v>
      </c>
      <c r="F6687" s="1" t="s">
        <v>22239</v>
      </c>
      <c r="G6687" s="1">
        <v>51.944400000000002</v>
      </c>
      <c r="H6687" s="1">
        <v>7.7738899999999997</v>
      </c>
      <c r="I6687" s="1">
        <v>177</v>
      </c>
      <c r="J6687" s="1">
        <v>1</v>
      </c>
      <c r="K6687" s="1" t="s">
        <v>184</v>
      </c>
      <c r="L6687" s="1" t="s">
        <v>22237</v>
      </c>
    </row>
    <row r="6688" spans="1:12">
      <c r="A6688" s="1">
        <v>8113</v>
      </c>
      <c r="B6688" s="1" t="s">
        <v>22240</v>
      </c>
      <c r="C6688" s="1" t="s">
        <v>22241</v>
      </c>
      <c r="D6688" s="1" t="s">
        <v>1196</v>
      </c>
      <c r="E6688" s="1" t="s">
        <v>22242</v>
      </c>
      <c r="F6688" s="1" t="s">
        <v>22243</v>
      </c>
      <c r="G6688" s="1">
        <v>54.308900000000001</v>
      </c>
      <c r="H6688" s="1">
        <v>8.6869399999999999</v>
      </c>
      <c r="I6688" s="1">
        <v>7</v>
      </c>
      <c r="J6688" s="1">
        <v>1</v>
      </c>
      <c r="K6688" s="1" t="s">
        <v>184</v>
      </c>
      <c r="L6688" s="1" t="s">
        <v>22240</v>
      </c>
    </row>
    <row r="6689" spans="1:12">
      <c r="A6689" s="1">
        <v>8114</v>
      </c>
      <c r="B6689" s="1" t="s">
        <v>22244</v>
      </c>
      <c r="C6689" s="1" t="s">
        <v>22245</v>
      </c>
      <c r="D6689" s="1" t="s">
        <v>1196</v>
      </c>
      <c r="F6689" s="1" t="s">
        <v>22246</v>
      </c>
      <c r="G6689" s="1">
        <v>53.016100000000002</v>
      </c>
      <c r="H6689" s="1">
        <v>11.144399999999999</v>
      </c>
      <c r="I6689" s="1">
        <v>49</v>
      </c>
      <c r="J6689" s="1">
        <v>1</v>
      </c>
      <c r="K6689" s="1" t="s">
        <v>184</v>
      </c>
      <c r="L6689" s="1" t="s">
        <v>22244</v>
      </c>
    </row>
    <row r="6690" spans="1:12">
      <c r="A6690" s="1">
        <v>8115</v>
      </c>
      <c r="B6690" s="1" t="s">
        <v>22247</v>
      </c>
      <c r="C6690" s="1" t="s">
        <v>22248</v>
      </c>
      <c r="D6690" s="1" t="s">
        <v>1196</v>
      </c>
      <c r="F6690" s="1" t="s">
        <v>22249</v>
      </c>
      <c r="G6690" s="1">
        <v>52.709400000000002</v>
      </c>
      <c r="H6690" s="1">
        <v>12.0733</v>
      </c>
      <c r="I6690" s="1">
        <v>95</v>
      </c>
      <c r="J6690" s="1">
        <v>1</v>
      </c>
      <c r="K6690" s="1" t="s">
        <v>184</v>
      </c>
      <c r="L6690" s="1" t="s">
        <v>22247</v>
      </c>
    </row>
    <row r="6691" spans="1:12">
      <c r="A6691" s="1">
        <v>8116</v>
      </c>
      <c r="B6691" s="1" t="s">
        <v>22250</v>
      </c>
      <c r="C6691" s="1" t="s">
        <v>22251</v>
      </c>
      <c r="D6691" s="1" t="s">
        <v>1196</v>
      </c>
      <c r="F6691" s="1" t="s">
        <v>22252</v>
      </c>
      <c r="G6691" s="1">
        <v>52.241700000000002</v>
      </c>
      <c r="H6691" s="1">
        <v>11.8561</v>
      </c>
      <c r="I6691" s="1">
        <v>174</v>
      </c>
      <c r="J6691" s="1">
        <v>1</v>
      </c>
      <c r="K6691" s="1" t="s">
        <v>184</v>
      </c>
      <c r="L6691" s="1" t="s">
        <v>22250</v>
      </c>
    </row>
    <row r="6692" spans="1:12">
      <c r="A6692" s="1">
        <v>8117</v>
      </c>
      <c r="B6692" s="1" t="s">
        <v>22253</v>
      </c>
      <c r="C6692" s="1" t="s">
        <v>22254</v>
      </c>
      <c r="D6692" s="1" t="s">
        <v>1210</v>
      </c>
      <c r="E6692" s="1" t="s">
        <v>22255</v>
      </c>
      <c r="F6692" s="1" t="s">
        <v>22256</v>
      </c>
      <c r="G6692" s="1">
        <v>31.9888333</v>
      </c>
      <c r="H6692" s="1">
        <v>-83.773916700000001</v>
      </c>
      <c r="I6692" s="1">
        <v>310</v>
      </c>
      <c r="J6692" s="1">
        <v>-5</v>
      </c>
      <c r="K6692" s="1" t="s">
        <v>236</v>
      </c>
      <c r="L6692" s="1" t="s">
        <v>22253</v>
      </c>
    </row>
    <row r="6693" spans="1:12">
      <c r="A6693" s="1">
        <v>8118</v>
      </c>
      <c r="B6693" s="1" t="s">
        <v>22257</v>
      </c>
      <c r="C6693" s="1" t="s">
        <v>22258</v>
      </c>
      <c r="D6693" s="1" t="s">
        <v>1210</v>
      </c>
      <c r="E6693" s="1" t="s">
        <v>22259</v>
      </c>
      <c r="F6693" s="1" t="s">
        <v>22260</v>
      </c>
      <c r="G6693" s="1">
        <v>29.180399999999999</v>
      </c>
      <c r="H6693" s="1">
        <v>-81.064970000000002</v>
      </c>
      <c r="I6693" s="1">
        <v>28</v>
      </c>
      <c r="J6693" s="1">
        <v>-5</v>
      </c>
      <c r="K6693" s="1" t="s">
        <v>236</v>
      </c>
      <c r="L6693" s="1" t="s">
        <v>22257</v>
      </c>
    </row>
    <row r="6694" spans="1:12">
      <c r="A6694" s="1">
        <v>8119</v>
      </c>
      <c r="B6694" s="1" t="s">
        <v>22261</v>
      </c>
      <c r="C6694" s="1" t="s">
        <v>22262</v>
      </c>
      <c r="D6694" s="1" t="s">
        <v>1196</v>
      </c>
      <c r="F6694" s="1" t="s">
        <v>22263</v>
      </c>
      <c r="G6694" s="1">
        <v>50.5578</v>
      </c>
      <c r="H6694" s="1">
        <v>7.1363899999999996</v>
      </c>
      <c r="I6694" s="1">
        <v>673</v>
      </c>
      <c r="J6694" s="1">
        <v>1</v>
      </c>
      <c r="K6694" s="1" t="s">
        <v>184</v>
      </c>
      <c r="L6694" s="1" t="s">
        <v>22261</v>
      </c>
    </row>
    <row r="6695" spans="1:12">
      <c r="A6695" s="1">
        <v>8120</v>
      </c>
      <c r="B6695" s="1" t="s">
        <v>22264</v>
      </c>
      <c r="C6695" s="1" t="s">
        <v>22265</v>
      </c>
      <c r="D6695" s="1" t="s">
        <v>1196</v>
      </c>
      <c r="F6695" s="1" t="s">
        <v>22266</v>
      </c>
      <c r="G6695" s="1">
        <v>49.473100000000002</v>
      </c>
      <c r="H6695" s="1">
        <v>8.1963899999999992</v>
      </c>
      <c r="I6695" s="1">
        <v>351</v>
      </c>
      <c r="J6695" s="1">
        <v>1</v>
      </c>
      <c r="K6695" s="1" t="s">
        <v>184</v>
      </c>
      <c r="L6695" s="1" t="s">
        <v>22264</v>
      </c>
    </row>
    <row r="6696" spans="1:12">
      <c r="A6696" s="1">
        <v>8121</v>
      </c>
      <c r="B6696" s="1" t="s">
        <v>22267</v>
      </c>
      <c r="C6696" s="1" t="s">
        <v>22268</v>
      </c>
      <c r="D6696" s="1" t="s">
        <v>1210</v>
      </c>
      <c r="E6696" s="1" t="s">
        <v>22269</v>
      </c>
      <c r="F6696" s="1" t="s">
        <v>22270</v>
      </c>
      <c r="G6696" s="1">
        <v>45.549370000000003</v>
      </c>
      <c r="H6696" s="1">
        <v>-122.401253</v>
      </c>
      <c r="I6696" s="1">
        <v>39</v>
      </c>
      <c r="J6696" s="1">
        <v>-8</v>
      </c>
      <c r="K6696" s="1" t="s">
        <v>236</v>
      </c>
      <c r="L6696" s="1" t="s">
        <v>22267</v>
      </c>
    </row>
    <row r="6697" spans="1:12">
      <c r="A6697" s="1">
        <v>8122</v>
      </c>
      <c r="B6697" s="1" t="s">
        <v>22271</v>
      </c>
      <c r="C6697" s="1" t="s">
        <v>11916</v>
      </c>
      <c r="D6697" s="1" t="s">
        <v>1210</v>
      </c>
      <c r="E6697" s="1" t="s">
        <v>22272</v>
      </c>
      <c r="F6697" s="1" t="s">
        <v>22273</v>
      </c>
      <c r="G6697" s="1">
        <v>45.540393999999999</v>
      </c>
      <c r="H6697" s="1">
        <v>-122.949825</v>
      </c>
      <c r="I6697" s="1">
        <v>204</v>
      </c>
      <c r="J6697" s="1">
        <v>-8</v>
      </c>
      <c r="K6697" s="1" t="s">
        <v>236</v>
      </c>
      <c r="L6697" s="1" t="s">
        <v>22271</v>
      </c>
    </row>
    <row r="6698" spans="1:12">
      <c r="A6698" s="1">
        <v>8123</v>
      </c>
      <c r="B6698" s="1" t="s">
        <v>22274</v>
      </c>
      <c r="C6698" s="1" t="s">
        <v>11897</v>
      </c>
      <c r="D6698" s="1" t="s">
        <v>1210</v>
      </c>
      <c r="F6698" s="1" t="s">
        <v>22275</v>
      </c>
      <c r="G6698" s="1">
        <v>40.712600000000002</v>
      </c>
      <c r="H6698" s="1">
        <v>-73.999600000000001</v>
      </c>
      <c r="I6698" s="1">
        <v>244</v>
      </c>
      <c r="J6698" s="1">
        <v>-5</v>
      </c>
      <c r="K6698" s="1" t="s">
        <v>236</v>
      </c>
      <c r="L6698" s="1" t="s">
        <v>22274</v>
      </c>
    </row>
    <row r="6699" spans="1:12">
      <c r="A6699" s="1">
        <v>8124</v>
      </c>
      <c r="B6699" s="1" t="s">
        <v>22276</v>
      </c>
      <c r="C6699" s="1" t="s">
        <v>22277</v>
      </c>
      <c r="D6699" s="1" t="s">
        <v>1196</v>
      </c>
      <c r="F6699" s="1" t="s">
        <v>22278</v>
      </c>
      <c r="G6699" s="1">
        <v>51.015300000000003</v>
      </c>
      <c r="H6699" s="1">
        <v>7.00556</v>
      </c>
      <c r="I6699" s="1">
        <v>157</v>
      </c>
      <c r="J6699" s="1">
        <v>1</v>
      </c>
      <c r="K6699" s="1" t="s">
        <v>184</v>
      </c>
      <c r="L6699" s="1" t="s">
        <v>22276</v>
      </c>
    </row>
    <row r="6700" spans="1:12">
      <c r="A6700" s="1">
        <v>8125</v>
      </c>
      <c r="B6700" s="1" t="s">
        <v>22279</v>
      </c>
      <c r="C6700" s="1" t="s">
        <v>22280</v>
      </c>
      <c r="D6700" s="1" t="s">
        <v>1210</v>
      </c>
      <c r="E6700" s="1" t="s">
        <v>22281</v>
      </c>
      <c r="F6700" s="1" t="s">
        <v>1212</v>
      </c>
      <c r="G6700" s="1">
        <v>30.300125000000001</v>
      </c>
      <c r="H6700" s="1">
        <v>-83.024694400000001</v>
      </c>
      <c r="I6700" s="1">
        <v>104</v>
      </c>
      <c r="J6700" s="1">
        <v>-5</v>
      </c>
      <c r="K6700" s="1" t="s">
        <v>236</v>
      </c>
      <c r="L6700" s="1" t="s">
        <v>22279</v>
      </c>
    </row>
    <row r="6701" spans="1:12">
      <c r="A6701" s="1">
        <v>8126</v>
      </c>
      <c r="B6701" s="1" t="s">
        <v>22282</v>
      </c>
      <c r="C6701" s="1" t="s">
        <v>22283</v>
      </c>
      <c r="D6701" s="1" t="s">
        <v>1196</v>
      </c>
      <c r="F6701" s="1" t="s">
        <v>22284</v>
      </c>
      <c r="G6701" s="1">
        <v>50.451667</v>
      </c>
      <c r="H6701" s="1">
        <v>6.7844439999999997</v>
      </c>
      <c r="I6701" s="1">
        <v>1560</v>
      </c>
      <c r="J6701" s="1">
        <v>1</v>
      </c>
      <c r="K6701" s="1" t="s">
        <v>184</v>
      </c>
      <c r="L6701" s="1" t="s">
        <v>22282</v>
      </c>
    </row>
    <row r="6702" spans="1:12">
      <c r="A6702" s="1">
        <v>8127</v>
      </c>
      <c r="B6702" s="1" t="s">
        <v>22285</v>
      </c>
      <c r="C6702" s="1" t="s">
        <v>22286</v>
      </c>
      <c r="D6702" s="1" t="s">
        <v>6584</v>
      </c>
      <c r="E6702" s="1" t="s">
        <v>22287</v>
      </c>
      <c r="F6702" s="1" t="s">
        <v>22288</v>
      </c>
      <c r="G6702" s="1">
        <v>33.333399999999997</v>
      </c>
      <c r="H6702" s="1">
        <v>69.951999999999998</v>
      </c>
      <c r="I6702" s="1">
        <v>3756</v>
      </c>
      <c r="J6702" s="1">
        <v>4.5</v>
      </c>
      <c r="K6702" s="1" t="s">
        <v>201</v>
      </c>
      <c r="L6702" s="1" t="s">
        <v>22285</v>
      </c>
    </row>
    <row r="6703" spans="1:12">
      <c r="A6703" s="1">
        <v>8128</v>
      </c>
      <c r="B6703" s="1" t="s">
        <v>8588</v>
      </c>
      <c r="C6703" s="1" t="s">
        <v>22289</v>
      </c>
      <c r="D6703" s="1" t="s">
        <v>9241</v>
      </c>
      <c r="F6703" s="1" t="s">
        <v>1212</v>
      </c>
      <c r="G6703" s="1">
        <v>46.303055999999998</v>
      </c>
      <c r="H6703" s="1">
        <v>53.427500000000002</v>
      </c>
      <c r="I6703" s="1">
        <v>0</v>
      </c>
      <c r="J6703" s="1">
        <v>5</v>
      </c>
      <c r="K6703" s="1" t="s">
        <v>161</v>
      </c>
      <c r="L6703" s="1" t="s">
        <v>8588</v>
      </c>
    </row>
    <row r="6704" spans="1:12">
      <c r="A6704" s="1">
        <v>8129</v>
      </c>
      <c r="B6704" s="1" t="s">
        <v>8588</v>
      </c>
      <c r="C6704" s="1" t="s">
        <v>22289</v>
      </c>
      <c r="D6704" s="1" t="s">
        <v>9241</v>
      </c>
      <c r="F6704" s="1" t="s">
        <v>1212</v>
      </c>
      <c r="G6704" s="1">
        <v>46.303055999999998</v>
      </c>
      <c r="H6704" s="1">
        <v>53.427500000000002</v>
      </c>
      <c r="I6704" s="1">
        <v>0</v>
      </c>
      <c r="J6704" s="1">
        <v>5</v>
      </c>
      <c r="K6704" s="1" t="s">
        <v>161</v>
      </c>
      <c r="L6704" s="1" t="s">
        <v>8588</v>
      </c>
    </row>
    <row r="6705" spans="1:12">
      <c r="A6705" s="1">
        <v>8130</v>
      </c>
      <c r="B6705" s="1" t="s">
        <v>22290</v>
      </c>
      <c r="C6705" s="1" t="s">
        <v>22290</v>
      </c>
      <c r="D6705" s="1" t="s">
        <v>10160</v>
      </c>
      <c r="E6705" s="1" t="s">
        <v>22291</v>
      </c>
      <c r="F6705" s="1" t="s">
        <v>22292</v>
      </c>
      <c r="G6705" s="1">
        <v>19.373999999999999</v>
      </c>
      <c r="H6705" s="1">
        <v>96.120999999999995</v>
      </c>
      <c r="I6705" s="1">
        <v>294</v>
      </c>
      <c r="J6705" s="1">
        <v>6.5</v>
      </c>
      <c r="K6705" s="1" t="s">
        <v>201</v>
      </c>
      <c r="L6705" s="1" t="s">
        <v>22290</v>
      </c>
    </row>
    <row r="6706" spans="1:12">
      <c r="A6706" s="1">
        <v>8132</v>
      </c>
      <c r="B6706" s="1" t="s">
        <v>22293</v>
      </c>
      <c r="C6706" s="1" t="s">
        <v>2929</v>
      </c>
      <c r="D6706" s="1" t="s">
        <v>2927</v>
      </c>
      <c r="F6706" s="1" t="s">
        <v>1212</v>
      </c>
      <c r="G6706" s="1">
        <v>-17.884599999999999</v>
      </c>
      <c r="H6706" s="1">
        <v>25.846800000000002</v>
      </c>
      <c r="I6706" s="1">
        <v>0</v>
      </c>
      <c r="J6706" s="1">
        <v>2</v>
      </c>
      <c r="K6706" s="1" t="s">
        <v>161</v>
      </c>
      <c r="L6706" s="1" t="s">
        <v>22293</v>
      </c>
    </row>
    <row r="6707" spans="1:12">
      <c r="A6707" s="1">
        <v>8133</v>
      </c>
      <c r="B6707" s="1" t="s">
        <v>22294</v>
      </c>
      <c r="C6707" s="1" t="s">
        <v>22295</v>
      </c>
      <c r="D6707" s="1" t="s">
        <v>1210</v>
      </c>
      <c r="F6707" s="1" t="s">
        <v>22296</v>
      </c>
      <c r="G6707" s="1">
        <v>44.0945556</v>
      </c>
      <c r="H6707" s="1">
        <v>-121.2002222</v>
      </c>
      <c r="I6707" s="1">
        <v>3460</v>
      </c>
      <c r="J6707" s="1">
        <v>-8</v>
      </c>
      <c r="K6707" s="1" t="s">
        <v>236</v>
      </c>
      <c r="L6707" s="1" t="s">
        <v>22294</v>
      </c>
    </row>
    <row r="6708" spans="1:12">
      <c r="A6708" s="1">
        <v>8134</v>
      </c>
      <c r="B6708" s="1" t="s">
        <v>22297</v>
      </c>
      <c r="C6708" s="1" t="s">
        <v>22298</v>
      </c>
      <c r="D6708" s="1" t="s">
        <v>1210</v>
      </c>
      <c r="F6708" s="1" t="s">
        <v>22299</v>
      </c>
      <c r="G6708" s="1">
        <v>43.236531399999997</v>
      </c>
      <c r="H6708" s="1">
        <v>-120.6660967</v>
      </c>
      <c r="I6708" s="1">
        <v>4317</v>
      </c>
      <c r="J6708" s="1">
        <v>-8</v>
      </c>
      <c r="K6708" s="1" t="s">
        <v>236</v>
      </c>
      <c r="L6708" s="1" t="s">
        <v>22297</v>
      </c>
    </row>
    <row r="6709" spans="1:12">
      <c r="A6709" s="1">
        <v>8135</v>
      </c>
      <c r="B6709" s="1" t="s">
        <v>22300</v>
      </c>
      <c r="C6709" s="1" t="s">
        <v>22301</v>
      </c>
      <c r="D6709" s="1" t="s">
        <v>1210</v>
      </c>
      <c r="F6709" s="1" t="s">
        <v>22302</v>
      </c>
      <c r="G6709" s="1">
        <v>43.591916699999999</v>
      </c>
      <c r="H6709" s="1">
        <v>-118.95554444</v>
      </c>
      <c r="I6709" s="1">
        <v>4159</v>
      </c>
      <c r="J6709" s="1">
        <v>-8</v>
      </c>
      <c r="K6709" s="1" t="s">
        <v>236</v>
      </c>
      <c r="L6709" s="1" t="s">
        <v>22300</v>
      </c>
    </row>
    <row r="6710" spans="1:12">
      <c r="A6710" s="1">
        <v>8136</v>
      </c>
      <c r="B6710" s="1" t="s">
        <v>22303</v>
      </c>
      <c r="C6710" s="1" t="s">
        <v>22304</v>
      </c>
      <c r="D6710" s="1" t="s">
        <v>1210</v>
      </c>
      <c r="F6710" s="1" t="s">
        <v>22305</v>
      </c>
      <c r="G6710" s="1">
        <v>44.286993899999999</v>
      </c>
      <c r="H6710" s="1">
        <v>-120.9038328</v>
      </c>
      <c r="I6710" s="1">
        <v>3250</v>
      </c>
      <c r="J6710" s="1">
        <v>-8</v>
      </c>
      <c r="K6710" s="1" t="s">
        <v>236</v>
      </c>
      <c r="L6710" s="1" t="s">
        <v>22303</v>
      </c>
    </row>
    <row r="6711" spans="1:12">
      <c r="A6711" s="1">
        <v>8137</v>
      </c>
      <c r="B6711" s="1" t="s">
        <v>22306</v>
      </c>
      <c r="C6711" s="1" t="s">
        <v>22307</v>
      </c>
      <c r="D6711" s="1" t="s">
        <v>1210</v>
      </c>
      <c r="F6711" s="1" t="s">
        <v>22308</v>
      </c>
      <c r="G6711" s="1">
        <v>40.150694399999999</v>
      </c>
      <c r="H6711" s="1">
        <v>-122.2523056</v>
      </c>
      <c r="I6711" s="1">
        <v>352</v>
      </c>
      <c r="J6711" s="1">
        <v>-8</v>
      </c>
      <c r="K6711" s="1" t="s">
        <v>236</v>
      </c>
      <c r="L6711" s="1" t="s">
        <v>22306</v>
      </c>
    </row>
    <row r="6712" spans="1:12">
      <c r="A6712" s="1">
        <v>8138</v>
      </c>
      <c r="B6712" s="1" t="s">
        <v>22309</v>
      </c>
      <c r="C6712" s="1" t="s">
        <v>22310</v>
      </c>
      <c r="D6712" s="1" t="s">
        <v>1210</v>
      </c>
      <c r="F6712" s="1" t="s">
        <v>22311</v>
      </c>
      <c r="G6712" s="1">
        <v>38.143611100000001</v>
      </c>
      <c r="H6712" s="1">
        <v>-122.5561</v>
      </c>
      <c r="I6712" s="1">
        <v>2</v>
      </c>
      <c r="J6712" s="1">
        <v>-8</v>
      </c>
      <c r="K6712" s="1" t="s">
        <v>236</v>
      </c>
      <c r="L6712" s="1" t="s">
        <v>22309</v>
      </c>
    </row>
    <row r="6713" spans="1:12">
      <c r="A6713" s="1">
        <v>8139</v>
      </c>
      <c r="B6713" s="1" t="s">
        <v>22312</v>
      </c>
      <c r="C6713" s="1" t="s">
        <v>22313</v>
      </c>
      <c r="D6713" s="1" t="s">
        <v>1210</v>
      </c>
      <c r="F6713" s="1" t="s">
        <v>22314</v>
      </c>
      <c r="G6713" s="1">
        <v>42.161111099999999</v>
      </c>
      <c r="H6713" s="1">
        <v>-120.3990833</v>
      </c>
      <c r="I6713" s="1">
        <v>4733</v>
      </c>
      <c r="J6713" s="1">
        <v>-8</v>
      </c>
      <c r="K6713" s="1" t="s">
        <v>236</v>
      </c>
      <c r="L6713" s="1" t="s">
        <v>22312</v>
      </c>
    </row>
    <row r="6714" spans="1:12">
      <c r="A6714" s="1">
        <v>8140</v>
      </c>
      <c r="B6714" s="1" t="s">
        <v>22315</v>
      </c>
      <c r="C6714" s="1" t="s">
        <v>22316</v>
      </c>
      <c r="D6714" s="1" t="s">
        <v>1210</v>
      </c>
      <c r="F6714" s="1" t="s">
        <v>22317</v>
      </c>
      <c r="G6714" s="1">
        <v>45.418241899999998</v>
      </c>
      <c r="H6714" s="1">
        <v>-123.8143839</v>
      </c>
      <c r="I6714" s="1">
        <v>36</v>
      </c>
      <c r="J6714" s="1">
        <v>-8</v>
      </c>
      <c r="K6714" s="1" t="s">
        <v>236</v>
      </c>
      <c r="L6714" s="1" t="s">
        <v>22315</v>
      </c>
    </row>
    <row r="6715" spans="1:12">
      <c r="A6715" s="1">
        <v>8141</v>
      </c>
      <c r="B6715" s="1" t="s">
        <v>22318</v>
      </c>
      <c r="C6715" s="1" t="s">
        <v>12029</v>
      </c>
      <c r="D6715" s="1" t="s">
        <v>1210</v>
      </c>
      <c r="F6715" s="1" t="s">
        <v>22319</v>
      </c>
      <c r="G6715" s="1">
        <v>44.019361099999998</v>
      </c>
      <c r="H6715" s="1">
        <v>-117.0130278</v>
      </c>
      <c r="I6715" s="1">
        <v>2193</v>
      </c>
      <c r="J6715" s="1">
        <v>-8</v>
      </c>
      <c r="K6715" s="1" t="s">
        <v>236</v>
      </c>
      <c r="L6715" s="1" t="s">
        <v>22318</v>
      </c>
    </row>
    <row r="6716" spans="1:12">
      <c r="A6716" s="1">
        <v>8142</v>
      </c>
      <c r="B6716" s="1" t="s">
        <v>22320</v>
      </c>
      <c r="C6716" s="1" t="s">
        <v>22321</v>
      </c>
      <c r="D6716" s="1" t="s">
        <v>1210</v>
      </c>
      <c r="F6716" s="1" t="s">
        <v>22322</v>
      </c>
      <c r="G6716" s="1">
        <v>45.618555600000001</v>
      </c>
      <c r="H6716" s="1">
        <v>-121.1673333</v>
      </c>
      <c r="I6716" s="1">
        <v>247</v>
      </c>
      <c r="J6716" s="1">
        <v>-8</v>
      </c>
      <c r="K6716" s="1" t="s">
        <v>236</v>
      </c>
      <c r="L6716" s="1" t="s">
        <v>22320</v>
      </c>
    </row>
    <row r="6717" spans="1:12">
      <c r="A6717" s="1">
        <v>8143</v>
      </c>
      <c r="B6717" s="1" t="s">
        <v>22323</v>
      </c>
      <c r="C6717" s="1" t="s">
        <v>22324</v>
      </c>
      <c r="D6717" s="1" t="s">
        <v>1210</v>
      </c>
      <c r="E6717" s="1" t="s">
        <v>22325</v>
      </c>
      <c r="F6717" s="1" t="s">
        <v>22326</v>
      </c>
      <c r="G6717" s="1">
        <v>39.1006</v>
      </c>
      <c r="H6717" s="1">
        <v>-77.095759999999999</v>
      </c>
      <c r="I6717" s="1">
        <v>0</v>
      </c>
      <c r="J6717" s="1">
        <v>-5</v>
      </c>
      <c r="K6717" s="1" t="s">
        <v>236</v>
      </c>
      <c r="L6717" s="1" t="s">
        <v>22323</v>
      </c>
    </row>
    <row r="6718" spans="1:12">
      <c r="A6718" s="1">
        <v>8144</v>
      </c>
      <c r="B6718" s="1" t="s">
        <v>22327</v>
      </c>
      <c r="C6718" s="1" t="s">
        <v>11110</v>
      </c>
      <c r="D6718" s="1" t="s">
        <v>1210</v>
      </c>
      <c r="F6718" s="1" t="s">
        <v>1212</v>
      </c>
      <c r="G6718" s="1">
        <v>39.109960999999998</v>
      </c>
      <c r="H6718" s="1">
        <v>-84.537074000000004</v>
      </c>
      <c r="I6718" s="1">
        <v>497</v>
      </c>
      <c r="J6718" s="1">
        <v>-5</v>
      </c>
      <c r="K6718" s="1" t="s">
        <v>236</v>
      </c>
      <c r="L6718" s="1" t="s">
        <v>22327</v>
      </c>
    </row>
    <row r="6719" spans="1:12">
      <c r="A6719" s="1">
        <v>8145</v>
      </c>
      <c r="B6719" s="1" t="s">
        <v>22328</v>
      </c>
      <c r="C6719" s="1" t="s">
        <v>22329</v>
      </c>
      <c r="D6719" s="1" t="s">
        <v>6584</v>
      </c>
      <c r="F6719" s="1" t="s">
        <v>1212</v>
      </c>
      <c r="G6719" s="1">
        <v>33.127772149999998</v>
      </c>
      <c r="H6719" s="1">
        <v>68.836984700000002</v>
      </c>
      <c r="I6719" s="1">
        <v>7400</v>
      </c>
      <c r="J6719" s="1">
        <v>4.5</v>
      </c>
      <c r="K6719" s="1" t="s">
        <v>201</v>
      </c>
      <c r="L6719" s="1" t="s">
        <v>22328</v>
      </c>
    </row>
    <row r="6720" spans="1:12">
      <c r="A6720" s="1">
        <v>8146</v>
      </c>
      <c r="B6720" s="1" t="s">
        <v>22330</v>
      </c>
      <c r="C6720" s="1" t="s">
        <v>22330</v>
      </c>
      <c r="D6720" s="1" t="s">
        <v>6584</v>
      </c>
      <c r="E6720" s="1" t="s">
        <v>22331</v>
      </c>
      <c r="F6720" s="1" t="s">
        <v>22332</v>
      </c>
      <c r="G6720" s="1">
        <v>33.1277215</v>
      </c>
      <c r="H6720" s="1">
        <v>68.836984700000002</v>
      </c>
      <c r="I6720" s="1">
        <v>7400</v>
      </c>
      <c r="J6720" s="1">
        <v>4.5</v>
      </c>
      <c r="K6720" s="1" t="s">
        <v>201</v>
      </c>
      <c r="L6720" s="1" t="s">
        <v>22330</v>
      </c>
    </row>
    <row r="6721" spans="1:12">
      <c r="A6721" s="1">
        <v>8147</v>
      </c>
      <c r="B6721" s="1" t="s">
        <v>22333</v>
      </c>
      <c r="C6721" s="1" t="s">
        <v>22334</v>
      </c>
      <c r="D6721" s="1" t="s">
        <v>233</v>
      </c>
      <c r="E6721" s="1" t="s">
        <v>22335</v>
      </c>
      <c r="F6721" s="1" t="s">
        <v>22336</v>
      </c>
      <c r="G6721" s="1">
        <v>45.864398999999999</v>
      </c>
      <c r="H6721" s="1">
        <v>-77.251700999999997</v>
      </c>
      <c r="I6721" s="1">
        <v>529</v>
      </c>
      <c r="J6721" s="1">
        <v>-5</v>
      </c>
      <c r="K6721" s="1" t="s">
        <v>236</v>
      </c>
      <c r="L6721" s="1" t="s">
        <v>22333</v>
      </c>
    </row>
    <row r="6722" spans="1:12">
      <c r="A6722" s="1">
        <v>8148</v>
      </c>
      <c r="B6722" s="1" t="s">
        <v>22337</v>
      </c>
      <c r="C6722" s="1" t="s">
        <v>22338</v>
      </c>
      <c r="D6722" s="1" t="s">
        <v>13316</v>
      </c>
      <c r="E6722" s="1" t="s">
        <v>22339</v>
      </c>
      <c r="F6722" s="1" t="s">
        <v>22340</v>
      </c>
      <c r="G6722" s="1">
        <v>-19.154199999999999</v>
      </c>
      <c r="H6722" s="1">
        <v>17.435700000000001</v>
      </c>
      <c r="I6722" s="1">
        <v>4353</v>
      </c>
      <c r="J6722" s="1">
        <v>1</v>
      </c>
      <c r="K6722" s="1" t="s">
        <v>161</v>
      </c>
      <c r="L6722" s="1" t="s">
        <v>22337</v>
      </c>
    </row>
    <row r="6723" spans="1:12">
      <c r="A6723" s="1">
        <v>8149</v>
      </c>
      <c r="B6723" s="1" t="s">
        <v>22341</v>
      </c>
      <c r="C6723" s="1" t="s">
        <v>22342</v>
      </c>
      <c r="D6723" s="1" t="s">
        <v>233</v>
      </c>
      <c r="E6723" s="1" t="s">
        <v>22343</v>
      </c>
      <c r="F6723" s="1" t="s">
        <v>22344</v>
      </c>
      <c r="G6723" s="1">
        <v>50.266670099999999</v>
      </c>
      <c r="H6723" s="1">
        <v>-111.182999</v>
      </c>
      <c r="I6723" s="1">
        <v>2525</v>
      </c>
      <c r="J6723" s="1">
        <v>-7</v>
      </c>
      <c r="K6723" s="1" t="s">
        <v>236</v>
      </c>
      <c r="L6723" s="1" t="s">
        <v>22341</v>
      </c>
    </row>
    <row r="6724" spans="1:12">
      <c r="A6724" s="1">
        <v>8150</v>
      </c>
      <c r="B6724" s="1" t="s">
        <v>22345</v>
      </c>
      <c r="C6724" s="1" t="s">
        <v>19736</v>
      </c>
      <c r="D6724" s="1" t="s">
        <v>233</v>
      </c>
      <c r="F6724" s="1" t="s">
        <v>1212</v>
      </c>
      <c r="G6724" s="1">
        <v>52.830601000000001</v>
      </c>
      <c r="H6724" s="1">
        <v>-111.100998</v>
      </c>
      <c r="I6724" s="1">
        <v>2260</v>
      </c>
      <c r="J6724" s="1">
        <v>-7</v>
      </c>
      <c r="K6724" s="1" t="s">
        <v>236</v>
      </c>
      <c r="L6724" s="1" t="s">
        <v>22345</v>
      </c>
    </row>
    <row r="6725" spans="1:12">
      <c r="A6725" s="1">
        <v>8151</v>
      </c>
      <c r="B6725" s="1" t="s">
        <v>22345</v>
      </c>
      <c r="C6725" s="1" t="s">
        <v>19736</v>
      </c>
      <c r="D6725" s="1" t="s">
        <v>233</v>
      </c>
      <c r="F6725" s="1" t="s">
        <v>1212</v>
      </c>
      <c r="G6725" s="1">
        <v>52.830601000000001</v>
      </c>
      <c r="H6725" s="1">
        <v>-111.100998</v>
      </c>
      <c r="I6725" s="1">
        <v>2260</v>
      </c>
      <c r="J6725" s="1">
        <v>-7</v>
      </c>
      <c r="K6725" s="1" t="s">
        <v>236</v>
      </c>
      <c r="L6725" s="1" t="s">
        <v>22345</v>
      </c>
    </row>
    <row r="6726" spans="1:12">
      <c r="A6726" s="1">
        <v>8152</v>
      </c>
      <c r="B6726" s="1" t="s">
        <v>22346</v>
      </c>
      <c r="C6726" s="1" t="s">
        <v>22347</v>
      </c>
      <c r="D6726" s="1" t="s">
        <v>7943</v>
      </c>
      <c r="E6726" s="1" t="s">
        <v>22348</v>
      </c>
      <c r="F6726" s="1" t="s">
        <v>22349</v>
      </c>
      <c r="G6726" s="1">
        <v>-26.834239</v>
      </c>
      <c r="H6726" s="1">
        <v>-49.091695999999999</v>
      </c>
      <c r="I6726" s="1">
        <v>70</v>
      </c>
      <c r="J6726" s="1">
        <v>-3</v>
      </c>
      <c r="K6726" s="1" t="s">
        <v>5710</v>
      </c>
      <c r="L6726" s="1" t="s">
        <v>22346</v>
      </c>
    </row>
    <row r="6727" spans="1:12">
      <c r="A6727" s="1">
        <v>8153</v>
      </c>
      <c r="B6727" s="1" t="s">
        <v>22350</v>
      </c>
      <c r="C6727" s="1" t="s">
        <v>22351</v>
      </c>
      <c r="D6727" s="1" t="s">
        <v>5303</v>
      </c>
      <c r="F6727" s="1" t="s">
        <v>22352</v>
      </c>
      <c r="G6727" s="1">
        <v>46.320099999999996</v>
      </c>
      <c r="H6727" s="1">
        <v>24.3157</v>
      </c>
      <c r="I6727" s="1">
        <v>1000</v>
      </c>
      <c r="J6727" s="1">
        <v>2</v>
      </c>
      <c r="K6727" s="1" t="s">
        <v>184</v>
      </c>
      <c r="L6727" s="1" t="s">
        <v>22350</v>
      </c>
    </row>
    <row r="6728" spans="1:12">
      <c r="A6728" s="1">
        <v>8154</v>
      </c>
      <c r="B6728" s="1" t="s">
        <v>22353</v>
      </c>
      <c r="C6728" s="1" t="s">
        <v>5340</v>
      </c>
      <c r="D6728" s="1" t="s">
        <v>5303</v>
      </c>
      <c r="F6728" s="1" t="s">
        <v>1212</v>
      </c>
      <c r="G6728" s="1">
        <v>45.4649</v>
      </c>
      <c r="H6728" s="1">
        <v>24.053000000000001</v>
      </c>
      <c r="I6728" s="1">
        <v>1451</v>
      </c>
      <c r="J6728" s="1">
        <v>2</v>
      </c>
      <c r="K6728" s="1" t="s">
        <v>184</v>
      </c>
      <c r="L6728" s="1" t="s">
        <v>22353</v>
      </c>
    </row>
    <row r="6729" spans="1:12">
      <c r="A6729" s="1">
        <v>8155</v>
      </c>
      <c r="B6729" s="1" t="s">
        <v>22353</v>
      </c>
      <c r="C6729" s="1" t="s">
        <v>5340</v>
      </c>
      <c r="D6729" s="1" t="s">
        <v>5303</v>
      </c>
      <c r="E6729" s="1" t="s">
        <v>22354</v>
      </c>
      <c r="F6729" s="1" t="s">
        <v>1212</v>
      </c>
      <c r="G6729" s="1">
        <v>45.4649</v>
      </c>
      <c r="H6729" s="1">
        <v>24.053000000000001</v>
      </c>
      <c r="I6729" s="1">
        <v>1451</v>
      </c>
      <c r="J6729" s="1">
        <v>2</v>
      </c>
      <c r="K6729" s="1" t="s">
        <v>184</v>
      </c>
      <c r="L6729" s="1" t="s">
        <v>22353</v>
      </c>
    </row>
    <row r="6730" spans="1:12">
      <c r="A6730" s="1">
        <v>8156</v>
      </c>
      <c r="B6730" s="1" t="s">
        <v>22355</v>
      </c>
      <c r="C6730" s="1" t="s">
        <v>22356</v>
      </c>
      <c r="D6730" s="1" t="s">
        <v>9291</v>
      </c>
      <c r="F6730" s="1" t="s">
        <v>22357</v>
      </c>
      <c r="G6730" s="1">
        <v>54.786667000000001</v>
      </c>
      <c r="H6730" s="1">
        <v>37.649166999999998</v>
      </c>
      <c r="I6730" s="1">
        <v>797</v>
      </c>
      <c r="J6730" s="1">
        <v>4</v>
      </c>
      <c r="K6730" s="1" t="s">
        <v>201</v>
      </c>
      <c r="L6730" s="1" t="s">
        <v>22355</v>
      </c>
    </row>
    <row r="6731" spans="1:12">
      <c r="A6731" s="1">
        <v>8157</v>
      </c>
      <c r="B6731" s="1" t="s">
        <v>22358</v>
      </c>
      <c r="C6731" s="1" t="s">
        <v>5359</v>
      </c>
      <c r="D6731" s="1" t="s">
        <v>5303</v>
      </c>
      <c r="F6731" s="1" t="s">
        <v>1212</v>
      </c>
      <c r="G6731" s="1">
        <v>46.436</v>
      </c>
      <c r="H6731" s="1">
        <v>24.444500000000001</v>
      </c>
      <c r="I6731" s="1">
        <v>280</v>
      </c>
      <c r="J6731" s="1">
        <v>2</v>
      </c>
      <c r="K6731" s="1" t="s">
        <v>184</v>
      </c>
      <c r="L6731" s="1" t="s">
        <v>22358</v>
      </c>
    </row>
    <row r="6732" spans="1:12">
      <c r="A6732" s="1">
        <v>8158</v>
      </c>
      <c r="B6732" s="1" t="s">
        <v>22359</v>
      </c>
      <c r="C6732" s="1" t="s">
        <v>5359</v>
      </c>
      <c r="D6732" s="1" t="s">
        <v>5303</v>
      </c>
      <c r="E6732" s="1" t="s">
        <v>22360</v>
      </c>
      <c r="F6732" s="1" t="s">
        <v>22361</v>
      </c>
      <c r="G6732" s="1">
        <v>45.471009000000002</v>
      </c>
      <c r="H6732" s="1">
        <v>21.111967</v>
      </c>
      <c r="I6732" s="1">
        <v>280</v>
      </c>
      <c r="J6732" s="1">
        <v>2</v>
      </c>
      <c r="K6732" s="1" t="s">
        <v>184</v>
      </c>
      <c r="L6732" s="1" t="s">
        <v>22359</v>
      </c>
    </row>
    <row r="6733" spans="1:12">
      <c r="A6733" s="1">
        <v>8159</v>
      </c>
      <c r="B6733" s="1" t="s">
        <v>22362</v>
      </c>
      <c r="C6733" s="1" t="s">
        <v>7640</v>
      </c>
      <c r="D6733" s="1" t="s">
        <v>3705</v>
      </c>
      <c r="F6733" s="1" t="s">
        <v>1212</v>
      </c>
      <c r="G6733" s="1">
        <v>-3.0764</v>
      </c>
      <c r="H6733" s="1">
        <v>39.242800000000003</v>
      </c>
      <c r="I6733" s="1">
        <v>0</v>
      </c>
      <c r="J6733" s="1">
        <v>0</v>
      </c>
      <c r="K6733" s="1" t="s">
        <v>161</v>
      </c>
      <c r="L6733" s="1" t="s">
        <v>22362</v>
      </c>
    </row>
    <row r="6734" spans="1:12">
      <c r="A6734" s="1">
        <v>8160</v>
      </c>
      <c r="B6734" s="1" t="s">
        <v>22362</v>
      </c>
      <c r="C6734" s="1" t="s">
        <v>7640</v>
      </c>
      <c r="D6734" s="1" t="s">
        <v>3705</v>
      </c>
      <c r="F6734" s="1" t="s">
        <v>1212</v>
      </c>
      <c r="G6734" s="1">
        <v>-3.0764</v>
      </c>
      <c r="H6734" s="1">
        <v>39.242800000000003</v>
      </c>
      <c r="I6734" s="1">
        <v>0</v>
      </c>
      <c r="J6734" s="1">
        <v>0</v>
      </c>
      <c r="K6734" s="1" t="s">
        <v>161</v>
      </c>
      <c r="L6734" s="1" t="s">
        <v>22362</v>
      </c>
    </row>
    <row r="6735" spans="1:12">
      <c r="A6735" s="1">
        <v>8161</v>
      </c>
      <c r="B6735" s="1" t="s">
        <v>22363</v>
      </c>
      <c r="C6735" s="1" t="s">
        <v>11102</v>
      </c>
      <c r="D6735" s="1" t="s">
        <v>1210</v>
      </c>
      <c r="F6735" s="1" t="s">
        <v>22364</v>
      </c>
      <c r="G6735" s="1">
        <v>41.502249999999997</v>
      </c>
      <c r="H6735" s="1">
        <v>-81.622330000000005</v>
      </c>
      <c r="I6735" s="1">
        <v>0</v>
      </c>
      <c r="J6735" s="1">
        <v>-5</v>
      </c>
      <c r="K6735" s="1" t="s">
        <v>236</v>
      </c>
      <c r="L6735" s="1" t="s">
        <v>22363</v>
      </c>
    </row>
    <row r="6736" spans="1:12">
      <c r="A6736" s="1">
        <v>8162</v>
      </c>
      <c r="B6736" s="1" t="s">
        <v>22365</v>
      </c>
      <c r="C6736" s="1" t="s">
        <v>22366</v>
      </c>
      <c r="D6736" s="1" t="s">
        <v>1210</v>
      </c>
      <c r="E6736" s="1" t="s">
        <v>22367</v>
      </c>
      <c r="F6736" s="1" t="s">
        <v>22368</v>
      </c>
      <c r="G6736" s="1">
        <v>45.304777799999997</v>
      </c>
      <c r="H6736" s="1">
        <v>-85.2753333</v>
      </c>
      <c r="I6736" s="1">
        <v>669</v>
      </c>
      <c r="J6736" s="1">
        <v>-5</v>
      </c>
      <c r="K6736" s="1" t="s">
        <v>236</v>
      </c>
      <c r="L6736" s="1" t="s">
        <v>22365</v>
      </c>
    </row>
    <row r="6737" spans="1:12">
      <c r="A6737" s="1">
        <v>8163</v>
      </c>
      <c r="B6737" s="1" t="s">
        <v>22369</v>
      </c>
      <c r="C6737" s="1" t="s">
        <v>15222</v>
      </c>
      <c r="D6737" s="1" t="s">
        <v>1210</v>
      </c>
      <c r="E6737" s="1" t="s">
        <v>22370</v>
      </c>
      <c r="F6737" s="1" t="s">
        <v>1212</v>
      </c>
      <c r="G6737" s="1">
        <v>30.597870799999999</v>
      </c>
      <c r="H6737" s="1">
        <v>-84.557424999999995</v>
      </c>
      <c r="I6737" s="1">
        <v>225</v>
      </c>
      <c r="J6737" s="1">
        <v>-5</v>
      </c>
      <c r="K6737" s="1" t="s">
        <v>236</v>
      </c>
      <c r="L6737" s="1" t="s">
        <v>22369</v>
      </c>
    </row>
    <row r="6738" spans="1:12">
      <c r="A6738" s="1">
        <v>8164</v>
      </c>
      <c r="B6738" s="1" t="s">
        <v>22371</v>
      </c>
      <c r="C6738" s="1" t="s">
        <v>22371</v>
      </c>
      <c r="D6738" s="1" t="s">
        <v>1196</v>
      </c>
      <c r="F6738" s="1" t="s">
        <v>22372</v>
      </c>
      <c r="G6738" s="1">
        <v>49.857778000000003</v>
      </c>
      <c r="H6738" s="1">
        <v>7.6041670000000003</v>
      </c>
      <c r="I6738" s="1">
        <v>492</v>
      </c>
      <c r="J6738" s="1">
        <v>1</v>
      </c>
      <c r="K6738" s="1" t="s">
        <v>184</v>
      </c>
      <c r="L6738" s="1" t="s">
        <v>22371</v>
      </c>
    </row>
    <row r="6739" spans="1:12">
      <c r="A6739" s="1">
        <v>8165</v>
      </c>
      <c r="B6739" s="1" t="s">
        <v>22373</v>
      </c>
      <c r="C6739" s="1" t="s">
        <v>22374</v>
      </c>
      <c r="D6739" s="1" t="s">
        <v>2097</v>
      </c>
      <c r="F6739" s="1" t="s">
        <v>22375</v>
      </c>
      <c r="G6739" s="1">
        <v>62.1021</v>
      </c>
      <c r="H6739" s="1">
        <v>-7.6459000000000001</v>
      </c>
      <c r="I6739" s="1">
        <v>112</v>
      </c>
      <c r="J6739" s="1">
        <v>0</v>
      </c>
      <c r="K6739" s="1" t="s">
        <v>184</v>
      </c>
      <c r="L6739" s="1" t="s">
        <v>22373</v>
      </c>
    </row>
    <row r="6740" spans="1:12">
      <c r="A6740" s="1">
        <v>8166</v>
      </c>
      <c r="B6740" s="1" t="s">
        <v>22376</v>
      </c>
      <c r="C6740" s="1" t="s">
        <v>2607</v>
      </c>
      <c r="D6740" s="1" t="s">
        <v>2586</v>
      </c>
      <c r="F6740" s="1" t="s">
        <v>1212</v>
      </c>
      <c r="G6740" s="1">
        <v>-33.901161000000002</v>
      </c>
      <c r="H6740" s="1">
        <v>18.425896000000002</v>
      </c>
      <c r="I6740" s="1">
        <v>0</v>
      </c>
      <c r="J6740" s="1">
        <v>-2</v>
      </c>
      <c r="K6740" s="1" t="s">
        <v>201</v>
      </c>
      <c r="L6740" s="1" t="s">
        <v>22376</v>
      </c>
    </row>
    <row r="6741" spans="1:12">
      <c r="A6741" s="1">
        <v>8167</v>
      </c>
      <c r="B6741" s="1" t="s">
        <v>22377</v>
      </c>
      <c r="C6741" s="1" t="s">
        <v>2607</v>
      </c>
      <c r="D6741" s="1" t="s">
        <v>2586</v>
      </c>
      <c r="F6741" s="1" t="s">
        <v>1212</v>
      </c>
      <c r="G6741" s="1">
        <v>-34.070582000000002</v>
      </c>
      <c r="H6741" s="1">
        <v>18.424067000000001</v>
      </c>
      <c r="I6741" s="1">
        <v>50</v>
      </c>
      <c r="J6741" s="1">
        <v>-2</v>
      </c>
      <c r="K6741" s="1" t="s">
        <v>201</v>
      </c>
      <c r="L6741" s="1" t="s">
        <v>22377</v>
      </c>
    </row>
    <row r="6742" spans="1:12">
      <c r="A6742" s="1">
        <v>8168</v>
      </c>
      <c r="B6742" s="1" t="s">
        <v>22377</v>
      </c>
      <c r="C6742" s="1" t="s">
        <v>2607</v>
      </c>
      <c r="D6742" s="1" t="s">
        <v>2586</v>
      </c>
      <c r="F6742" s="1" t="s">
        <v>1212</v>
      </c>
      <c r="G6742" s="1">
        <v>-34.070582000000002</v>
      </c>
      <c r="H6742" s="1">
        <v>18.424067000000001</v>
      </c>
      <c r="I6742" s="1">
        <v>50</v>
      </c>
      <c r="J6742" s="1">
        <v>-2</v>
      </c>
      <c r="K6742" s="1" t="s">
        <v>201</v>
      </c>
      <c r="L6742" s="1" t="s">
        <v>22377</v>
      </c>
    </row>
    <row r="6743" spans="1:12">
      <c r="A6743" s="1">
        <v>8170</v>
      </c>
      <c r="B6743" s="1" t="s">
        <v>22378</v>
      </c>
      <c r="C6743" s="1" t="s">
        <v>22379</v>
      </c>
      <c r="D6743" s="1" t="s">
        <v>1210</v>
      </c>
      <c r="E6743" s="1" t="s">
        <v>22380</v>
      </c>
      <c r="F6743" s="1" t="s">
        <v>1212</v>
      </c>
      <c r="G6743" s="1">
        <v>48.608055999999998</v>
      </c>
      <c r="H6743" s="1">
        <v>-123.159722</v>
      </c>
      <c r="I6743" s="1">
        <v>0</v>
      </c>
      <c r="J6743" s="1">
        <v>-8</v>
      </c>
      <c r="K6743" s="1" t="s">
        <v>236</v>
      </c>
      <c r="L6743" s="1" t="s">
        <v>22378</v>
      </c>
    </row>
    <row r="6744" spans="1:12">
      <c r="A6744" s="1">
        <v>8171</v>
      </c>
      <c r="B6744" s="1" t="s">
        <v>22381</v>
      </c>
      <c r="C6744" s="1" t="s">
        <v>22382</v>
      </c>
      <c r="D6744" s="1" t="s">
        <v>1210</v>
      </c>
      <c r="E6744" s="1" t="s">
        <v>22383</v>
      </c>
      <c r="F6744" s="1" t="s">
        <v>1212</v>
      </c>
      <c r="G6744" s="1">
        <v>48.560250000000003</v>
      </c>
      <c r="H6744" s="1">
        <v>-122.80243</v>
      </c>
      <c r="I6744" s="1">
        <v>0</v>
      </c>
      <c r="J6744" s="1">
        <v>-8</v>
      </c>
      <c r="K6744" s="1" t="s">
        <v>236</v>
      </c>
      <c r="L6744" s="1" t="s">
        <v>22381</v>
      </c>
    </row>
    <row r="6745" spans="1:12">
      <c r="A6745" s="1">
        <v>8172</v>
      </c>
      <c r="B6745" s="1" t="s">
        <v>22384</v>
      </c>
      <c r="C6745" s="1" t="s">
        <v>7720</v>
      </c>
      <c r="D6745" s="1" t="s">
        <v>1210</v>
      </c>
      <c r="E6745" s="1" t="s">
        <v>22385</v>
      </c>
      <c r="F6745" s="1" t="s">
        <v>1212</v>
      </c>
      <c r="G6745" s="1">
        <v>48.645555999999999</v>
      </c>
      <c r="H6745" s="1">
        <v>-122.868056</v>
      </c>
      <c r="I6745" s="1">
        <v>0</v>
      </c>
      <c r="J6745" s="1">
        <v>-8</v>
      </c>
      <c r="K6745" s="1" t="s">
        <v>236</v>
      </c>
      <c r="L6745" s="1" t="s">
        <v>22384</v>
      </c>
    </row>
    <row r="6746" spans="1:12">
      <c r="A6746" s="1">
        <v>8173</v>
      </c>
      <c r="B6746" s="1" t="s">
        <v>22386</v>
      </c>
      <c r="C6746" s="1" t="s">
        <v>22387</v>
      </c>
      <c r="D6746" s="1" t="s">
        <v>1210</v>
      </c>
      <c r="E6746" s="1" t="s">
        <v>22388</v>
      </c>
      <c r="F6746" s="1" t="s">
        <v>1212</v>
      </c>
      <c r="G6746" s="1">
        <v>48.617778000000001</v>
      </c>
      <c r="H6746" s="1">
        <v>-122.952778</v>
      </c>
      <c r="I6746" s="1">
        <v>0</v>
      </c>
      <c r="J6746" s="1">
        <v>-8</v>
      </c>
      <c r="K6746" s="1" t="s">
        <v>236</v>
      </c>
      <c r="L6746" s="1" t="s">
        <v>22386</v>
      </c>
    </row>
    <row r="6747" spans="1:12">
      <c r="A6747" s="1">
        <v>8174</v>
      </c>
      <c r="B6747" s="1" t="s">
        <v>22389</v>
      </c>
      <c r="C6747" s="1" t="s">
        <v>19256</v>
      </c>
      <c r="D6747" s="1" t="s">
        <v>1210</v>
      </c>
      <c r="E6747" s="1" t="s">
        <v>22390</v>
      </c>
      <c r="F6747" s="1" t="s">
        <v>1212</v>
      </c>
      <c r="G6747" s="1">
        <v>48.537222</v>
      </c>
      <c r="H6747" s="1">
        <v>-123.009722</v>
      </c>
      <c r="I6747" s="1">
        <v>0</v>
      </c>
      <c r="J6747" s="1">
        <v>-8</v>
      </c>
      <c r="K6747" s="1" t="s">
        <v>236</v>
      </c>
      <c r="L6747" s="1" t="s">
        <v>22389</v>
      </c>
    </row>
    <row r="6748" spans="1:12">
      <c r="A6748" s="1">
        <v>8175</v>
      </c>
      <c r="B6748" s="1" t="s">
        <v>22391</v>
      </c>
      <c r="C6748" s="1" t="s">
        <v>22392</v>
      </c>
      <c r="D6748" s="1" t="s">
        <v>233</v>
      </c>
      <c r="E6748" s="1" t="s">
        <v>22393</v>
      </c>
      <c r="F6748" s="1" t="s">
        <v>1212</v>
      </c>
      <c r="G6748" s="1">
        <v>50.4</v>
      </c>
      <c r="H6748" s="1">
        <v>-125.13333299999999</v>
      </c>
      <c r="I6748" s="1">
        <v>0</v>
      </c>
      <c r="J6748" s="1">
        <v>-8</v>
      </c>
      <c r="K6748" s="1" t="s">
        <v>236</v>
      </c>
      <c r="L6748" s="1" t="s">
        <v>22391</v>
      </c>
    </row>
    <row r="6749" spans="1:12">
      <c r="A6749" s="1">
        <v>8176</v>
      </c>
      <c r="B6749" s="1" t="s">
        <v>22394</v>
      </c>
      <c r="C6749" s="1" t="s">
        <v>22395</v>
      </c>
      <c r="D6749" s="1" t="s">
        <v>1210</v>
      </c>
      <c r="E6749" s="1" t="s">
        <v>22396</v>
      </c>
      <c r="F6749" s="1" t="s">
        <v>1212</v>
      </c>
      <c r="G6749" s="1">
        <v>36.273000000000003</v>
      </c>
      <c r="H6749" s="1">
        <v>-116.515</v>
      </c>
      <c r="I6749" s="1">
        <v>0</v>
      </c>
      <c r="J6749" s="1">
        <v>-7</v>
      </c>
      <c r="K6749" s="1" t="s">
        <v>236</v>
      </c>
      <c r="L6749" s="1" t="s">
        <v>22394</v>
      </c>
    </row>
    <row r="6750" spans="1:12">
      <c r="A6750" s="1">
        <v>8177</v>
      </c>
      <c r="B6750" s="1" t="s">
        <v>22397</v>
      </c>
      <c r="C6750" s="1" t="s">
        <v>22398</v>
      </c>
      <c r="D6750" s="1" t="s">
        <v>233</v>
      </c>
      <c r="E6750" s="1" t="s">
        <v>22399</v>
      </c>
      <c r="F6750" s="1" t="s">
        <v>22400</v>
      </c>
      <c r="G6750" s="1">
        <v>45.092778000000003</v>
      </c>
      <c r="H6750" s="1">
        <v>-74.567778000000004</v>
      </c>
      <c r="I6750" s="1">
        <v>175</v>
      </c>
      <c r="J6750" s="1">
        <v>-5</v>
      </c>
      <c r="K6750" s="1" t="s">
        <v>236</v>
      </c>
      <c r="L6750" s="1" t="s">
        <v>22397</v>
      </c>
    </row>
    <row r="6751" spans="1:12">
      <c r="A6751" s="1">
        <v>8178</v>
      </c>
      <c r="B6751" s="1" t="s">
        <v>22401</v>
      </c>
      <c r="C6751" s="1" t="s">
        <v>22402</v>
      </c>
      <c r="D6751" s="1" t="s">
        <v>1968</v>
      </c>
      <c r="F6751" s="1" t="s">
        <v>22403</v>
      </c>
      <c r="G6751" s="1">
        <v>51.331699999999998</v>
      </c>
      <c r="H6751" s="1">
        <v>4.3390000000000004</v>
      </c>
      <c r="I6751" s="1">
        <v>30</v>
      </c>
      <c r="J6751" s="1">
        <v>1</v>
      </c>
      <c r="K6751" s="1" t="s">
        <v>184</v>
      </c>
      <c r="L6751" s="1" t="s">
        <v>22401</v>
      </c>
    </row>
    <row r="6752" spans="1:12">
      <c r="A6752" s="1">
        <v>8179</v>
      </c>
      <c r="B6752" s="1" t="s">
        <v>22404</v>
      </c>
      <c r="C6752" s="1" t="s">
        <v>22404</v>
      </c>
      <c r="D6752" s="1" t="s">
        <v>5363</v>
      </c>
      <c r="F6752" s="1" t="s">
        <v>22405</v>
      </c>
      <c r="G6752" s="1">
        <v>46.497441999999999</v>
      </c>
      <c r="H6752" s="1">
        <v>7.4125719999999999</v>
      </c>
      <c r="I6752" s="1">
        <v>3304</v>
      </c>
      <c r="J6752" s="1">
        <v>1</v>
      </c>
      <c r="K6752" s="1" t="s">
        <v>184</v>
      </c>
      <c r="L6752" s="1" t="s">
        <v>22404</v>
      </c>
    </row>
    <row r="6753" spans="1:12">
      <c r="A6753" s="1">
        <v>8180</v>
      </c>
      <c r="B6753" s="1" t="s">
        <v>22406</v>
      </c>
      <c r="C6753" s="1" t="s">
        <v>22407</v>
      </c>
      <c r="D6753" s="1" t="s">
        <v>7943</v>
      </c>
      <c r="E6753" s="1" t="s">
        <v>22408</v>
      </c>
      <c r="F6753" s="1" t="s">
        <v>22409</v>
      </c>
      <c r="G6753" s="1">
        <v>-21.5130558014</v>
      </c>
      <c r="H6753" s="1">
        <v>-43.1730575562</v>
      </c>
      <c r="I6753" s="1">
        <v>1348</v>
      </c>
      <c r="J6753" s="1">
        <v>-3</v>
      </c>
      <c r="K6753" s="1" t="s">
        <v>5710</v>
      </c>
      <c r="L6753" s="1" t="s">
        <v>22406</v>
      </c>
    </row>
    <row r="6754" spans="1:12">
      <c r="A6754" s="1">
        <v>8181</v>
      </c>
      <c r="B6754" s="1" t="s">
        <v>22410</v>
      </c>
      <c r="C6754" s="1" t="s">
        <v>22411</v>
      </c>
      <c r="D6754" s="1" t="s">
        <v>5303</v>
      </c>
      <c r="F6754" s="1" t="s">
        <v>22412</v>
      </c>
      <c r="G6754" s="1">
        <v>45.415300000000002</v>
      </c>
      <c r="H6754" s="1">
        <v>25.313700000000001</v>
      </c>
      <c r="I6754" s="1">
        <v>1743</v>
      </c>
      <c r="J6754" s="1">
        <v>2</v>
      </c>
      <c r="K6754" s="1" t="s">
        <v>184</v>
      </c>
      <c r="L6754" s="1" t="s">
        <v>22410</v>
      </c>
    </row>
    <row r="6755" spans="1:12">
      <c r="A6755" s="1">
        <v>8182</v>
      </c>
      <c r="B6755" s="1" t="s">
        <v>22413</v>
      </c>
      <c r="C6755" s="1" t="s">
        <v>22414</v>
      </c>
      <c r="D6755" s="1" t="s">
        <v>1210</v>
      </c>
      <c r="E6755" s="1" t="s">
        <v>22415</v>
      </c>
      <c r="F6755" s="1" t="s">
        <v>22416</v>
      </c>
      <c r="G6755" s="1">
        <v>29.2821</v>
      </c>
      <c r="H6755" s="1">
        <v>-81.121200000000002</v>
      </c>
      <c r="I6755" s="1">
        <v>33</v>
      </c>
      <c r="J6755" s="1">
        <v>-5</v>
      </c>
      <c r="K6755" s="1" t="s">
        <v>236</v>
      </c>
      <c r="L6755" s="1" t="s">
        <v>22413</v>
      </c>
    </row>
    <row r="6756" spans="1:12">
      <c r="A6756" s="1">
        <v>8183</v>
      </c>
      <c r="B6756" s="1" t="s">
        <v>22417</v>
      </c>
      <c r="C6756" s="1" t="s">
        <v>22418</v>
      </c>
      <c r="D6756" s="1" t="s">
        <v>5303</v>
      </c>
      <c r="E6756" s="1" t="s">
        <v>22419</v>
      </c>
      <c r="F6756" s="1" t="s">
        <v>1212</v>
      </c>
      <c r="G6756" s="1">
        <v>45.515300000000003</v>
      </c>
      <c r="H6756" s="1">
        <v>22.581299999999999</v>
      </c>
      <c r="I6756" s="1">
        <v>615</v>
      </c>
      <c r="J6756" s="1">
        <v>2</v>
      </c>
      <c r="K6756" s="1" t="s">
        <v>161</v>
      </c>
      <c r="L6756" s="1" t="s">
        <v>22417</v>
      </c>
    </row>
    <row r="6757" spans="1:12">
      <c r="A6757" s="1">
        <v>8184</v>
      </c>
      <c r="B6757" s="1" t="s">
        <v>22420</v>
      </c>
      <c r="C6757" s="1" t="s">
        <v>22421</v>
      </c>
      <c r="D6757" s="1" t="s">
        <v>5303</v>
      </c>
      <c r="E6757" s="1" t="s">
        <v>22422</v>
      </c>
      <c r="F6757" s="1" t="s">
        <v>1212</v>
      </c>
      <c r="G6757" s="1">
        <v>46.464300000000001</v>
      </c>
      <c r="H6757" s="1">
        <v>23.425799999999999</v>
      </c>
      <c r="I6757" s="1">
        <v>1019</v>
      </c>
      <c r="J6757" s="1">
        <v>2</v>
      </c>
      <c r="K6757" s="1" t="s">
        <v>161</v>
      </c>
      <c r="L6757" s="1" t="s">
        <v>22420</v>
      </c>
    </row>
    <row r="6758" spans="1:12">
      <c r="A6758" s="1">
        <v>8185</v>
      </c>
      <c r="B6758" s="1" t="s">
        <v>6542</v>
      </c>
      <c r="C6758" s="1" t="s">
        <v>6542</v>
      </c>
      <c r="D6758" s="1" t="s">
        <v>6542</v>
      </c>
      <c r="F6758" s="1" t="s">
        <v>1212</v>
      </c>
      <c r="G6758" s="1">
        <v>-66</v>
      </c>
      <c r="H6758" s="1">
        <v>90</v>
      </c>
      <c r="I6758" s="1">
        <v>8000</v>
      </c>
      <c r="J6758" s="1">
        <v>0</v>
      </c>
      <c r="K6758" s="1" t="s">
        <v>161</v>
      </c>
      <c r="L6758" s="1" t="s">
        <v>6542</v>
      </c>
    </row>
    <row r="6759" spans="1:12">
      <c r="A6759" s="1">
        <v>8186</v>
      </c>
      <c r="B6759" s="1" t="s">
        <v>6542</v>
      </c>
      <c r="C6759" s="1" t="s">
        <v>6542</v>
      </c>
      <c r="D6759" s="1" t="s">
        <v>6542</v>
      </c>
      <c r="F6759" s="1" t="s">
        <v>1212</v>
      </c>
      <c r="G6759" s="1">
        <v>-66</v>
      </c>
      <c r="H6759" s="1">
        <v>90</v>
      </c>
      <c r="I6759" s="1">
        <v>8000</v>
      </c>
      <c r="J6759" s="1">
        <v>0</v>
      </c>
      <c r="K6759" s="1" t="s">
        <v>201</v>
      </c>
      <c r="L6759" s="1" t="s">
        <v>6542</v>
      </c>
    </row>
    <row r="6760" spans="1:12">
      <c r="A6760" s="1">
        <v>8187</v>
      </c>
      <c r="B6760" s="1" t="s">
        <v>22423</v>
      </c>
      <c r="C6760" s="1" t="s">
        <v>22424</v>
      </c>
      <c r="D6760" s="1" t="s">
        <v>1210</v>
      </c>
      <c r="E6760" s="1" t="s">
        <v>22425</v>
      </c>
      <c r="F6760" s="1" t="s">
        <v>22426</v>
      </c>
      <c r="G6760" s="1">
        <v>44.534999999999997</v>
      </c>
      <c r="H6760" s="1">
        <v>-72.614000000000004</v>
      </c>
      <c r="I6760" s="1">
        <v>732</v>
      </c>
      <c r="J6760" s="1">
        <v>-5</v>
      </c>
      <c r="K6760" s="1" t="s">
        <v>236</v>
      </c>
      <c r="L6760" s="1" t="s">
        <v>22423</v>
      </c>
    </row>
    <row r="6761" spans="1:12">
      <c r="A6761" s="1">
        <v>8188</v>
      </c>
      <c r="B6761" s="1" t="s">
        <v>22427</v>
      </c>
      <c r="C6761" s="1" t="s">
        <v>11163</v>
      </c>
      <c r="D6761" s="1" t="s">
        <v>1210</v>
      </c>
      <c r="E6761" s="1" t="s">
        <v>22428</v>
      </c>
      <c r="F6761" s="1" t="s">
        <v>22429</v>
      </c>
      <c r="G6761" s="1">
        <v>32.680833</v>
      </c>
      <c r="H6761" s="1">
        <v>-96.868333000000007</v>
      </c>
      <c r="I6761" s="1">
        <v>201</v>
      </c>
      <c r="J6761" s="1">
        <v>-6</v>
      </c>
      <c r="K6761" s="1" t="s">
        <v>236</v>
      </c>
      <c r="L6761" s="1" t="s">
        <v>22427</v>
      </c>
    </row>
    <row r="6762" spans="1:12">
      <c r="A6762" s="1">
        <v>8189</v>
      </c>
      <c r="B6762" s="1" t="s">
        <v>22430</v>
      </c>
      <c r="C6762" s="1" t="s">
        <v>22431</v>
      </c>
      <c r="D6762" s="1" t="s">
        <v>4862</v>
      </c>
      <c r="F6762" s="1" t="s">
        <v>22432</v>
      </c>
      <c r="G6762" s="1">
        <v>45.485300000000002</v>
      </c>
      <c r="H6762" s="1">
        <v>9.0411000000000001</v>
      </c>
      <c r="I6762" s="1">
        <v>663</v>
      </c>
      <c r="J6762" s="1">
        <v>1</v>
      </c>
      <c r="K6762" s="1" t="s">
        <v>184</v>
      </c>
      <c r="L6762" s="1" t="s">
        <v>22430</v>
      </c>
    </row>
    <row r="6763" spans="1:12">
      <c r="A6763" s="1">
        <v>8190</v>
      </c>
      <c r="B6763" s="1" t="s">
        <v>22433</v>
      </c>
      <c r="C6763" s="1" t="s">
        <v>22434</v>
      </c>
      <c r="D6763" s="1" t="s">
        <v>4862</v>
      </c>
      <c r="F6763" s="1" t="s">
        <v>1212</v>
      </c>
      <c r="G6763" s="1">
        <v>45.283855000000003</v>
      </c>
      <c r="H6763" s="1">
        <v>9.1119789999999998</v>
      </c>
      <c r="I6763" s="1">
        <v>350</v>
      </c>
      <c r="J6763" s="1">
        <v>1</v>
      </c>
      <c r="K6763" s="1" t="s">
        <v>184</v>
      </c>
      <c r="L6763" s="1" t="s">
        <v>22433</v>
      </c>
    </row>
    <row r="6764" spans="1:12">
      <c r="A6764" s="1">
        <v>8191</v>
      </c>
      <c r="B6764" s="1" t="s">
        <v>22435</v>
      </c>
      <c r="C6764" s="1" t="s">
        <v>22436</v>
      </c>
      <c r="D6764" s="1" t="s">
        <v>1210</v>
      </c>
      <c r="E6764" s="1" t="s">
        <v>22437</v>
      </c>
      <c r="F6764" s="1" t="s">
        <v>1212</v>
      </c>
      <c r="G6764" s="1">
        <v>45.721111000000001</v>
      </c>
      <c r="H6764" s="1">
        <v>-85.520278000000005</v>
      </c>
      <c r="I6764" s="1">
        <v>664</v>
      </c>
      <c r="J6764" s="1">
        <v>-5</v>
      </c>
      <c r="K6764" s="1" t="s">
        <v>236</v>
      </c>
      <c r="L6764" s="1" t="s">
        <v>22435</v>
      </c>
    </row>
    <row r="6765" spans="1:12">
      <c r="A6765" s="1">
        <v>8192</v>
      </c>
      <c r="B6765" s="1" t="s">
        <v>22438</v>
      </c>
      <c r="C6765" s="1" t="s">
        <v>22439</v>
      </c>
      <c r="D6765" s="1" t="s">
        <v>9241</v>
      </c>
      <c r="F6765" s="1" t="s">
        <v>22440</v>
      </c>
      <c r="G6765" s="1">
        <v>45.618299999999998</v>
      </c>
      <c r="H6765" s="1">
        <v>63.214399999999998</v>
      </c>
      <c r="I6765" s="1">
        <v>328</v>
      </c>
      <c r="J6765" s="1">
        <v>6</v>
      </c>
      <c r="K6765" s="1" t="s">
        <v>161</v>
      </c>
      <c r="L6765" s="1" t="s">
        <v>22438</v>
      </c>
    </row>
    <row r="6766" spans="1:12">
      <c r="A6766" s="1">
        <v>8193</v>
      </c>
      <c r="B6766" s="1" t="s">
        <v>22441</v>
      </c>
      <c r="C6766" s="1" t="s">
        <v>9505</v>
      </c>
      <c r="D6766" s="1" t="s">
        <v>9291</v>
      </c>
      <c r="E6766" s="1" t="s">
        <v>22441</v>
      </c>
      <c r="F6766" s="1" t="s">
        <v>1212</v>
      </c>
      <c r="G6766" s="1">
        <v>55.755699999999997</v>
      </c>
      <c r="H6766" s="1">
        <v>37.617600000000003</v>
      </c>
      <c r="I6766" s="1">
        <v>0</v>
      </c>
      <c r="J6766" s="1">
        <v>4</v>
      </c>
      <c r="K6766" s="1" t="s">
        <v>201</v>
      </c>
      <c r="L6766" s="1" t="s">
        <v>22441</v>
      </c>
    </row>
    <row r="6767" spans="1:12">
      <c r="A6767" s="1">
        <v>8194</v>
      </c>
      <c r="B6767" s="1" t="s">
        <v>22442</v>
      </c>
      <c r="C6767" s="1" t="s">
        <v>22443</v>
      </c>
      <c r="D6767" s="1" t="s">
        <v>1210</v>
      </c>
      <c r="E6767" s="1" t="s">
        <v>22444</v>
      </c>
      <c r="F6767" s="1" t="s">
        <v>22445</v>
      </c>
      <c r="G6767" s="1">
        <v>41.349722</v>
      </c>
      <c r="H6767" s="1">
        <v>-71.803332999999995</v>
      </c>
      <c r="I6767" s="1">
        <v>81</v>
      </c>
      <c r="J6767" s="1">
        <v>-5</v>
      </c>
      <c r="K6767" s="1" t="s">
        <v>236</v>
      </c>
      <c r="L6767" s="1" t="s">
        <v>22442</v>
      </c>
    </row>
    <row r="6768" spans="1:12">
      <c r="A6768" s="1">
        <v>8195</v>
      </c>
      <c r="B6768" s="1" t="s">
        <v>22446</v>
      </c>
      <c r="C6768" s="1" t="s">
        <v>22447</v>
      </c>
      <c r="D6768" s="1" t="s">
        <v>1210</v>
      </c>
      <c r="E6768" s="1" t="s">
        <v>22448</v>
      </c>
      <c r="F6768" s="1" t="s">
        <v>22449</v>
      </c>
      <c r="G6768" s="1">
        <v>41.168056</v>
      </c>
      <c r="H6768" s="1">
        <v>-71.577777999999995</v>
      </c>
      <c r="I6768" s="1">
        <v>108</v>
      </c>
      <c r="J6768" s="1">
        <v>-5</v>
      </c>
      <c r="K6768" s="1" t="s">
        <v>236</v>
      </c>
      <c r="L6768" s="1" t="s">
        <v>22446</v>
      </c>
    </row>
    <row r="6769" spans="1:12">
      <c r="A6769" s="1">
        <v>8196</v>
      </c>
      <c r="B6769" s="1" t="s">
        <v>22450</v>
      </c>
      <c r="C6769" s="1" t="s">
        <v>22451</v>
      </c>
      <c r="D6769" s="1" t="s">
        <v>1210</v>
      </c>
      <c r="F6769" s="1" t="s">
        <v>1212</v>
      </c>
      <c r="G6769" s="1">
        <v>60.866667</v>
      </c>
      <c r="H6769" s="1">
        <v>-162.273056</v>
      </c>
      <c r="I6769" s="1">
        <v>18</v>
      </c>
      <c r="J6769" s="1">
        <v>-10</v>
      </c>
      <c r="K6769" s="1" t="s">
        <v>236</v>
      </c>
      <c r="L6769" s="1" t="s">
        <v>22450</v>
      </c>
    </row>
    <row r="6770" spans="1:12">
      <c r="A6770" s="1">
        <v>8197</v>
      </c>
      <c r="B6770" s="1" t="s">
        <v>22450</v>
      </c>
      <c r="C6770" s="1" t="s">
        <v>22451</v>
      </c>
      <c r="D6770" s="1" t="s">
        <v>1210</v>
      </c>
      <c r="F6770" s="1" t="s">
        <v>1212</v>
      </c>
      <c r="G6770" s="1">
        <v>60.866667</v>
      </c>
      <c r="H6770" s="1">
        <v>-162.273056</v>
      </c>
      <c r="I6770" s="1">
        <v>18</v>
      </c>
      <c r="J6770" s="1">
        <v>-10</v>
      </c>
      <c r="K6770" s="1" t="s">
        <v>236</v>
      </c>
      <c r="L6770" s="1" t="s">
        <v>22450</v>
      </c>
    </row>
    <row r="6771" spans="1:12">
      <c r="A6771" s="1">
        <v>8198</v>
      </c>
      <c r="B6771" s="1" t="s">
        <v>22450</v>
      </c>
      <c r="C6771" s="1" t="s">
        <v>22451</v>
      </c>
      <c r="D6771" s="1" t="s">
        <v>1210</v>
      </c>
      <c r="E6771" s="1">
        <v>369</v>
      </c>
      <c r="F6771" s="1" t="s">
        <v>1212</v>
      </c>
      <c r="G6771" s="1">
        <v>60.866667</v>
      </c>
      <c r="H6771" s="1">
        <v>-162.273056</v>
      </c>
      <c r="I6771" s="1">
        <v>18</v>
      </c>
      <c r="J6771" s="1">
        <v>-10</v>
      </c>
      <c r="K6771" s="1" t="s">
        <v>236</v>
      </c>
      <c r="L6771" s="1" t="s">
        <v>22450</v>
      </c>
    </row>
    <row r="6772" spans="1:12">
      <c r="A6772" s="1">
        <v>8199</v>
      </c>
      <c r="B6772" s="1" t="s">
        <v>22452</v>
      </c>
      <c r="C6772" s="1" t="s">
        <v>22453</v>
      </c>
      <c r="D6772" s="1" t="s">
        <v>1210</v>
      </c>
      <c r="E6772" s="1" t="s">
        <v>22454</v>
      </c>
      <c r="F6772" s="1" t="s">
        <v>22455</v>
      </c>
      <c r="G6772" s="1">
        <v>60.471111000000001</v>
      </c>
      <c r="H6772" s="1">
        <v>-164.70083299999999</v>
      </c>
      <c r="I6772" s="1">
        <v>4</v>
      </c>
      <c r="J6772" s="1">
        <v>-10</v>
      </c>
      <c r="K6772" s="1" t="s">
        <v>236</v>
      </c>
      <c r="L6772" s="1" t="s">
        <v>22452</v>
      </c>
    </row>
    <row r="6773" spans="1:12">
      <c r="A6773" s="1">
        <v>8200</v>
      </c>
      <c r="B6773" s="1" t="s">
        <v>22456</v>
      </c>
      <c r="C6773" s="1" t="s">
        <v>22457</v>
      </c>
      <c r="D6773" s="1" t="s">
        <v>1210</v>
      </c>
      <c r="E6773" s="1" t="s">
        <v>22458</v>
      </c>
      <c r="F6773" s="1" t="s">
        <v>22459</v>
      </c>
      <c r="G6773" s="1">
        <v>60.541389000000002</v>
      </c>
      <c r="H6773" s="1">
        <v>-165.087222</v>
      </c>
      <c r="I6773" s="1">
        <v>59</v>
      </c>
      <c r="J6773" s="1">
        <v>-10</v>
      </c>
      <c r="K6773" s="1" t="s">
        <v>236</v>
      </c>
      <c r="L6773" s="1" t="s">
        <v>22456</v>
      </c>
    </row>
    <row r="6774" spans="1:12">
      <c r="A6774" s="1">
        <v>8201</v>
      </c>
      <c r="B6774" s="1" t="s">
        <v>22460</v>
      </c>
      <c r="C6774" s="1" t="s">
        <v>22461</v>
      </c>
      <c r="D6774" s="1" t="s">
        <v>1210</v>
      </c>
      <c r="E6774" s="1" t="s">
        <v>22462</v>
      </c>
      <c r="F6774" s="1" t="s">
        <v>1212</v>
      </c>
      <c r="G6774" s="1">
        <v>60.575555999999999</v>
      </c>
      <c r="H6774" s="1">
        <v>-165.27166700000001</v>
      </c>
      <c r="I6774" s="1">
        <v>14</v>
      </c>
      <c r="J6774" s="1">
        <v>-10</v>
      </c>
      <c r="K6774" s="1" t="s">
        <v>236</v>
      </c>
      <c r="L6774" s="1" t="s">
        <v>22460</v>
      </c>
    </row>
    <row r="6775" spans="1:12">
      <c r="A6775" s="1">
        <v>8202</v>
      </c>
      <c r="B6775" s="1" t="s">
        <v>22463</v>
      </c>
      <c r="C6775" s="1" t="s">
        <v>22464</v>
      </c>
      <c r="D6775" s="1" t="s">
        <v>1210</v>
      </c>
      <c r="E6775" s="1" t="s">
        <v>22465</v>
      </c>
      <c r="F6775" s="1" t="s">
        <v>1212</v>
      </c>
      <c r="G6775" s="1">
        <v>59.1175</v>
      </c>
      <c r="H6775" s="1">
        <v>-161.57749999999999</v>
      </c>
      <c r="I6775" s="1">
        <v>15</v>
      </c>
      <c r="J6775" s="1">
        <v>-10</v>
      </c>
      <c r="K6775" s="1" t="s">
        <v>236</v>
      </c>
      <c r="L6775" s="1" t="s">
        <v>22463</v>
      </c>
    </row>
    <row r="6776" spans="1:12">
      <c r="A6776" s="1">
        <v>8203</v>
      </c>
      <c r="B6776" s="1" t="s">
        <v>22466</v>
      </c>
      <c r="C6776" s="1" t="s">
        <v>22467</v>
      </c>
      <c r="D6776" s="1" t="s">
        <v>1210</v>
      </c>
      <c r="E6776" s="1" t="s">
        <v>22468</v>
      </c>
      <c r="F6776" s="1" t="s">
        <v>1212</v>
      </c>
      <c r="G6776" s="1">
        <v>60.939166999999998</v>
      </c>
      <c r="H6776" s="1">
        <v>-164.641111</v>
      </c>
      <c r="I6776" s="1">
        <v>25</v>
      </c>
      <c r="J6776" s="1">
        <v>-10</v>
      </c>
      <c r="K6776" s="1" t="s">
        <v>161</v>
      </c>
      <c r="L6776" s="1" t="s">
        <v>22466</v>
      </c>
    </row>
    <row r="6777" spans="1:12">
      <c r="A6777" s="1">
        <v>8204</v>
      </c>
      <c r="B6777" s="1" t="s">
        <v>22469</v>
      </c>
      <c r="C6777" s="1" t="s">
        <v>22470</v>
      </c>
      <c r="D6777" s="1" t="s">
        <v>6006</v>
      </c>
      <c r="E6777" s="1" t="s">
        <v>22471</v>
      </c>
      <c r="F6777" s="1" t="s">
        <v>1212</v>
      </c>
      <c r="G6777" s="1">
        <v>9.1999999999999993</v>
      </c>
      <c r="H6777" s="1">
        <v>-77.98</v>
      </c>
      <c r="I6777" s="1">
        <v>0</v>
      </c>
      <c r="J6777" s="1">
        <v>-5</v>
      </c>
      <c r="K6777" s="1" t="s">
        <v>161</v>
      </c>
      <c r="L6777" s="1" t="s">
        <v>22469</v>
      </c>
    </row>
    <row r="6778" spans="1:12">
      <c r="A6778" s="1">
        <v>8205</v>
      </c>
      <c r="B6778" s="1" t="s">
        <v>22472</v>
      </c>
      <c r="C6778" s="1" t="s">
        <v>22473</v>
      </c>
      <c r="D6778" s="1" t="s">
        <v>6006</v>
      </c>
      <c r="E6778" s="1" t="s">
        <v>22474</v>
      </c>
      <c r="F6778" s="1" t="s">
        <v>1212</v>
      </c>
      <c r="G6778" s="1">
        <v>9.52</v>
      </c>
      <c r="H6778" s="1">
        <v>-79.03</v>
      </c>
      <c r="I6778" s="1">
        <v>0</v>
      </c>
      <c r="J6778" s="1">
        <v>-5</v>
      </c>
      <c r="K6778" s="1" t="s">
        <v>161</v>
      </c>
      <c r="L6778" s="1" t="s">
        <v>22472</v>
      </c>
    </row>
    <row r="6779" spans="1:12">
      <c r="A6779" s="1">
        <v>8206</v>
      </c>
      <c r="B6779" s="1" t="s">
        <v>22475</v>
      </c>
      <c r="C6779" s="1" t="s">
        <v>22476</v>
      </c>
      <c r="D6779" s="1" t="s">
        <v>6006</v>
      </c>
      <c r="E6779" s="1" t="s">
        <v>22477</v>
      </c>
      <c r="F6779" s="1" t="s">
        <v>1212</v>
      </c>
      <c r="G6779" s="1">
        <v>8.06</v>
      </c>
      <c r="H6779" s="1">
        <v>-78.36</v>
      </c>
      <c r="I6779" s="1">
        <v>0</v>
      </c>
      <c r="J6779" s="1">
        <v>-5</v>
      </c>
      <c r="K6779" s="1" t="s">
        <v>161</v>
      </c>
      <c r="L6779" s="1" t="s">
        <v>22475</v>
      </c>
    </row>
    <row r="6780" spans="1:12">
      <c r="A6780" s="1">
        <v>8207</v>
      </c>
      <c r="B6780" s="1" t="s">
        <v>22478</v>
      </c>
      <c r="C6780" s="1" t="s">
        <v>22479</v>
      </c>
      <c r="D6780" s="1" t="s">
        <v>6006</v>
      </c>
      <c r="E6780" s="1" t="s">
        <v>22480</v>
      </c>
      <c r="F6780" s="1" t="s">
        <v>1212</v>
      </c>
      <c r="G6780" s="1">
        <v>8.9499999999999993</v>
      </c>
      <c r="H6780" s="1">
        <v>-77.75</v>
      </c>
      <c r="I6780" s="1">
        <v>0</v>
      </c>
      <c r="J6780" s="1">
        <v>-5</v>
      </c>
      <c r="K6780" s="1" t="s">
        <v>161</v>
      </c>
      <c r="L6780" s="1" t="s">
        <v>22478</v>
      </c>
    </row>
    <row r="6781" spans="1:12">
      <c r="A6781" s="1">
        <v>8208</v>
      </c>
      <c r="B6781" s="1" t="s">
        <v>22481</v>
      </c>
      <c r="C6781" s="1" t="s">
        <v>22482</v>
      </c>
      <c r="D6781" s="1" t="s">
        <v>181</v>
      </c>
      <c r="E6781" s="1" t="s">
        <v>22483</v>
      </c>
      <c r="F6781" s="1" t="s">
        <v>22484</v>
      </c>
      <c r="G6781" s="1">
        <v>70.485277999999994</v>
      </c>
      <c r="H6781" s="1">
        <v>-21.966667000000001</v>
      </c>
      <c r="I6781" s="1">
        <v>238</v>
      </c>
      <c r="J6781" s="1">
        <v>0</v>
      </c>
      <c r="K6781" s="1" t="s">
        <v>161</v>
      </c>
      <c r="L6781" s="1" t="s">
        <v>22481</v>
      </c>
    </row>
    <row r="6782" spans="1:12">
      <c r="A6782" s="1">
        <v>8209</v>
      </c>
      <c r="B6782" s="1" t="s">
        <v>22485</v>
      </c>
      <c r="C6782" s="1" t="s">
        <v>22485</v>
      </c>
      <c r="D6782" s="1" t="s">
        <v>9348</v>
      </c>
      <c r="E6782" s="1" t="s">
        <v>22486</v>
      </c>
      <c r="F6782" s="1" t="s">
        <v>22487</v>
      </c>
      <c r="G6782" s="1">
        <v>49.243299999999998</v>
      </c>
      <c r="H6782" s="1">
        <v>28.606300000000001</v>
      </c>
      <c r="I6782" s="1">
        <v>900</v>
      </c>
      <c r="J6782" s="1">
        <v>2</v>
      </c>
      <c r="K6782" s="1" t="s">
        <v>184</v>
      </c>
      <c r="L6782" s="1" t="s">
        <v>22485</v>
      </c>
    </row>
    <row r="6783" spans="1:12">
      <c r="A6783" s="1">
        <v>8210</v>
      </c>
      <c r="B6783" s="1" t="s">
        <v>22488</v>
      </c>
      <c r="C6783" s="1" t="s">
        <v>22489</v>
      </c>
      <c r="D6783" s="1" t="s">
        <v>1146</v>
      </c>
      <c r="F6783" s="1" t="s">
        <v>1212</v>
      </c>
      <c r="G6783" s="1">
        <v>51.035200000000003</v>
      </c>
      <c r="H6783" s="1">
        <v>3.7097000000000002</v>
      </c>
      <c r="I6783" s="1">
        <v>130</v>
      </c>
      <c r="J6783" s="1">
        <v>1</v>
      </c>
      <c r="K6783" s="1" t="s">
        <v>184</v>
      </c>
      <c r="L6783" s="1" t="s">
        <v>22488</v>
      </c>
    </row>
    <row r="6784" spans="1:12">
      <c r="A6784" s="1">
        <v>8211</v>
      </c>
      <c r="B6784" s="1" t="s">
        <v>22490</v>
      </c>
      <c r="C6784" s="1" t="s">
        <v>22491</v>
      </c>
      <c r="D6784" s="1" t="s">
        <v>1146</v>
      </c>
      <c r="F6784" s="1" t="s">
        <v>1212</v>
      </c>
      <c r="G6784" s="1">
        <v>51.197200000000002</v>
      </c>
      <c r="H6784" s="1">
        <v>3.2172000000000001</v>
      </c>
      <c r="I6784" s="1">
        <v>120</v>
      </c>
      <c r="J6784" s="1">
        <v>1</v>
      </c>
      <c r="K6784" s="1" t="s">
        <v>184</v>
      </c>
      <c r="L6784" s="1" t="s">
        <v>22490</v>
      </c>
    </row>
    <row r="6785" spans="1:12">
      <c r="A6785" s="1">
        <v>8212</v>
      </c>
      <c r="B6785" s="1" t="s">
        <v>22490</v>
      </c>
      <c r="C6785" s="1" t="s">
        <v>22491</v>
      </c>
      <c r="D6785" s="1" t="s">
        <v>1146</v>
      </c>
      <c r="F6785" s="1" t="s">
        <v>1212</v>
      </c>
      <c r="G6785" s="1">
        <v>51.197200000000002</v>
      </c>
      <c r="H6785" s="1">
        <v>3.2172000000000001</v>
      </c>
      <c r="I6785" s="1">
        <v>130</v>
      </c>
      <c r="J6785" s="1">
        <v>1</v>
      </c>
      <c r="K6785" s="1" t="s">
        <v>184</v>
      </c>
      <c r="L6785" s="1" t="s">
        <v>22490</v>
      </c>
    </row>
    <row r="6786" spans="1:12">
      <c r="A6786" s="1">
        <v>8213</v>
      </c>
      <c r="B6786" s="1" t="s">
        <v>22492</v>
      </c>
      <c r="C6786" s="1" t="s">
        <v>22493</v>
      </c>
      <c r="D6786" s="1" t="s">
        <v>7273</v>
      </c>
      <c r="F6786" s="1" t="s">
        <v>1212</v>
      </c>
      <c r="G6786" s="1">
        <v>35.5075</v>
      </c>
      <c r="H6786" s="1">
        <v>139.61750000000001</v>
      </c>
      <c r="I6786" s="1">
        <v>50</v>
      </c>
      <c r="J6786" s="1">
        <v>9</v>
      </c>
      <c r="K6786" s="1" t="s">
        <v>201</v>
      </c>
      <c r="L6786" s="1" t="s">
        <v>22492</v>
      </c>
    </row>
    <row r="6787" spans="1:12">
      <c r="A6787" s="1">
        <v>8214</v>
      </c>
      <c r="B6787" s="1" t="s">
        <v>22494</v>
      </c>
      <c r="C6787" s="1" t="s">
        <v>22495</v>
      </c>
      <c r="D6787" s="1" t="s">
        <v>4057</v>
      </c>
      <c r="E6787" s="1" t="s">
        <v>22496</v>
      </c>
      <c r="F6787" s="1" t="s">
        <v>1212</v>
      </c>
      <c r="G6787" s="1">
        <v>47.464714000000001</v>
      </c>
      <c r="H6787" s="1">
        <v>-0.55640500000000004</v>
      </c>
      <c r="I6787" s="1">
        <v>300</v>
      </c>
      <c r="J6787" s="1">
        <v>1</v>
      </c>
      <c r="K6787" s="1" t="s">
        <v>184</v>
      </c>
      <c r="L6787" s="1" t="s">
        <v>22494</v>
      </c>
    </row>
    <row r="6788" spans="1:12">
      <c r="A6788" s="1">
        <v>8215</v>
      </c>
      <c r="B6788" s="1" t="s">
        <v>22497</v>
      </c>
      <c r="C6788" s="1" t="s">
        <v>22498</v>
      </c>
      <c r="D6788" s="1" t="s">
        <v>1210</v>
      </c>
      <c r="E6788" s="1" t="s">
        <v>22499</v>
      </c>
      <c r="F6788" s="1" t="s">
        <v>22500</v>
      </c>
      <c r="G6788" s="1">
        <v>30.971598100000001</v>
      </c>
      <c r="H6788" s="1">
        <v>-84.636927799999995</v>
      </c>
      <c r="I6788" s="1">
        <v>141</v>
      </c>
      <c r="J6788" s="1">
        <v>-5</v>
      </c>
      <c r="K6788" s="1" t="s">
        <v>236</v>
      </c>
      <c r="L6788" s="1" t="s">
        <v>22497</v>
      </c>
    </row>
    <row r="6789" spans="1:12">
      <c r="A6789" s="1">
        <v>8216</v>
      </c>
      <c r="B6789" s="1" t="s">
        <v>22501</v>
      </c>
      <c r="C6789" s="1" t="s">
        <v>22502</v>
      </c>
      <c r="D6789" s="1" t="s">
        <v>233</v>
      </c>
      <c r="F6789" s="1" t="s">
        <v>22503</v>
      </c>
      <c r="G6789" s="1">
        <v>50.257221999999999</v>
      </c>
      <c r="H6789" s="1">
        <v>-60.669167000000002</v>
      </c>
      <c r="I6789" s="1">
        <v>90</v>
      </c>
      <c r="J6789" s="1">
        <v>-4</v>
      </c>
      <c r="K6789" s="1" t="s">
        <v>236</v>
      </c>
      <c r="L6789" s="1" t="s">
        <v>22501</v>
      </c>
    </row>
    <row r="6790" spans="1:12">
      <c r="A6790" s="1">
        <v>8217</v>
      </c>
      <c r="B6790" s="1" t="s">
        <v>22504</v>
      </c>
      <c r="C6790" s="1" t="s">
        <v>22505</v>
      </c>
      <c r="D6790" s="1" t="s">
        <v>233</v>
      </c>
      <c r="E6790" s="1" t="s">
        <v>22506</v>
      </c>
      <c r="F6790" s="1" t="s">
        <v>22507</v>
      </c>
      <c r="G6790" s="1">
        <v>50.195833</v>
      </c>
      <c r="H6790" s="1">
        <v>-61.265833000000001</v>
      </c>
      <c r="I6790" s="1">
        <v>32</v>
      </c>
      <c r="J6790" s="1">
        <v>-4</v>
      </c>
      <c r="K6790" s="1" t="s">
        <v>236</v>
      </c>
      <c r="L6790" s="1" t="s">
        <v>22504</v>
      </c>
    </row>
    <row r="6791" spans="1:12">
      <c r="A6791" s="1">
        <v>8218</v>
      </c>
      <c r="B6791" s="1" t="s">
        <v>22508</v>
      </c>
      <c r="C6791" s="1" t="s">
        <v>22509</v>
      </c>
      <c r="D6791" s="1" t="s">
        <v>233</v>
      </c>
      <c r="E6791" s="1" t="s">
        <v>22510</v>
      </c>
      <c r="F6791" s="1" t="s">
        <v>22511</v>
      </c>
      <c r="G6791" s="1">
        <v>53.47</v>
      </c>
      <c r="H6791" s="1">
        <v>-55.787500000000001</v>
      </c>
      <c r="I6791" s="1">
        <v>57</v>
      </c>
      <c r="J6791" s="1">
        <v>-4</v>
      </c>
      <c r="K6791" s="1" t="s">
        <v>236</v>
      </c>
      <c r="L6791" s="1" t="s">
        <v>22508</v>
      </c>
    </row>
    <row r="6792" spans="1:12">
      <c r="A6792" s="1">
        <v>8219</v>
      </c>
      <c r="B6792" s="1" t="s">
        <v>22512</v>
      </c>
      <c r="C6792" s="1" t="s">
        <v>22513</v>
      </c>
      <c r="D6792" s="1" t="s">
        <v>1210</v>
      </c>
      <c r="E6792" s="1" t="s">
        <v>22514</v>
      </c>
      <c r="F6792" s="1" t="s">
        <v>22515</v>
      </c>
      <c r="G6792" s="1">
        <v>39.403027799999997</v>
      </c>
      <c r="H6792" s="1">
        <v>-119.2511944</v>
      </c>
      <c r="I6792" s="1">
        <v>4269</v>
      </c>
      <c r="J6792" s="1">
        <v>-8</v>
      </c>
      <c r="K6792" s="1" t="s">
        <v>236</v>
      </c>
      <c r="L6792" s="1" t="s">
        <v>22512</v>
      </c>
    </row>
    <row r="6793" spans="1:12">
      <c r="A6793" s="1">
        <v>8220</v>
      </c>
      <c r="B6793" s="1" t="s">
        <v>22516</v>
      </c>
      <c r="C6793" s="1" t="s">
        <v>8383</v>
      </c>
      <c r="D6793" s="1" t="s">
        <v>1210</v>
      </c>
      <c r="E6793" s="1" t="s">
        <v>22517</v>
      </c>
      <c r="F6793" s="1" t="s">
        <v>22518</v>
      </c>
      <c r="G6793" s="1">
        <v>34.2593253</v>
      </c>
      <c r="H6793" s="1">
        <v>-118.41343310000001</v>
      </c>
      <c r="I6793" s="1">
        <v>1003</v>
      </c>
      <c r="J6793" s="1">
        <v>-8</v>
      </c>
      <c r="K6793" s="1" t="s">
        <v>236</v>
      </c>
      <c r="L6793" s="1" t="s">
        <v>22516</v>
      </c>
    </row>
    <row r="6794" spans="1:12">
      <c r="A6794" s="1">
        <v>8221</v>
      </c>
      <c r="B6794" s="1" t="s">
        <v>22519</v>
      </c>
      <c r="C6794" s="1" t="s">
        <v>22520</v>
      </c>
      <c r="D6794" s="1" t="s">
        <v>1210</v>
      </c>
      <c r="E6794" s="1" t="s">
        <v>22521</v>
      </c>
      <c r="F6794" s="1" t="s">
        <v>22522</v>
      </c>
      <c r="G6794" s="1">
        <v>36.9886111</v>
      </c>
      <c r="H6794" s="1">
        <v>-120.1124444</v>
      </c>
      <c r="I6794" s="1">
        <v>255</v>
      </c>
      <c r="J6794" s="1">
        <v>-8</v>
      </c>
      <c r="K6794" s="1" t="s">
        <v>236</v>
      </c>
      <c r="L6794" s="1" t="s">
        <v>22519</v>
      </c>
    </row>
    <row r="6795" spans="1:12">
      <c r="A6795" s="1">
        <v>8222</v>
      </c>
      <c r="B6795" s="1" t="s">
        <v>22523</v>
      </c>
      <c r="C6795" s="1" t="s">
        <v>12355</v>
      </c>
      <c r="D6795" s="1" t="s">
        <v>1210</v>
      </c>
      <c r="E6795" s="1" t="s">
        <v>22524</v>
      </c>
      <c r="F6795" s="1" t="s">
        <v>1212</v>
      </c>
      <c r="G6795" s="1">
        <v>43.131611100000001</v>
      </c>
      <c r="H6795" s="1">
        <v>-115.7305671</v>
      </c>
      <c r="I6795" s="1">
        <v>3167</v>
      </c>
      <c r="J6795" s="1">
        <v>-7</v>
      </c>
      <c r="K6795" s="1" t="s">
        <v>236</v>
      </c>
      <c r="L6795" s="1" t="s">
        <v>22523</v>
      </c>
    </row>
    <row r="6796" spans="1:12">
      <c r="A6796" s="1">
        <v>8223</v>
      </c>
      <c r="B6796" s="1" t="s">
        <v>22525</v>
      </c>
      <c r="C6796" s="1" t="s">
        <v>22526</v>
      </c>
      <c r="D6796" s="1" t="s">
        <v>233</v>
      </c>
      <c r="E6796" s="1" t="s">
        <v>22527</v>
      </c>
      <c r="F6796" s="1" t="s">
        <v>22528</v>
      </c>
      <c r="G6796" s="1">
        <v>49.055556000000003</v>
      </c>
      <c r="H6796" s="1">
        <v>-117.609167</v>
      </c>
      <c r="I6796" s="1">
        <v>1427</v>
      </c>
      <c r="J6796" s="1">
        <v>-8</v>
      </c>
      <c r="K6796" s="1" t="s">
        <v>236</v>
      </c>
      <c r="L6796" s="1" t="s">
        <v>22525</v>
      </c>
    </row>
    <row r="6797" spans="1:12">
      <c r="A6797" s="1">
        <v>8224</v>
      </c>
      <c r="B6797" s="1" t="s">
        <v>22529</v>
      </c>
      <c r="C6797" s="1" t="s">
        <v>22530</v>
      </c>
      <c r="D6797" s="1" t="s">
        <v>233</v>
      </c>
      <c r="F6797" s="1" t="s">
        <v>22531</v>
      </c>
      <c r="G6797" s="1">
        <v>48.65</v>
      </c>
      <c r="H6797" s="1">
        <v>-123.45</v>
      </c>
      <c r="I6797" s="1">
        <v>0</v>
      </c>
      <c r="J6797" s="1">
        <v>-8</v>
      </c>
      <c r="K6797" s="1" t="s">
        <v>236</v>
      </c>
      <c r="L6797" s="1" t="s">
        <v>22529</v>
      </c>
    </row>
    <row r="6798" spans="1:12">
      <c r="A6798" s="1">
        <v>8225</v>
      </c>
      <c r="B6798" s="1" t="s">
        <v>22532</v>
      </c>
      <c r="C6798" s="1" t="s">
        <v>22533</v>
      </c>
      <c r="D6798" s="1" t="s">
        <v>233</v>
      </c>
      <c r="E6798" s="1" t="s">
        <v>22534</v>
      </c>
      <c r="F6798" s="1" t="s">
        <v>22535</v>
      </c>
      <c r="G6798" s="1">
        <v>73.006388999999999</v>
      </c>
      <c r="H6798" s="1">
        <v>-85.047222000000005</v>
      </c>
      <c r="I6798" s="1">
        <v>72</v>
      </c>
      <c r="J6798" s="1">
        <v>-5</v>
      </c>
      <c r="K6798" s="1" t="s">
        <v>236</v>
      </c>
      <c r="L6798" s="1" t="s">
        <v>22532</v>
      </c>
    </row>
    <row r="6799" spans="1:12">
      <c r="A6799" s="1">
        <v>8226</v>
      </c>
      <c r="B6799" s="1" t="s">
        <v>22536</v>
      </c>
      <c r="C6799" s="1" t="s">
        <v>22537</v>
      </c>
      <c r="D6799" s="1" t="s">
        <v>233</v>
      </c>
      <c r="F6799" s="1" t="s">
        <v>22538</v>
      </c>
      <c r="G6799" s="1">
        <v>68.163888999999998</v>
      </c>
      <c r="H6799" s="1">
        <v>-106.61444400000001</v>
      </c>
      <c r="I6799" s="1">
        <v>125</v>
      </c>
      <c r="J6799" s="1">
        <v>-7</v>
      </c>
      <c r="K6799" s="1" t="s">
        <v>236</v>
      </c>
      <c r="L6799" s="1" t="s">
        <v>22536</v>
      </c>
    </row>
    <row r="6800" spans="1:12">
      <c r="A6800" s="1">
        <v>8227</v>
      </c>
      <c r="B6800" s="1" t="s">
        <v>22539</v>
      </c>
      <c r="C6800" s="1" t="s">
        <v>22540</v>
      </c>
      <c r="D6800" s="1" t="s">
        <v>6291</v>
      </c>
      <c r="E6800" s="1" t="s">
        <v>22541</v>
      </c>
      <c r="F6800" s="1" t="s">
        <v>1212</v>
      </c>
      <c r="G6800" s="1">
        <v>17.269444</v>
      </c>
      <c r="H6800" s="1">
        <v>-88.776111</v>
      </c>
      <c r="I6800" s="1">
        <v>50</v>
      </c>
      <c r="J6800" s="1">
        <v>-6</v>
      </c>
      <c r="K6800" s="1" t="s">
        <v>161</v>
      </c>
      <c r="L6800" s="1" t="s">
        <v>22539</v>
      </c>
    </row>
    <row r="6801" spans="1:12">
      <c r="A6801" s="1">
        <v>8228</v>
      </c>
      <c r="B6801" s="1" t="s">
        <v>22542</v>
      </c>
      <c r="C6801" s="1" t="s">
        <v>22543</v>
      </c>
      <c r="D6801" s="1" t="s">
        <v>8792</v>
      </c>
      <c r="F6801" s="1" t="s">
        <v>22544</v>
      </c>
      <c r="G6801" s="1">
        <v>4.2833329999999998</v>
      </c>
      <c r="H6801" s="1">
        <v>-54.381110999999997</v>
      </c>
      <c r="I6801" s="1">
        <v>186</v>
      </c>
      <c r="J6801" s="1">
        <v>-4</v>
      </c>
      <c r="K6801" s="1" t="s">
        <v>5710</v>
      </c>
      <c r="L6801" s="1" t="s">
        <v>22542</v>
      </c>
    </row>
    <row r="6802" spans="1:12">
      <c r="A6802" s="1">
        <v>8229</v>
      </c>
      <c r="B6802" s="1" t="s">
        <v>22545</v>
      </c>
      <c r="C6802" s="1" t="s">
        <v>22546</v>
      </c>
      <c r="D6802" s="1" t="s">
        <v>8792</v>
      </c>
      <c r="E6802" s="1" t="s">
        <v>22547</v>
      </c>
      <c r="F6802" s="1" t="s">
        <v>22548</v>
      </c>
      <c r="G6802" s="1">
        <v>3.6575000000000002</v>
      </c>
      <c r="H6802" s="1">
        <v>-54.037222</v>
      </c>
      <c r="I6802" s="1">
        <v>377</v>
      </c>
      <c r="J6802" s="1">
        <v>-4</v>
      </c>
      <c r="K6802" s="1" t="s">
        <v>5710</v>
      </c>
      <c r="L6802" s="1" t="s">
        <v>22545</v>
      </c>
    </row>
    <row r="6803" spans="1:12">
      <c r="A6803" s="1">
        <v>8230</v>
      </c>
      <c r="B6803" s="1" t="s">
        <v>22549</v>
      </c>
      <c r="C6803" s="1" t="s">
        <v>22550</v>
      </c>
      <c r="D6803" s="1" t="s">
        <v>8792</v>
      </c>
      <c r="E6803" s="1" t="s">
        <v>22551</v>
      </c>
      <c r="F6803" s="1" t="s">
        <v>22552</v>
      </c>
      <c r="G6803" s="1">
        <v>5.4830560000000004</v>
      </c>
      <c r="H6803" s="1">
        <v>-54.034444000000001</v>
      </c>
      <c r="I6803" s="1">
        <v>17</v>
      </c>
      <c r="J6803" s="1">
        <v>-4</v>
      </c>
      <c r="K6803" s="1" t="s">
        <v>5710</v>
      </c>
      <c r="L6803" s="1" t="s">
        <v>22549</v>
      </c>
    </row>
    <row r="6804" spans="1:12">
      <c r="A6804" s="1">
        <v>8231</v>
      </c>
      <c r="B6804" s="1" t="s">
        <v>22553</v>
      </c>
      <c r="C6804" s="1" t="s">
        <v>22554</v>
      </c>
      <c r="D6804" s="1" t="s">
        <v>8787</v>
      </c>
      <c r="E6804" s="1" t="s">
        <v>22555</v>
      </c>
      <c r="F6804" s="1" t="s">
        <v>1212</v>
      </c>
      <c r="G6804" s="1">
        <v>3.8986109999999998</v>
      </c>
      <c r="H6804" s="1">
        <v>-55.577778000000002</v>
      </c>
      <c r="I6804" s="1">
        <v>50</v>
      </c>
      <c r="J6804" s="1">
        <v>-4</v>
      </c>
      <c r="K6804" s="1" t="s">
        <v>5710</v>
      </c>
      <c r="L6804" s="1" t="s">
        <v>22553</v>
      </c>
    </row>
    <row r="6805" spans="1:12">
      <c r="A6805" s="1">
        <v>8232</v>
      </c>
      <c r="B6805" s="1" t="s">
        <v>22556</v>
      </c>
      <c r="C6805" s="1" t="s">
        <v>22557</v>
      </c>
      <c r="D6805" s="1" t="s">
        <v>8787</v>
      </c>
      <c r="E6805" s="1" t="s">
        <v>22558</v>
      </c>
      <c r="F6805" s="1" t="s">
        <v>1212</v>
      </c>
      <c r="G6805" s="1">
        <v>4.3754</v>
      </c>
      <c r="H6805" s="1">
        <v>-55.407499999999999</v>
      </c>
      <c r="I6805" s="1">
        <v>50</v>
      </c>
      <c r="J6805" s="1">
        <v>-4</v>
      </c>
      <c r="K6805" s="1" t="s">
        <v>5710</v>
      </c>
      <c r="L6805" s="1" t="s">
        <v>22556</v>
      </c>
    </row>
    <row r="6806" spans="1:12">
      <c r="A6806" s="1">
        <v>8233</v>
      </c>
      <c r="B6806" s="1" t="s">
        <v>22559</v>
      </c>
      <c r="C6806" s="1" t="s">
        <v>22560</v>
      </c>
      <c r="D6806" s="1" t="s">
        <v>10648</v>
      </c>
      <c r="E6806" s="1" t="s">
        <v>22561</v>
      </c>
      <c r="F6806" s="1" t="s">
        <v>22562</v>
      </c>
      <c r="G6806" s="1">
        <v>48.221111000000001</v>
      </c>
      <c r="H6806" s="1">
        <v>86.998056000000005</v>
      </c>
      <c r="I6806" s="1">
        <v>3900</v>
      </c>
      <c r="J6806" s="1">
        <v>8</v>
      </c>
      <c r="K6806" s="1" t="s">
        <v>161</v>
      </c>
      <c r="L6806" s="1" t="s">
        <v>22559</v>
      </c>
    </row>
    <row r="6807" spans="1:12">
      <c r="A6807" s="1">
        <v>8234</v>
      </c>
      <c r="B6807" s="1" t="s">
        <v>22563</v>
      </c>
      <c r="C6807" s="1" t="s">
        <v>22564</v>
      </c>
      <c r="D6807" s="1" t="s">
        <v>8545</v>
      </c>
      <c r="E6807" s="1" t="s">
        <v>22565</v>
      </c>
      <c r="F6807" s="1" t="s">
        <v>22566</v>
      </c>
      <c r="G6807" s="1">
        <v>8.6166669999999996</v>
      </c>
      <c r="H6807" s="1">
        <v>-77.333332999999996</v>
      </c>
      <c r="I6807" s="1">
        <v>100</v>
      </c>
      <c r="J6807" s="1">
        <v>-5</v>
      </c>
      <c r="K6807" s="1" t="s">
        <v>5710</v>
      </c>
      <c r="L6807" s="1" t="s">
        <v>22563</v>
      </c>
    </row>
    <row r="6808" spans="1:12">
      <c r="A6808" s="1">
        <v>8235</v>
      </c>
      <c r="B6808" s="1" t="s">
        <v>22567</v>
      </c>
      <c r="C6808" s="1" t="s">
        <v>22568</v>
      </c>
      <c r="D6808" s="1" t="s">
        <v>3660</v>
      </c>
      <c r="E6808" s="1" t="s">
        <v>22569</v>
      </c>
      <c r="F6808" s="1" t="s">
        <v>22570</v>
      </c>
      <c r="G6808" s="1">
        <v>26.341189</v>
      </c>
      <c r="H6808" s="1">
        <v>31.742982999999999</v>
      </c>
      <c r="I6808" s="1">
        <v>859</v>
      </c>
      <c r="J6808" s="1">
        <v>2</v>
      </c>
      <c r="K6808" s="1" t="s">
        <v>184</v>
      </c>
      <c r="L6808" s="1" t="s">
        <v>22567</v>
      </c>
    </row>
    <row r="6809" spans="1:12">
      <c r="A6809" s="1">
        <v>8236</v>
      </c>
      <c r="B6809" s="1" t="s">
        <v>22571</v>
      </c>
      <c r="C6809" s="1" t="s">
        <v>21788</v>
      </c>
      <c r="D6809" s="1" t="s">
        <v>8918</v>
      </c>
      <c r="E6809" s="1" t="s">
        <v>22572</v>
      </c>
      <c r="F6809" s="1" t="s">
        <v>22573</v>
      </c>
      <c r="G6809" s="1">
        <v>-30.974443999999998</v>
      </c>
      <c r="H6809" s="1">
        <v>-55.476111000000003</v>
      </c>
      <c r="I6809" s="1">
        <v>712</v>
      </c>
      <c r="J6809" s="1">
        <v>-4</v>
      </c>
      <c r="K6809" s="1" t="s">
        <v>5710</v>
      </c>
      <c r="L6809" s="1" t="s">
        <v>22571</v>
      </c>
    </row>
    <row r="6810" spans="1:12">
      <c r="A6810" s="1">
        <v>8237</v>
      </c>
      <c r="B6810" s="1" t="s">
        <v>22574</v>
      </c>
      <c r="C6810" s="1" t="s">
        <v>22575</v>
      </c>
      <c r="D6810" s="1" t="s">
        <v>7943</v>
      </c>
      <c r="E6810" s="1" t="s">
        <v>22576</v>
      </c>
      <c r="F6810" s="1" t="s">
        <v>22577</v>
      </c>
      <c r="G6810" s="1">
        <v>-18.672778000000001</v>
      </c>
      <c r="H6810" s="1">
        <v>-46.491110999999997</v>
      </c>
      <c r="I6810" s="1">
        <v>851</v>
      </c>
      <c r="J6810" s="1">
        <v>-4</v>
      </c>
      <c r="K6810" s="1" t="s">
        <v>5710</v>
      </c>
      <c r="L6810" s="1" t="s">
        <v>22574</v>
      </c>
    </row>
    <row r="6811" spans="1:12">
      <c r="A6811" s="1">
        <v>8238</v>
      </c>
      <c r="B6811" s="1" t="s">
        <v>22578</v>
      </c>
      <c r="C6811" s="1" t="s">
        <v>7989</v>
      </c>
      <c r="D6811" s="1" t="s">
        <v>7943</v>
      </c>
      <c r="E6811" s="1" t="s">
        <v>22579</v>
      </c>
      <c r="F6811" s="1" t="s">
        <v>22580</v>
      </c>
      <c r="G6811" s="1">
        <v>-22.157778</v>
      </c>
      <c r="H6811" s="1">
        <v>-49.068333000000003</v>
      </c>
      <c r="I6811" s="1">
        <v>594</v>
      </c>
      <c r="J6811" s="1">
        <v>-4</v>
      </c>
      <c r="K6811" s="1" t="s">
        <v>5710</v>
      </c>
      <c r="L6811" s="1" t="s">
        <v>22578</v>
      </c>
    </row>
    <row r="6812" spans="1:12">
      <c r="A6812" s="1">
        <v>8239</v>
      </c>
      <c r="B6812" s="1" t="s">
        <v>22581</v>
      </c>
      <c r="C6812" s="1" t="s">
        <v>22582</v>
      </c>
      <c r="D6812" s="1" t="s">
        <v>7943</v>
      </c>
      <c r="E6812" s="1" t="s">
        <v>22583</v>
      </c>
      <c r="F6812" s="1" t="s">
        <v>22584</v>
      </c>
      <c r="G6812" s="1">
        <v>-6.7630559999999997</v>
      </c>
      <c r="H6812" s="1">
        <v>-51.05</v>
      </c>
      <c r="I6812" s="1">
        <v>229</v>
      </c>
      <c r="J6812" s="1">
        <v>-4</v>
      </c>
      <c r="K6812" s="1" t="s">
        <v>5710</v>
      </c>
      <c r="L6812" s="1" t="s">
        <v>22581</v>
      </c>
    </row>
    <row r="6813" spans="1:12">
      <c r="A6813" s="1">
        <v>8240</v>
      </c>
      <c r="B6813" s="1" t="s">
        <v>22585</v>
      </c>
      <c r="C6813" s="1" t="s">
        <v>22586</v>
      </c>
      <c r="D6813" s="1" t="s">
        <v>7943</v>
      </c>
      <c r="E6813" s="1" t="s">
        <v>22587</v>
      </c>
      <c r="F6813" s="1" t="s">
        <v>22588</v>
      </c>
      <c r="G6813" s="1">
        <v>-8.0333330000000007</v>
      </c>
      <c r="H6813" s="1">
        <v>-49.98</v>
      </c>
      <c r="I6813" s="1">
        <v>669</v>
      </c>
      <c r="J6813" s="1">
        <v>-4</v>
      </c>
      <c r="K6813" s="1" t="s">
        <v>5710</v>
      </c>
      <c r="L6813" s="1" t="s">
        <v>22585</v>
      </c>
    </row>
    <row r="6814" spans="1:12">
      <c r="A6814" s="1">
        <v>8241</v>
      </c>
      <c r="B6814" s="1" t="s">
        <v>22589</v>
      </c>
      <c r="C6814" s="1" t="s">
        <v>22590</v>
      </c>
      <c r="D6814" s="1" t="s">
        <v>7943</v>
      </c>
      <c r="E6814" s="1" t="s">
        <v>22591</v>
      </c>
      <c r="F6814" s="1" t="s">
        <v>22592</v>
      </c>
      <c r="G6814" s="1">
        <v>-6.6413890000000002</v>
      </c>
      <c r="H6814" s="1">
        <v>-51.952221999999999</v>
      </c>
      <c r="I6814" s="1">
        <v>656</v>
      </c>
      <c r="J6814" s="1">
        <v>-4</v>
      </c>
      <c r="K6814" s="1" t="s">
        <v>5710</v>
      </c>
      <c r="L6814" s="1" t="s">
        <v>22589</v>
      </c>
    </row>
    <row r="6815" spans="1:12">
      <c r="A6815" s="1">
        <v>8242</v>
      </c>
      <c r="B6815" s="1" t="s">
        <v>22593</v>
      </c>
      <c r="C6815" s="1" t="s">
        <v>22594</v>
      </c>
      <c r="D6815" s="1" t="s">
        <v>7943</v>
      </c>
      <c r="E6815" s="1" t="s">
        <v>22595</v>
      </c>
      <c r="F6815" s="1" t="s">
        <v>22596</v>
      </c>
      <c r="G6815" s="1">
        <v>-21.247222000000001</v>
      </c>
      <c r="H6815" s="1">
        <v>-56.452500000000001</v>
      </c>
      <c r="I6815" s="1">
        <v>1180</v>
      </c>
      <c r="J6815" s="1">
        <v>-4</v>
      </c>
      <c r="K6815" s="1" t="s">
        <v>5710</v>
      </c>
      <c r="L6815" s="1" t="s">
        <v>22593</v>
      </c>
    </row>
    <row r="6816" spans="1:12">
      <c r="A6816" s="1">
        <v>8243</v>
      </c>
      <c r="B6816" s="1" t="s">
        <v>22597</v>
      </c>
      <c r="C6816" s="1" t="s">
        <v>22598</v>
      </c>
      <c r="D6816" s="1" t="s">
        <v>7943</v>
      </c>
      <c r="E6816" s="1" t="s">
        <v>22599</v>
      </c>
      <c r="F6816" s="1" t="s">
        <v>22600</v>
      </c>
      <c r="G6816" s="1">
        <v>-11.6325</v>
      </c>
      <c r="H6816" s="1">
        <v>-50.689444000000002</v>
      </c>
      <c r="I6816" s="1">
        <v>650</v>
      </c>
      <c r="J6816" s="1">
        <v>-4</v>
      </c>
      <c r="K6816" s="1" t="s">
        <v>5710</v>
      </c>
      <c r="L6816" s="1" t="s">
        <v>22597</v>
      </c>
    </row>
    <row r="6817" spans="1:12">
      <c r="A6817" s="1">
        <v>8244</v>
      </c>
      <c r="B6817" s="1" t="s">
        <v>22601</v>
      </c>
      <c r="C6817" s="1" t="s">
        <v>22602</v>
      </c>
      <c r="D6817" s="1" t="s">
        <v>7943</v>
      </c>
      <c r="E6817" s="1" t="s">
        <v>22603</v>
      </c>
      <c r="F6817" s="1" t="s">
        <v>22604</v>
      </c>
      <c r="G6817" s="1">
        <v>-26.788333000000002</v>
      </c>
      <c r="H6817" s="1">
        <v>-50.939722000000003</v>
      </c>
      <c r="I6817" s="1">
        <v>3376</v>
      </c>
      <c r="J6817" s="1">
        <v>-4</v>
      </c>
      <c r="K6817" s="1" t="s">
        <v>5710</v>
      </c>
      <c r="L6817" s="1" t="s">
        <v>22601</v>
      </c>
    </row>
    <row r="6818" spans="1:12">
      <c r="A6818" s="1">
        <v>8245</v>
      </c>
      <c r="B6818" s="1" t="s">
        <v>22605</v>
      </c>
      <c r="C6818" s="1" t="s">
        <v>22606</v>
      </c>
      <c r="D6818" s="1" t="s">
        <v>7943</v>
      </c>
      <c r="E6818" s="1" t="s">
        <v>22607</v>
      </c>
      <c r="F6818" s="1" t="s">
        <v>22608</v>
      </c>
      <c r="G6818" s="1">
        <v>-4.8713889999999997</v>
      </c>
      <c r="H6818" s="1">
        <v>-66.897499999999994</v>
      </c>
      <c r="I6818" s="1">
        <v>354</v>
      </c>
      <c r="J6818" s="1">
        <v>-4</v>
      </c>
      <c r="K6818" s="1" t="s">
        <v>5710</v>
      </c>
      <c r="L6818" s="1" t="s">
        <v>22605</v>
      </c>
    </row>
    <row r="6819" spans="1:12">
      <c r="A6819" s="1">
        <v>8246</v>
      </c>
      <c r="B6819" s="1" t="s">
        <v>22609</v>
      </c>
      <c r="C6819" s="1" t="s">
        <v>22609</v>
      </c>
      <c r="D6819" s="1" t="s">
        <v>7943</v>
      </c>
      <c r="F6819" s="1" t="s">
        <v>22610</v>
      </c>
      <c r="G6819" s="1">
        <v>-4.8841669999999997</v>
      </c>
      <c r="H6819" s="1">
        <v>-65.355556000000007</v>
      </c>
      <c r="I6819" s="1">
        <v>210</v>
      </c>
      <c r="J6819" s="1">
        <v>-4</v>
      </c>
      <c r="K6819" s="1" t="s">
        <v>5710</v>
      </c>
      <c r="L6819" s="1" t="s">
        <v>22609</v>
      </c>
    </row>
    <row r="6820" spans="1:12">
      <c r="A6820" s="1">
        <v>8247</v>
      </c>
      <c r="B6820" s="1" t="s">
        <v>22611</v>
      </c>
      <c r="C6820" s="1" t="s">
        <v>22612</v>
      </c>
      <c r="D6820" s="1" t="s">
        <v>7943</v>
      </c>
      <c r="E6820" s="1" t="s">
        <v>22613</v>
      </c>
      <c r="F6820" s="1" t="s">
        <v>22614</v>
      </c>
      <c r="G6820" s="1">
        <v>-6.6394440000000001</v>
      </c>
      <c r="H6820" s="1">
        <v>-69.879722000000001</v>
      </c>
      <c r="I6820" s="1">
        <v>412</v>
      </c>
      <c r="J6820" s="1">
        <v>-4</v>
      </c>
      <c r="K6820" s="1" t="s">
        <v>5710</v>
      </c>
      <c r="L6820" s="1" t="s">
        <v>22611</v>
      </c>
    </row>
    <row r="6821" spans="1:12">
      <c r="A6821" s="1">
        <v>8248</v>
      </c>
      <c r="B6821" s="1" t="s">
        <v>22615</v>
      </c>
      <c r="C6821" s="1" t="s">
        <v>7708</v>
      </c>
      <c r="D6821" s="1" t="s">
        <v>7943</v>
      </c>
      <c r="E6821" s="1" t="s">
        <v>22616</v>
      </c>
      <c r="F6821" s="1" t="s">
        <v>22617</v>
      </c>
      <c r="G6821" s="1">
        <v>-27.180555999999999</v>
      </c>
      <c r="H6821" s="1">
        <v>-52.052778000000004</v>
      </c>
      <c r="I6821" s="1">
        <v>2461</v>
      </c>
      <c r="J6821" s="1">
        <v>-4</v>
      </c>
      <c r="K6821" s="1" t="s">
        <v>5710</v>
      </c>
      <c r="L6821" s="1" t="s">
        <v>22615</v>
      </c>
    </row>
    <row r="6822" spans="1:12">
      <c r="A6822" s="1">
        <v>8249</v>
      </c>
      <c r="B6822" s="1" t="s">
        <v>22618</v>
      </c>
      <c r="C6822" s="1" t="s">
        <v>22619</v>
      </c>
      <c r="D6822" s="1" t="s">
        <v>7943</v>
      </c>
      <c r="E6822" s="1" t="s">
        <v>22620</v>
      </c>
      <c r="F6822" s="1" t="s">
        <v>22621</v>
      </c>
      <c r="G6822" s="1">
        <v>-26.059166999999999</v>
      </c>
      <c r="H6822" s="1">
        <v>-53.063333</v>
      </c>
      <c r="I6822" s="1">
        <v>2100</v>
      </c>
      <c r="J6822" s="1">
        <v>-4</v>
      </c>
      <c r="K6822" s="1" t="s">
        <v>5710</v>
      </c>
      <c r="L6822" s="1" t="s">
        <v>22618</v>
      </c>
    </row>
    <row r="6823" spans="1:12">
      <c r="A6823" s="1">
        <v>8250</v>
      </c>
      <c r="B6823" s="1" t="s">
        <v>20217</v>
      </c>
      <c r="C6823" s="1" t="s">
        <v>22622</v>
      </c>
      <c r="D6823" s="1" t="s">
        <v>7943</v>
      </c>
      <c r="E6823" s="1" t="s">
        <v>22623</v>
      </c>
      <c r="F6823" s="1" t="s">
        <v>22624</v>
      </c>
      <c r="G6823" s="1">
        <v>-10.633611</v>
      </c>
      <c r="H6823" s="1">
        <v>-51.567222000000001</v>
      </c>
      <c r="I6823" s="1">
        <v>250</v>
      </c>
      <c r="J6823" s="1">
        <v>-4</v>
      </c>
      <c r="K6823" s="1" t="s">
        <v>5710</v>
      </c>
      <c r="L6823" s="1" t="s">
        <v>20217</v>
      </c>
    </row>
    <row r="6824" spans="1:12">
      <c r="A6824" s="1">
        <v>8251</v>
      </c>
      <c r="B6824" s="1" t="s">
        <v>22625</v>
      </c>
      <c r="C6824" s="1" t="s">
        <v>22626</v>
      </c>
      <c r="D6824" s="1" t="s">
        <v>1210</v>
      </c>
      <c r="E6824" s="1" t="s">
        <v>22627</v>
      </c>
      <c r="F6824" s="1" t="s">
        <v>1212</v>
      </c>
      <c r="G6824" s="1">
        <v>34.175863800000002</v>
      </c>
      <c r="H6824" s="1">
        <v>-83.561597199999994</v>
      </c>
      <c r="I6824" s="1">
        <v>951</v>
      </c>
      <c r="J6824" s="1">
        <v>-4</v>
      </c>
      <c r="K6824" s="1" t="s">
        <v>161</v>
      </c>
      <c r="L6824" s="1" t="s">
        <v>22625</v>
      </c>
    </row>
    <row r="6825" spans="1:12">
      <c r="A6825" s="1">
        <v>8252</v>
      </c>
      <c r="B6825" s="1" t="s">
        <v>22628</v>
      </c>
      <c r="C6825" s="1" t="s">
        <v>22629</v>
      </c>
      <c r="D6825" s="1" t="s">
        <v>1210</v>
      </c>
      <c r="E6825" s="1" t="s">
        <v>22630</v>
      </c>
      <c r="F6825" s="1" t="s">
        <v>22631</v>
      </c>
      <c r="G6825" s="1">
        <v>29.727606600000001</v>
      </c>
      <c r="H6825" s="1">
        <v>-85.027441600000003</v>
      </c>
      <c r="I6825" s="1">
        <v>20</v>
      </c>
      <c r="J6825" s="1">
        <v>-6</v>
      </c>
      <c r="K6825" s="1" t="s">
        <v>236</v>
      </c>
      <c r="L6825" s="1" t="s">
        <v>22628</v>
      </c>
    </row>
    <row r="6826" spans="1:12">
      <c r="A6826" s="1">
        <v>8253</v>
      </c>
      <c r="B6826" s="1" t="s">
        <v>22632</v>
      </c>
      <c r="C6826" s="1" t="s">
        <v>22633</v>
      </c>
      <c r="D6826" s="1" t="s">
        <v>7943</v>
      </c>
      <c r="E6826" s="1" t="s">
        <v>22634</v>
      </c>
      <c r="F6826" s="1" t="s">
        <v>22635</v>
      </c>
      <c r="G6826" s="1">
        <v>-23.798611000000001</v>
      </c>
      <c r="H6826" s="1">
        <v>-53.313611000000002</v>
      </c>
      <c r="I6826" s="1">
        <v>1558</v>
      </c>
      <c r="J6826" s="1">
        <v>-4</v>
      </c>
      <c r="K6826" s="1" t="s">
        <v>5710</v>
      </c>
      <c r="L6826" s="1" t="s">
        <v>22632</v>
      </c>
    </row>
    <row r="6827" spans="1:12">
      <c r="A6827" s="1">
        <v>8254</v>
      </c>
      <c r="B6827" s="1" t="s">
        <v>22636</v>
      </c>
      <c r="C6827" s="1" t="s">
        <v>22637</v>
      </c>
      <c r="D6827" s="1" t="s">
        <v>7943</v>
      </c>
      <c r="E6827" s="1" t="s">
        <v>22638</v>
      </c>
      <c r="F6827" s="1" t="s">
        <v>22639</v>
      </c>
      <c r="G6827" s="1">
        <v>-18.231943999999999</v>
      </c>
      <c r="H6827" s="1">
        <v>-43.650278</v>
      </c>
      <c r="I6827" s="1">
        <v>4446</v>
      </c>
      <c r="J6827" s="1">
        <v>-4</v>
      </c>
      <c r="K6827" s="1" t="s">
        <v>5710</v>
      </c>
      <c r="L6827" s="1" t="s">
        <v>22636</v>
      </c>
    </row>
    <row r="6828" spans="1:12">
      <c r="A6828" s="1">
        <v>8255</v>
      </c>
      <c r="B6828" s="1" t="s">
        <v>22640</v>
      </c>
      <c r="C6828" s="1" t="s">
        <v>22641</v>
      </c>
      <c r="D6828" s="1" t="s">
        <v>7943</v>
      </c>
      <c r="E6828" s="1" t="s">
        <v>22642</v>
      </c>
      <c r="F6828" s="1" t="s">
        <v>22643</v>
      </c>
      <c r="G6828" s="1">
        <v>-2.5325000000000002</v>
      </c>
      <c r="H6828" s="1">
        <v>-66.083332999999996</v>
      </c>
      <c r="I6828" s="1">
        <v>207</v>
      </c>
      <c r="J6828" s="1">
        <v>-4</v>
      </c>
      <c r="K6828" s="1" t="s">
        <v>5710</v>
      </c>
      <c r="L6828" s="1" t="s">
        <v>22640</v>
      </c>
    </row>
    <row r="6829" spans="1:12">
      <c r="A6829" s="1">
        <v>8256</v>
      </c>
      <c r="B6829" s="1" t="s">
        <v>22644</v>
      </c>
      <c r="C6829" s="1" t="s">
        <v>22645</v>
      </c>
      <c r="D6829" s="1" t="s">
        <v>7943</v>
      </c>
      <c r="E6829" s="1" t="s">
        <v>22646</v>
      </c>
      <c r="F6829" s="1" t="s">
        <v>22647</v>
      </c>
      <c r="G6829" s="1">
        <v>-3.4655559999999999</v>
      </c>
      <c r="H6829" s="1">
        <v>-68.918888999999993</v>
      </c>
      <c r="I6829" s="1">
        <v>335</v>
      </c>
      <c r="J6829" s="1">
        <v>-4</v>
      </c>
      <c r="K6829" s="1" t="s">
        <v>5710</v>
      </c>
      <c r="L6829" s="1" t="s">
        <v>22644</v>
      </c>
    </row>
    <row r="6830" spans="1:12">
      <c r="A6830" s="1">
        <v>8257</v>
      </c>
      <c r="B6830" s="1" t="s">
        <v>22648</v>
      </c>
      <c r="C6830" s="1" t="s">
        <v>22649</v>
      </c>
      <c r="D6830" s="1" t="s">
        <v>7943</v>
      </c>
      <c r="E6830" s="1" t="s">
        <v>22650</v>
      </c>
      <c r="F6830" s="1" t="s">
        <v>22651</v>
      </c>
      <c r="G6830" s="1">
        <v>-7.532222</v>
      </c>
      <c r="H6830" s="1">
        <v>-63.072221999999996</v>
      </c>
      <c r="I6830" s="1">
        <v>230</v>
      </c>
      <c r="J6830" s="1">
        <v>-4</v>
      </c>
      <c r="K6830" s="1" t="s">
        <v>5710</v>
      </c>
      <c r="L6830" s="1" t="s">
        <v>22648</v>
      </c>
    </row>
    <row r="6831" spans="1:12">
      <c r="A6831" s="1">
        <v>8258</v>
      </c>
      <c r="B6831" s="1" t="s">
        <v>22652</v>
      </c>
      <c r="C6831" s="1" t="s">
        <v>22653</v>
      </c>
      <c r="D6831" s="1" t="s">
        <v>7943</v>
      </c>
      <c r="E6831" s="1" t="s">
        <v>22654</v>
      </c>
      <c r="F6831" s="1" t="s">
        <v>22655</v>
      </c>
      <c r="G6831" s="1">
        <v>-0.41694399999999998</v>
      </c>
      <c r="H6831" s="1">
        <v>-65.033889000000002</v>
      </c>
      <c r="I6831" s="1">
        <v>223</v>
      </c>
      <c r="J6831" s="1">
        <v>-4</v>
      </c>
      <c r="K6831" s="1" t="s">
        <v>5710</v>
      </c>
      <c r="L6831" s="1" t="s">
        <v>22652</v>
      </c>
    </row>
    <row r="6832" spans="1:12">
      <c r="A6832" s="1">
        <v>8259</v>
      </c>
      <c r="B6832" s="1" t="s">
        <v>22656</v>
      </c>
      <c r="C6832" s="1" t="s">
        <v>8278</v>
      </c>
      <c r="D6832" s="1" t="s">
        <v>7943</v>
      </c>
      <c r="E6832" s="1" t="s">
        <v>22657</v>
      </c>
      <c r="F6832" s="1" t="s">
        <v>22658</v>
      </c>
      <c r="G6832" s="1">
        <v>-1.714167</v>
      </c>
      <c r="H6832" s="1">
        <v>-55.836111000000002</v>
      </c>
      <c r="I6832" s="1">
        <v>262</v>
      </c>
      <c r="J6832" s="1">
        <v>-4</v>
      </c>
      <c r="K6832" s="1" t="s">
        <v>5710</v>
      </c>
      <c r="L6832" s="1" t="s">
        <v>22656</v>
      </c>
    </row>
    <row r="6833" spans="1:12">
      <c r="A6833" s="1">
        <v>8260</v>
      </c>
      <c r="B6833" s="1" t="s">
        <v>22659</v>
      </c>
      <c r="C6833" s="1" t="s">
        <v>22660</v>
      </c>
      <c r="D6833" s="1" t="s">
        <v>7943</v>
      </c>
      <c r="E6833" s="1" t="s">
        <v>22661</v>
      </c>
      <c r="F6833" s="1" t="s">
        <v>22662</v>
      </c>
      <c r="G6833" s="1">
        <v>-15.355278</v>
      </c>
      <c r="H6833" s="1">
        <v>-38.998888999999998</v>
      </c>
      <c r="I6833" s="1">
        <v>20</v>
      </c>
      <c r="J6833" s="1">
        <v>-4</v>
      </c>
      <c r="K6833" s="1" t="s">
        <v>5710</v>
      </c>
      <c r="L6833" s="1" t="s">
        <v>22659</v>
      </c>
    </row>
    <row r="6834" spans="1:12">
      <c r="A6834" s="1">
        <v>8261</v>
      </c>
      <c r="B6834" s="1" t="s">
        <v>22663</v>
      </c>
      <c r="C6834" s="1" t="s">
        <v>22664</v>
      </c>
      <c r="D6834" s="1" t="s">
        <v>3402</v>
      </c>
      <c r="F6834" s="1" t="s">
        <v>1212</v>
      </c>
      <c r="G6834" s="1">
        <v>36.128889000000001</v>
      </c>
      <c r="H6834" s="1">
        <v>-5.4411110000000003</v>
      </c>
      <c r="I6834" s="1">
        <v>98</v>
      </c>
      <c r="J6834" s="1">
        <v>7</v>
      </c>
      <c r="K6834" s="1" t="s">
        <v>184</v>
      </c>
      <c r="L6834" s="1" t="s">
        <v>22663</v>
      </c>
    </row>
    <row r="6835" spans="1:12">
      <c r="A6835" s="1">
        <v>8262</v>
      </c>
      <c r="B6835" s="1" t="s">
        <v>22663</v>
      </c>
      <c r="C6835" s="1" t="s">
        <v>22664</v>
      </c>
      <c r="D6835" s="1" t="s">
        <v>3402</v>
      </c>
      <c r="F6835" s="1" t="s">
        <v>1212</v>
      </c>
      <c r="G6835" s="1">
        <v>36.128889000000001</v>
      </c>
      <c r="H6835" s="1">
        <v>-5.4411110000000003</v>
      </c>
      <c r="I6835" s="1">
        <v>98</v>
      </c>
      <c r="J6835" s="1">
        <v>7</v>
      </c>
      <c r="K6835" s="1" t="s">
        <v>184</v>
      </c>
      <c r="L6835" s="1" t="s">
        <v>22663</v>
      </c>
    </row>
    <row r="6836" spans="1:12">
      <c r="A6836" s="1">
        <v>8263</v>
      </c>
      <c r="B6836" s="1" t="s">
        <v>22665</v>
      </c>
      <c r="C6836" s="1" t="s">
        <v>9796</v>
      </c>
      <c r="D6836" s="1" t="s">
        <v>9796</v>
      </c>
      <c r="F6836" s="1" t="s">
        <v>1212</v>
      </c>
      <c r="G6836" s="1">
        <v>22.317699999999999</v>
      </c>
      <c r="H6836" s="1">
        <v>114.202</v>
      </c>
      <c r="I6836" s="1">
        <v>30</v>
      </c>
      <c r="J6836" s="1">
        <v>8</v>
      </c>
      <c r="K6836" s="1" t="s">
        <v>161</v>
      </c>
      <c r="L6836" s="1" t="s">
        <v>22665</v>
      </c>
    </row>
    <row r="6837" spans="1:12">
      <c r="A6837" s="1">
        <v>8264</v>
      </c>
      <c r="B6837" s="1" t="s">
        <v>22665</v>
      </c>
      <c r="C6837" s="1" t="s">
        <v>9796</v>
      </c>
      <c r="D6837" s="1" t="s">
        <v>9796</v>
      </c>
      <c r="F6837" s="1" t="s">
        <v>1212</v>
      </c>
      <c r="G6837" s="1">
        <v>22.317699999999999</v>
      </c>
      <c r="H6837" s="1">
        <v>114.202</v>
      </c>
      <c r="I6837" s="1">
        <v>30</v>
      </c>
      <c r="J6837" s="1">
        <v>8</v>
      </c>
      <c r="K6837" s="1" t="s">
        <v>161</v>
      </c>
      <c r="L6837" s="1" t="s">
        <v>22665</v>
      </c>
    </row>
    <row r="6838" spans="1:12">
      <c r="A6838" s="1">
        <v>8265</v>
      </c>
      <c r="B6838" s="1" t="s">
        <v>22666</v>
      </c>
      <c r="C6838" s="1" t="s">
        <v>22667</v>
      </c>
      <c r="D6838" s="1" t="s">
        <v>6330</v>
      </c>
      <c r="E6838" s="1" t="s">
        <v>22668</v>
      </c>
      <c r="F6838" s="1" t="s">
        <v>22669</v>
      </c>
      <c r="G6838" s="1">
        <v>-21.713056999999999</v>
      </c>
      <c r="H6838" s="1">
        <v>122.21222</v>
      </c>
      <c r="I6838" s="1">
        <v>970</v>
      </c>
      <c r="J6838" s="1">
        <v>8</v>
      </c>
      <c r="K6838" s="1" t="s">
        <v>201</v>
      </c>
      <c r="L6838" s="1" t="s">
        <v>22666</v>
      </c>
    </row>
    <row r="6839" spans="1:12">
      <c r="A6839" s="1">
        <v>8266</v>
      </c>
      <c r="B6839" s="1" t="s">
        <v>22670</v>
      </c>
      <c r="C6839" s="1" t="s">
        <v>22671</v>
      </c>
      <c r="D6839" s="1" t="s">
        <v>5408</v>
      </c>
      <c r="E6839" s="1" t="s">
        <v>22672</v>
      </c>
      <c r="F6839" s="1" t="s">
        <v>22673</v>
      </c>
      <c r="G6839" s="1">
        <v>36.299300000000002</v>
      </c>
      <c r="H6839" s="1">
        <v>32.301400000000001</v>
      </c>
      <c r="I6839" s="1">
        <v>92</v>
      </c>
      <c r="J6839" s="1">
        <v>2</v>
      </c>
      <c r="K6839" s="1" t="s">
        <v>184</v>
      </c>
      <c r="L6839" s="1" t="s">
        <v>22670</v>
      </c>
    </row>
    <row r="6840" spans="1:12">
      <c r="A6840" s="1">
        <v>8267</v>
      </c>
      <c r="B6840" s="1" t="s">
        <v>22674</v>
      </c>
      <c r="C6840" s="1" t="s">
        <v>22675</v>
      </c>
      <c r="D6840" s="1" t="s">
        <v>6584</v>
      </c>
      <c r="F6840" s="1" t="s">
        <v>22676</v>
      </c>
      <c r="G6840" s="1">
        <v>33.921368999999999</v>
      </c>
      <c r="H6840" s="1">
        <v>69.078130000000002</v>
      </c>
      <c r="I6840" s="1">
        <v>6614</v>
      </c>
      <c r="J6840" s="1">
        <v>4.5</v>
      </c>
      <c r="K6840" s="1" t="s">
        <v>201</v>
      </c>
      <c r="L6840" s="1" t="s">
        <v>22674</v>
      </c>
    </row>
    <row r="6841" spans="1:12">
      <c r="A6841" s="1">
        <v>8268</v>
      </c>
      <c r="B6841" s="1" t="s">
        <v>18949</v>
      </c>
      <c r="C6841" s="1" t="s">
        <v>22677</v>
      </c>
      <c r="D6841" s="1" t="s">
        <v>1210</v>
      </c>
      <c r="E6841" s="1" t="s">
        <v>22678</v>
      </c>
      <c r="F6841" s="1" t="s">
        <v>1212</v>
      </c>
      <c r="G6841" s="1">
        <v>29.959250000000001</v>
      </c>
      <c r="H6841" s="1">
        <v>-81.339722199999997</v>
      </c>
      <c r="I6841" s="1">
        <v>10</v>
      </c>
      <c r="J6841" s="1">
        <v>-5</v>
      </c>
      <c r="K6841" s="1" t="s">
        <v>236</v>
      </c>
      <c r="L6841" s="1" t="s">
        <v>18949</v>
      </c>
    </row>
    <row r="6842" spans="1:12">
      <c r="A6842" s="1">
        <v>8269</v>
      </c>
      <c r="B6842" s="1" t="s">
        <v>22679</v>
      </c>
      <c r="C6842" s="1" t="s">
        <v>22679</v>
      </c>
      <c r="D6842" s="1" t="s">
        <v>2586</v>
      </c>
      <c r="E6842" s="1" t="s">
        <v>22680</v>
      </c>
      <c r="F6842" s="1" t="s">
        <v>1212</v>
      </c>
      <c r="G6842" s="1">
        <v>-24.833300000000001</v>
      </c>
      <c r="H6842" s="1">
        <v>31.5</v>
      </c>
      <c r="I6842" s="1">
        <v>3510</v>
      </c>
      <c r="J6842" s="1">
        <v>-2</v>
      </c>
      <c r="K6842" s="1" t="s">
        <v>201</v>
      </c>
      <c r="L6842" s="1" t="s">
        <v>22679</v>
      </c>
    </row>
    <row r="6843" spans="1:12">
      <c r="A6843" s="1">
        <v>8270</v>
      </c>
      <c r="B6843" s="1" t="s">
        <v>22681</v>
      </c>
      <c r="C6843" s="1" t="s">
        <v>22682</v>
      </c>
      <c r="D6843" s="1" t="s">
        <v>2586</v>
      </c>
      <c r="F6843" s="1" t="s">
        <v>1212</v>
      </c>
      <c r="G6843" s="1">
        <v>-24.84</v>
      </c>
      <c r="H6843" s="1">
        <v>31.41</v>
      </c>
      <c r="I6843" s="1">
        <v>3500</v>
      </c>
      <c r="J6843" s="1">
        <v>-2</v>
      </c>
      <c r="K6843" s="1" t="s">
        <v>201</v>
      </c>
      <c r="L6843" s="1" t="s">
        <v>22681</v>
      </c>
    </row>
    <row r="6844" spans="1:12">
      <c r="A6844" s="1">
        <v>8271</v>
      </c>
      <c r="B6844" s="1" t="s">
        <v>22681</v>
      </c>
      <c r="C6844" s="1" t="s">
        <v>22682</v>
      </c>
      <c r="D6844" s="1" t="s">
        <v>2586</v>
      </c>
      <c r="F6844" s="1" t="s">
        <v>1212</v>
      </c>
      <c r="G6844" s="1">
        <v>-24.84</v>
      </c>
      <c r="H6844" s="1">
        <v>31.41</v>
      </c>
      <c r="I6844" s="1">
        <v>3500</v>
      </c>
      <c r="J6844" s="1">
        <v>-2</v>
      </c>
      <c r="K6844" s="1" t="s">
        <v>201</v>
      </c>
      <c r="L6844" s="1" t="s">
        <v>22681</v>
      </c>
    </row>
    <row r="6845" spans="1:12">
      <c r="A6845" s="1">
        <v>8272</v>
      </c>
      <c r="B6845" s="1" t="s">
        <v>22681</v>
      </c>
      <c r="C6845" s="1" t="s">
        <v>22682</v>
      </c>
      <c r="D6845" s="1" t="s">
        <v>2586</v>
      </c>
      <c r="E6845" s="1" t="s">
        <v>22683</v>
      </c>
      <c r="F6845" s="1" t="s">
        <v>1212</v>
      </c>
      <c r="G6845" s="1">
        <v>-24.815000000000001</v>
      </c>
      <c r="H6845" s="1">
        <v>31.42</v>
      </c>
      <c r="I6845" s="1">
        <v>1200</v>
      </c>
      <c r="J6845" s="1">
        <v>-2</v>
      </c>
      <c r="K6845" s="1" t="s">
        <v>201</v>
      </c>
      <c r="L6845" s="1" t="s">
        <v>22681</v>
      </c>
    </row>
    <row r="6846" spans="1:12">
      <c r="A6846" s="1">
        <v>8273</v>
      </c>
      <c r="B6846" s="1" t="s">
        <v>20883</v>
      </c>
      <c r="C6846" s="1" t="s">
        <v>11056</v>
      </c>
      <c r="D6846" s="1" t="s">
        <v>1210</v>
      </c>
      <c r="E6846" s="1" t="s">
        <v>22684</v>
      </c>
      <c r="F6846" s="1" t="s">
        <v>22685</v>
      </c>
      <c r="G6846" s="1">
        <v>31.4767385</v>
      </c>
      <c r="H6846" s="1">
        <v>-82.860566399999996</v>
      </c>
      <c r="I6846" s="1">
        <v>257</v>
      </c>
      <c r="J6846" s="1">
        <v>-5</v>
      </c>
      <c r="K6846" s="1" t="s">
        <v>236</v>
      </c>
      <c r="L6846" s="1" t="s">
        <v>20883</v>
      </c>
    </row>
    <row r="6847" spans="1:12">
      <c r="A6847" s="1">
        <v>8274</v>
      </c>
      <c r="B6847" s="1" t="s">
        <v>22686</v>
      </c>
      <c r="C6847" s="1" t="s">
        <v>22687</v>
      </c>
      <c r="D6847" s="1" t="s">
        <v>1210</v>
      </c>
      <c r="E6847" s="1" t="s">
        <v>22688</v>
      </c>
      <c r="F6847" s="1" t="s">
        <v>22689</v>
      </c>
      <c r="G6847" s="1">
        <v>27.497471999999998</v>
      </c>
      <c r="H6847" s="1">
        <v>-80.372637999999995</v>
      </c>
      <c r="I6847" s="1">
        <v>23</v>
      </c>
      <c r="J6847" s="1">
        <v>-4</v>
      </c>
      <c r="K6847" s="1" t="s">
        <v>236</v>
      </c>
      <c r="L6847" s="1" t="s">
        <v>22686</v>
      </c>
    </row>
    <row r="6848" spans="1:12">
      <c r="A6848" s="1">
        <v>8275</v>
      </c>
      <c r="B6848" s="1" t="s">
        <v>3659</v>
      </c>
      <c r="C6848" s="1" t="s">
        <v>3659</v>
      </c>
      <c r="D6848" s="1" t="s">
        <v>1210</v>
      </c>
      <c r="E6848" s="1" t="s">
        <v>22690</v>
      </c>
      <c r="F6848" s="1" t="s">
        <v>22691</v>
      </c>
      <c r="G6848" s="1">
        <v>38.806345999999998</v>
      </c>
      <c r="H6848" s="1">
        <v>-77.062100000000001</v>
      </c>
      <c r="I6848" s="1">
        <v>1</v>
      </c>
      <c r="J6848" s="1">
        <v>-5</v>
      </c>
      <c r="K6848" s="1" t="s">
        <v>236</v>
      </c>
      <c r="L6848" s="1" t="s">
        <v>3659</v>
      </c>
    </row>
    <row r="6849" spans="1:12">
      <c r="A6849" s="1">
        <v>8276</v>
      </c>
      <c r="B6849" s="1" t="s">
        <v>22692</v>
      </c>
      <c r="C6849" s="1" t="s">
        <v>22693</v>
      </c>
      <c r="D6849" s="1" t="s">
        <v>1210</v>
      </c>
      <c r="E6849" s="1" t="s">
        <v>22694</v>
      </c>
      <c r="F6849" s="1" t="s">
        <v>22695</v>
      </c>
      <c r="G6849" s="1">
        <v>41.8744017</v>
      </c>
      <c r="H6849" s="1">
        <v>-71.016645299999993</v>
      </c>
      <c r="I6849" s="1">
        <v>43</v>
      </c>
      <c r="J6849" s="1">
        <v>-5</v>
      </c>
      <c r="K6849" s="1" t="s">
        <v>236</v>
      </c>
      <c r="L6849" s="1" t="s">
        <v>22692</v>
      </c>
    </row>
    <row r="6850" spans="1:12">
      <c r="A6850" s="1">
        <v>8277</v>
      </c>
      <c r="B6850" s="1" t="s">
        <v>22696</v>
      </c>
      <c r="C6850" s="1" t="s">
        <v>1723</v>
      </c>
      <c r="D6850" s="1" t="s">
        <v>1210</v>
      </c>
      <c r="E6850" s="1" t="s">
        <v>22697</v>
      </c>
      <c r="F6850" s="1" t="s">
        <v>22698</v>
      </c>
      <c r="G6850" s="1">
        <v>41.909027799999997</v>
      </c>
      <c r="H6850" s="1">
        <v>-70.728777800000003</v>
      </c>
      <c r="I6850" s="1">
        <v>148</v>
      </c>
      <c r="J6850" s="1">
        <v>-4</v>
      </c>
      <c r="K6850" s="1" t="s">
        <v>236</v>
      </c>
      <c r="L6850" s="1" t="s">
        <v>22696</v>
      </c>
    </row>
    <row r="6851" spans="1:12">
      <c r="A6851" s="1">
        <v>8278</v>
      </c>
      <c r="B6851" s="1" t="s">
        <v>22699</v>
      </c>
      <c r="C6851" s="1" t="s">
        <v>22700</v>
      </c>
      <c r="D6851" s="1" t="s">
        <v>1210</v>
      </c>
      <c r="E6851" s="1" t="s">
        <v>22701</v>
      </c>
      <c r="F6851" s="1" t="s">
        <v>22702</v>
      </c>
      <c r="G6851" s="1">
        <v>41.597138899999997</v>
      </c>
      <c r="H6851" s="1">
        <v>-71.412138900000002</v>
      </c>
      <c r="I6851" s="1">
        <v>18</v>
      </c>
      <c r="J6851" s="1">
        <v>-4</v>
      </c>
      <c r="K6851" s="1" t="s">
        <v>236</v>
      </c>
      <c r="L6851" s="1" t="s">
        <v>22699</v>
      </c>
    </row>
    <row r="6852" spans="1:12">
      <c r="A6852" s="1">
        <v>8279</v>
      </c>
      <c r="B6852" s="1" t="s">
        <v>22703</v>
      </c>
      <c r="C6852" s="1" t="s">
        <v>13777</v>
      </c>
      <c r="D6852" s="1" t="s">
        <v>1210</v>
      </c>
      <c r="E6852" s="1" t="s">
        <v>22704</v>
      </c>
      <c r="F6852" s="1" t="s">
        <v>1212</v>
      </c>
      <c r="G6852" s="1">
        <v>42.000133099999999</v>
      </c>
      <c r="H6852" s="1">
        <v>-71.196771400000003</v>
      </c>
      <c r="I6852" s="1">
        <v>122</v>
      </c>
      <c r="J6852" s="1">
        <v>-5</v>
      </c>
      <c r="K6852" s="1" t="s">
        <v>236</v>
      </c>
      <c r="L6852" s="1" t="s">
        <v>22703</v>
      </c>
    </row>
    <row r="6853" spans="1:12">
      <c r="A6853" s="1">
        <v>8280</v>
      </c>
      <c r="B6853" s="1" t="s">
        <v>22705</v>
      </c>
      <c r="C6853" s="1" t="s">
        <v>22706</v>
      </c>
      <c r="D6853" s="1" t="s">
        <v>1210</v>
      </c>
      <c r="E6853" s="1" t="s">
        <v>22707</v>
      </c>
      <c r="F6853" s="1" t="s">
        <v>22708</v>
      </c>
      <c r="G6853" s="1">
        <v>42.190527799999998</v>
      </c>
      <c r="H6853" s="1">
        <v>-71.172944400000006</v>
      </c>
      <c r="I6853" s="1">
        <v>49</v>
      </c>
      <c r="J6853" s="1">
        <v>-5</v>
      </c>
      <c r="K6853" s="1" t="s">
        <v>236</v>
      </c>
      <c r="L6853" s="1" t="s">
        <v>22705</v>
      </c>
    </row>
    <row r="6854" spans="1:12">
      <c r="A6854" s="1">
        <v>8281</v>
      </c>
      <c r="B6854" s="1" t="s">
        <v>22709</v>
      </c>
      <c r="C6854" s="1" t="s">
        <v>22710</v>
      </c>
      <c r="D6854" s="1" t="s">
        <v>1210</v>
      </c>
      <c r="E6854" s="1" t="s">
        <v>22711</v>
      </c>
      <c r="F6854" s="1" t="s">
        <v>22712</v>
      </c>
      <c r="G6854" s="1">
        <v>42.157947200000002</v>
      </c>
      <c r="H6854" s="1">
        <v>-72.715874999999997</v>
      </c>
      <c r="I6854" s="1">
        <v>270</v>
      </c>
      <c r="J6854" s="1">
        <v>-4</v>
      </c>
      <c r="K6854" s="1" t="s">
        <v>236</v>
      </c>
      <c r="L6854" s="1" t="s">
        <v>22709</v>
      </c>
    </row>
    <row r="6855" spans="1:12">
      <c r="A6855" s="1">
        <v>8282</v>
      </c>
      <c r="B6855" s="1" t="s">
        <v>22713</v>
      </c>
      <c r="C6855" s="1" t="s">
        <v>22714</v>
      </c>
      <c r="D6855" s="1" t="s">
        <v>1210</v>
      </c>
      <c r="E6855" s="1" t="s">
        <v>22715</v>
      </c>
      <c r="F6855" s="1" t="s">
        <v>22716</v>
      </c>
      <c r="G6855" s="1">
        <v>41.744027799999998</v>
      </c>
      <c r="H6855" s="1">
        <v>-72.180222200000003</v>
      </c>
      <c r="I6855" s="1">
        <v>246</v>
      </c>
      <c r="J6855" s="1">
        <v>-4</v>
      </c>
      <c r="K6855" s="1" t="s">
        <v>236</v>
      </c>
      <c r="L6855" s="1" t="s">
        <v>22713</v>
      </c>
    </row>
    <row r="6856" spans="1:12">
      <c r="A6856" s="1">
        <v>8283</v>
      </c>
      <c r="B6856" s="1" t="s">
        <v>22717</v>
      </c>
      <c r="C6856" s="1" t="s">
        <v>11156</v>
      </c>
      <c r="D6856" s="1" t="s">
        <v>1210</v>
      </c>
      <c r="E6856" s="1" t="s">
        <v>22718</v>
      </c>
      <c r="F6856" s="1" t="s">
        <v>22719</v>
      </c>
      <c r="G6856" s="1">
        <v>41.509988399999997</v>
      </c>
      <c r="H6856" s="1">
        <v>-74.264644399999995</v>
      </c>
      <c r="I6856" s="1">
        <v>364</v>
      </c>
      <c r="J6856" s="1">
        <v>-4</v>
      </c>
      <c r="K6856" s="1" t="s">
        <v>236</v>
      </c>
      <c r="L6856" s="1" t="s">
        <v>22717</v>
      </c>
    </row>
    <row r="6857" spans="1:12">
      <c r="A6857" s="1">
        <v>8284</v>
      </c>
      <c r="B6857" s="1" t="s">
        <v>22720</v>
      </c>
      <c r="C6857" s="1" t="s">
        <v>11319</v>
      </c>
      <c r="D6857" s="1" t="s">
        <v>1210</v>
      </c>
      <c r="E6857" s="1" t="s">
        <v>22721</v>
      </c>
      <c r="F6857" s="1" t="s">
        <v>22722</v>
      </c>
      <c r="G6857" s="1">
        <v>40.217138900000002</v>
      </c>
      <c r="H6857" s="1">
        <v>-76.851361100000005</v>
      </c>
      <c r="I6857" s="1">
        <v>347</v>
      </c>
      <c r="J6857" s="1">
        <v>-5</v>
      </c>
      <c r="K6857" s="1" t="s">
        <v>236</v>
      </c>
      <c r="L6857" s="1" t="s">
        <v>22720</v>
      </c>
    </row>
    <row r="6858" spans="1:12">
      <c r="A6858" s="1">
        <v>8285</v>
      </c>
      <c r="B6858" s="1" t="s">
        <v>22723</v>
      </c>
      <c r="C6858" s="1" t="s">
        <v>22724</v>
      </c>
      <c r="D6858" s="1" t="s">
        <v>1210</v>
      </c>
      <c r="E6858" s="1" t="s">
        <v>22725</v>
      </c>
      <c r="F6858" s="1" t="s">
        <v>22726</v>
      </c>
      <c r="G6858" s="1">
        <v>42.09825</v>
      </c>
      <c r="H6858" s="1">
        <v>-70.672138899999993</v>
      </c>
      <c r="I6858" s="1">
        <v>9</v>
      </c>
      <c r="J6858" s="1">
        <v>-4</v>
      </c>
      <c r="K6858" s="1" t="s">
        <v>236</v>
      </c>
      <c r="L6858" s="1" t="s">
        <v>22723</v>
      </c>
    </row>
    <row r="6859" spans="1:12">
      <c r="A6859" s="1">
        <v>8286</v>
      </c>
      <c r="B6859" s="1" t="s">
        <v>22727</v>
      </c>
      <c r="C6859" s="1" t="s">
        <v>22728</v>
      </c>
      <c r="D6859" s="1" t="s">
        <v>1210</v>
      </c>
      <c r="E6859" s="1" t="s">
        <v>22729</v>
      </c>
      <c r="F6859" s="1" t="s">
        <v>22730</v>
      </c>
      <c r="G6859" s="1">
        <v>41.371535299999998</v>
      </c>
      <c r="H6859" s="1">
        <v>-73.482190599999996</v>
      </c>
      <c r="I6859" s="1">
        <v>458</v>
      </c>
      <c r="J6859" s="1">
        <v>-5</v>
      </c>
      <c r="K6859" s="1" t="s">
        <v>236</v>
      </c>
      <c r="L6859" s="1" t="s">
        <v>22727</v>
      </c>
    </row>
    <row r="6860" spans="1:12">
      <c r="A6860" s="1">
        <v>8287</v>
      </c>
      <c r="B6860" s="1" t="s">
        <v>22731</v>
      </c>
      <c r="C6860" s="1" t="s">
        <v>22732</v>
      </c>
      <c r="D6860" s="1" t="s">
        <v>1210</v>
      </c>
      <c r="E6860" s="1" t="s">
        <v>22733</v>
      </c>
      <c r="F6860" s="1" t="s">
        <v>22734</v>
      </c>
      <c r="G6860" s="1">
        <v>42.781750000000002</v>
      </c>
      <c r="H6860" s="1">
        <v>-71.514777800000005</v>
      </c>
      <c r="I6860" s="1">
        <v>199</v>
      </c>
      <c r="J6860" s="1">
        <v>-4</v>
      </c>
      <c r="K6860" s="1" t="s">
        <v>236</v>
      </c>
      <c r="L6860" s="1" t="s">
        <v>22731</v>
      </c>
    </row>
    <row r="6861" spans="1:12">
      <c r="A6861" s="1">
        <v>8288</v>
      </c>
      <c r="B6861" s="1" t="s">
        <v>22735</v>
      </c>
      <c r="C6861" s="1" t="s">
        <v>22736</v>
      </c>
      <c r="D6861" s="1" t="s">
        <v>1210</v>
      </c>
      <c r="E6861" s="1" t="s">
        <v>22737</v>
      </c>
      <c r="F6861" s="1" t="s">
        <v>22738</v>
      </c>
      <c r="G6861" s="1">
        <v>42.717194399999997</v>
      </c>
      <c r="H6861" s="1">
        <v>-71.123416700000007</v>
      </c>
      <c r="I6861" s="1">
        <v>148</v>
      </c>
      <c r="J6861" s="1">
        <v>-4</v>
      </c>
      <c r="K6861" s="1" t="s">
        <v>236</v>
      </c>
      <c r="L6861" s="1" t="s">
        <v>22735</v>
      </c>
    </row>
    <row r="6862" spans="1:12">
      <c r="A6862" s="1">
        <v>8289</v>
      </c>
      <c r="B6862" s="1" t="s">
        <v>22739</v>
      </c>
      <c r="C6862" s="1" t="s">
        <v>1901</v>
      </c>
      <c r="D6862" s="1" t="s">
        <v>1210</v>
      </c>
      <c r="E6862" s="1" t="s">
        <v>22740</v>
      </c>
      <c r="F6862" s="1" t="s">
        <v>22741</v>
      </c>
      <c r="G6862" s="1">
        <v>41.4785556</v>
      </c>
      <c r="H6862" s="1">
        <v>-73.135249999999999</v>
      </c>
      <c r="I6862" s="1">
        <v>726</v>
      </c>
      <c r="J6862" s="1">
        <v>-4</v>
      </c>
      <c r="K6862" s="1" t="s">
        <v>236</v>
      </c>
      <c r="L6862" s="1" t="s">
        <v>22739</v>
      </c>
    </row>
    <row r="6863" spans="1:12">
      <c r="A6863" s="1">
        <v>8290</v>
      </c>
      <c r="B6863" s="1" t="s">
        <v>22742</v>
      </c>
      <c r="C6863" s="1" t="s">
        <v>22743</v>
      </c>
      <c r="D6863" s="1" t="s">
        <v>1210</v>
      </c>
      <c r="E6863" s="1" t="s">
        <v>22744</v>
      </c>
      <c r="F6863" s="1" t="s">
        <v>22745</v>
      </c>
      <c r="G6863" s="1">
        <v>42.5541111</v>
      </c>
      <c r="H6863" s="1">
        <v>-71.758972200000002</v>
      </c>
      <c r="I6863" s="1">
        <v>348</v>
      </c>
      <c r="J6863" s="1">
        <v>-4</v>
      </c>
      <c r="K6863" s="1" t="s">
        <v>236</v>
      </c>
      <c r="L6863" s="1" t="s">
        <v>22742</v>
      </c>
    </row>
    <row r="6864" spans="1:12">
      <c r="A6864" s="1">
        <v>8291</v>
      </c>
      <c r="B6864" s="1" t="s">
        <v>22746</v>
      </c>
      <c r="C6864" s="1" t="s">
        <v>22747</v>
      </c>
      <c r="D6864" s="1" t="s">
        <v>1210</v>
      </c>
      <c r="F6864" s="1" t="s">
        <v>22748</v>
      </c>
      <c r="G6864" s="1">
        <v>33.756555599999999</v>
      </c>
      <c r="H6864" s="1">
        <v>-84.885062500000004</v>
      </c>
      <c r="I6864" s="1">
        <v>1110</v>
      </c>
      <c r="J6864" s="1">
        <v>-4</v>
      </c>
      <c r="K6864" s="1" t="s">
        <v>236</v>
      </c>
      <c r="L6864" s="1" t="s">
        <v>22746</v>
      </c>
    </row>
    <row r="6865" spans="1:12">
      <c r="A6865" s="1">
        <v>8292</v>
      </c>
      <c r="B6865" s="1" t="s">
        <v>22749</v>
      </c>
      <c r="C6865" s="1" t="s">
        <v>22750</v>
      </c>
      <c r="D6865" s="1" t="s">
        <v>1210</v>
      </c>
      <c r="E6865" s="1" t="s">
        <v>22751</v>
      </c>
      <c r="F6865" s="1" t="s">
        <v>22752</v>
      </c>
      <c r="G6865" s="1">
        <v>34.123147500000002</v>
      </c>
      <c r="H6865" s="1">
        <v>-84.848706699999994</v>
      </c>
      <c r="I6865" s="1">
        <v>759</v>
      </c>
      <c r="J6865" s="1">
        <v>-4</v>
      </c>
      <c r="K6865" s="1" t="s">
        <v>236</v>
      </c>
      <c r="L6865" s="1" t="s">
        <v>22749</v>
      </c>
    </row>
    <row r="6866" spans="1:12">
      <c r="A6866" s="1">
        <v>8293</v>
      </c>
      <c r="B6866" s="1" t="s">
        <v>22753</v>
      </c>
      <c r="C6866" s="1" t="s">
        <v>22754</v>
      </c>
      <c r="D6866" s="1" t="s">
        <v>1210</v>
      </c>
      <c r="E6866" s="1" t="s">
        <v>22755</v>
      </c>
      <c r="F6866" s="1" t="s">
        <v>22756</v>
      </c>
      <c r="G6866" s="1">
        <v>34.089916700000003</v>
      </c>
      <c r="H6866" s="1">
        <v>-85.610083299999999</v>
      </c>
      <c r="I6866" s="1">
        <v>595</v>
      </c>
      <c r="J6866" s="1">
        <v>-4</v>
      </c>
      <c r="K6866" s="1" t="s">
        <v>236</v>
      </c>
      <c r="L6866" s="1" t="s">
        <v>22753</v>
      </c>
    </row>
    <row r="6867" spans="1:12">
      <c r="A6867" s="1">
        <v>8294</v>
      </c>
      <c r="B6867" s="1" t="s">
        <v>22757</v>
      </c>
      <c r="C6867" s="1" t="s">
        <v>5033</v>
      </c>
      <c r="D6867" s="1" t="s">
        <v>1210</v>
      </c>
      <c r="E6867" s="1" t="s">
        <v>22758</v>
      </c>
      <c r="F6867" s="1" t="s">
        <v>22759</v>
      </c>
      <c r="G6867" s="1">
        <v>34.350777800000003</v>
      </c>
      <c r="H6867" s="1">
        <v>-85.158666699999998</v>
      </c>
      <c r="I6867" s="1">
        <v>664</v>
      </c>
      <c r="J6867" s="1">
        <v>-4</v>
      </c>
      <c r="K6867" s="1" t="s">
        <v>236</v>
      </c>
      <c r="L6867" s="1" t="s">
        <v>22757</v>
      </c>
    </row>
    <row r="6868" spans="1:12">
      <c r="A6868" s="1">
        <v>8295</v>
      </c>
      <c r="B6868" s="1" t="s">
        <v>22760</v>
      </c>
      <c r="C6868" s="1" t="s">
        <v>22761</v>
      </c>
      <c r="D6868" s="1" t="s">
        <v>1210</v>
      </c>
      <c r="E6868" s="1" t="s">
        <v>22762</v>
      </c>
      <c r="F6868" s="1" t="s">
        <v>22763</v>
      </c>
      <c r="G6868" s="1">
        <v>33.972648900000003</v>
      </c>
      <c r="H6868" s="1">
        <v>-86.089083400000007</v>
      </c>
      <c r="I6868" s="1">
        <v>569</v>
      </c>
      <c r="J6868" s="1">
        <v>-5</v>
      </c>
      <c r="K6868" s="1" t="s">
        <v>236</v>
      </c>
      <c r="L6868" s="1" t="s">
        <v>22760</v>
      </c>
    </row>
    <row r="6869" spans="1:12">
      <c r="A6869" s="1">
        <v>8296</v>
      </c>
      <c r="B6869" s="1" t="s">
        <v>22764</v>
      </c>
      <c r="C6869" s="1" t="s">
        <v>11818</v>
      </c>
      <c r="D6869" s="1" t="s">
        <v>1210</v>
      </c>
      <c r="E6869" s="1" t="s">
        <v>22765</v>
      </c>
      <c r="F6869" s="1" t="s">
        <v>22766</v>
      </c>
      <c r="G6869" s="1">
        <v>35.963833299999997</v>
      </c>
      <c r="H6869" s="1">
        <v>-83.873666700000001</v>
      </c>
      <c r="I6869" s="1">
        <v>833</v>
      </c>
      <c r="J6869" s="1">
        <v>-4</v>
      </c>
      <c r="K6869" s="1" t="s">
        <v>236</v>
      </c>
      <c r="L6869" s="1" t="s">
        <v>22764</v>
      </c>
    </row>
    <row r="6870" spans="1:12">
      <c r="A6870" s="1">
        <v>8297</v>
      </c>
      <c r="B6870" s="1" t="s">
        <v>22767</v>
      </c>
      <c r="C6870" s="1" t="s">
        <v>22768</v>
      </c>
      <c r="D6870" s="1" t="s">
        <v>1210</v>
      </c>
      <c r="E6870" s="1" t="s">
        <v>22769</v>
      </c>
      <c r="F6870" s="1" t="s">
        <v>22770</v>
      </c>
      <c r="G6870" s="1">
        <v>33.982861100000001</v>
      </c>
      <c r="H6870" s="1">
        <v>-83.667416700000004</v>
      </c>
      <c r="I6870" s="1">
        <v>943</v>
      </c>
      <c r="J6870" s="1">
        <v>-4</v>
      </c>
      <c r="K6870" s="1" t="s">
        <v>236</v>
      </c>
      <c r="L6870" s="1" t="s">
        <v>22767</v>
      </c>
    </row>
    <row r="6871" spans="1:12">
      <c r="A6871" s="1">
        <v>8298</v>
      </c>
      <c r="B6871" s="1" t="s">
        <v>22771</v>
      </c>
      <c r="C6871" s="1" t="s">
        <v>22772</v>
      </c>
      <c r="D6871" s="1" t="s">
        <v>1210</v>
      </c>
      <c r="E6871" s="1" t="s">
        <v>22773</v>
      </c>
      <c r="F6871" s="1" t="s">
        <v>22774</v>
      </c>
      <c r="G6871" s="1">
        <v>32.645277800000002</v>
      </c>
      <c r="H6871" s="1">
        <v>-81.597111100000006</v>
      </c>
      <c r="I6871" s="1">
        <v>188</v>
      </c>
      <c r="J6871" s="1">
        <v>-4</v>
      </c>
      <c r="K6871" s="1" t="s">
        <v>236</v>
      </c>
      <c r="L6871" s="1" t="s">
        <v>22771</v>
      </c>
    </row>
    <row r="6872" spans="1:12">
      <c r="A6872" s="1">
        <v>8299</v>
      </c>
      <c r="B6872" s="1" t="s">
        <v>22775</v>
      </c>
      <c r="C6872" s="1" t="s">
        <v>22776</v>
      </c>
      <c r="D6872" s="1" t="s">
        <v>1210</v>
      </c>
      <c r="E6872" s="1" t="s">
        <v>22777</v>
      </c>
      <c r="F6872" s="1" t="s">
        <v>22778</v>
      </c>
      <c r="G6872" s="1">
        <v>34.722944400000003</v>
      </c>
      <c r="H6872" s="1">
        <v>-84.870249999999999</v>
      </c>
      <c r="I6872" s="1">
        <v>709</v>
      </c>
      <c r="J6872" s="1">
        <v>-4</v>
      </c>
      <c r="K6872" s="1" t="s">
        <v>236</v>
      </c>
      <c r="L6872" s="1" t="s">
        <v>22775</v>
      </c>
    </row>
    <row r="6873" spans="1:12">
      <c r="A6873" s="1">
        <v>8300</v>
      </c>
      <c r="B6873" s="1" t="s">
        <v>22779</v>
      </c>
      <c r="C6873" s="1" t="s">
        <v>22780</v>
      </c>
      <c r="D6873" s="1" t="s">
        <v>1210</v>
      </c>
      <c r="E6873" s="1" t="s">
        <v>22781</v>
      </c>
      <c r="F6873" s="1" t="s">
        <v>22782</v>
      </c>
      <c r="G6873" s="1">
        <v>33.631696400000003</v>
      </c>
      <c r="H6873" s="1">
        <v>-85.152264099999996</v>
      </c>
      <c r="I6873" s="1">
        <v>1165</v>
      </c>
      <c r="J6873" s="1">
        <v>-4</v>
      </c>
      <c r="K6873" s="1" t="s">
        <v>236</v>
      </c>
      <c r="L6873" s="1" t="s">
        <v>22779</v>
      </c>
    </row>
    <row r="6874" spans="1:12">
      <c r="A6874" s="1">
        <v>8301</v>
      </c>
      <c r="B6874" s="1" t="s">
        <v>22783</v>
      </c>
      <c r="C6874" s="1" t="s">
        <v>22784</v>
      </c>
      <c r="D6874" s="1" t="s">
        <v>1210</v>
      </c>
      <c r="E6874" s="1" t="s">
        <v>22785</v>
      </c>
      <c r="F6874" s="1" t="s">
        <v>1212</v>
      </c>
      <c r="G6874" s="1">
        <v>34.473694399999999</v>
      </c>
      <c r="H6874" s="1">
        <v>-85.721388899999994</v>
      </c>
      <c r="I6874" s="1">
        <v>877</v>
      </c>
      <c r="J6874" s="1">
        <v>-5</v>
      </c>
      <c r="K6874" s="1" t="s">
        <v>236</v>
      </c>
      <c r="L6874" s="1" t="s">
        <v>22783</v>
      </c>
    </row>
    <row r="6875" spans="1:12">
      <c r="A6875" s="1">
        <v>8302</v>
      </c>
      <c r="B6875" s="1" t="s">
        <v>22786</v>
      </c>
      <c r="C6875" s="1" t="s">
        <v>22787</v>
      </c>
      <c r="D6875" s="1" t="s">
        <v>1210</v>
      </c>
      <c r="E6875" s="1" t="s">
        <v>22788</v>
      </c>
      <c r="F6875" s="1" t="s">
        <v>22789</v>
      </c>
      <c r="G6875" s="1">
        <v>33.008861099999997</v>
      </c>
      <c r="H6875" s="1">
        <v>-85.072611100000003</v>
      </c>
      <c r="I6875" s="1">
        <v>694</v>
      </c>
      <c r="J6875" s="1">
        <v>-5</v>
      </c>
      <c r="K6875" s="1" t="s">
        <v>236</v>
      </c>
      <c r="L6875" s="1" t="s">
        <v>22786</v>
      </c>
    </row>
    <row r="6876" spans="1:12">
      <c r="A6876" s="1">
        <v>8303</v>
      </c>
      <c r="B6876" s="1" t="s">
        <v>22790</v>
      </c>
      <c r="C6876" s="1" t="s">
        <v>22791</v>
      </c>
      <c r="D6876" s="1" t="s">
        <v>1210</v>
      </c>
      <c r="E6876" s="1" t="s">
        <v>22792</v>
      </c>
      <c r="F6876" s="1" t="s">
        <v>22793</v>
      </c>
      <c r="G6876" s="1">
        <v>33.154224999999997</v>
      </c>
      <c r="H6876" s="1">
        <v>-83.241413899999998</v>
      </c>
      <c r="I6876" s="1">
        <v>385</v>
      </c>
      <c r="J6876" s="1">
        <v>-4</v>
      </c>
      <c r="K6876" s="1" t="s">
        <v>236</v>
      </c>
      <c r="L6876" s="1" t="s">
        <v>22790</v>
      </c>
    </row>
    <row r="6877" spans="1:12">
      <c r="A6877" s="1">
        <v>8304</v>
      </c>
      <c r="B6877" s="1" t="s">
        <v>22794</v>
      </c>
      <c r="C6877" s="1" t="s">
        <v>22795</v>
      </c>
      <c r="D6877" s="1" t="s">
        <v>1210</v>
      </c>
      <c r="E6877" s="1" t="s">
        <v>22796</v>
      </c>
      <c r="F6877" s="1" t="s">
        <v>1212</v>
      </c>
      <c r="G6877" s="1">
        <v>34.018694400000001</v>
      </c>
      <c r="H6877" s="1">
        <v>-85.146472200000005</v>
      </c>
      <c r="I6877" s="1">
        <v>974</v>
      </c>
      <c r="J6877" s="1">
        <v>-4</v>
      </c>
      <c r="K6877" s="1" t="s">
        <v>236</v>
      </c>
      <c r="L6877" s="1" t="s">
        <v>22794</v>
      </c>
    </row>
    <row r="6878" spans="1:12">
      <c r="A6878" s="1">
        <v>8305</v>
      </c>
      <c r="B6878" s="1" t="s">
        <v>22797</v>
      </c>
      <c r="C6878" s="1" t="s">
        <v>22798</v>
      </c>
      <c r="D6878" s="1" t="s">
        <v>1210</v>
      </c>
      <c r="E6878" s="1" t="s">
        <v>22799</v>
      </c>
      <c r="F6878" s="1" t="s">
        <v>22800</v>
      </c>
      <c r="G6878" s="1">
        <v>32.840694399999997</v>
      </c>
      <c r="H6878" s="1">
        <v>-84.882444399999997</v>
      </c>
      <c r="I6878" s="1">
        <v>902</v>
      </c>
      <c r="J6878" s="1">
        <v>-4</v>
      </c>
      <c r="K6878" s="1" t="s">
        <v>236</v>
      </c>
      <c r="L6878" s="1" t="s">
        <v>22797</v>
      </c>
    </row>
    <row r="6879" spans="1:12">
      <c r="A6879" s="1">
        <v>8306</v>
      </c>
      <c r="B6879" s="1" t="s">
        <v>22801</v>
      </c>
      <c r="C6879" s="1" t="s">
        <v>11840</v>
      </c>
      <c r="D6879" s="1" t="s">
        <v>1210</v>
      </c>
      <c r="E6879" s="1" t="s">
        <v>22802</v>
      </c>
      <c r="F6879" s="1" t="s">
        <v>22803</v>
      </c>
      <c r="G6879" s="1">
        <v>33.357250000000001</v>
      </c>
      <c r="H6879" s="1">
        <v>-84.571833299999994</v>
      </c>
      <c r="I6879" s="1">
        <v>808</v>
      </c>
      <c r="J6879" s="1">
        <v>-4</v>
      </c>
      <c r="K6879" s="1" t="s">
        <v>236</v>
      </c>
      <c r="L6879" s="1" t="s">
        <v>22801</v>
      </c>
    </row>
    <row r="6880" spans="1:12">
      <c r="A6880" s="1">
        <v>8307</v>
      </c>
      <c r="B6880" s="1" t="s">
        <v>22804</v>
      </c>
      <c r="C6880" s="1" t="s">
        <v>22805</v>
      </c>
      <c r="D6880" s="1" t="s">
        <v>1210</v>
      </c>
      <c r="E6880" s="1" t="s">
        <v>22806</v>
      </c>
      <c r="F6880" s="1" t="s">
        <v>1212</v>
      </c>
      <c r="G6880" s="1">
        <v>33.632308299999998</v>
      </c>
      <c r="H6880" s="1">
        <v>-83.847447200000005</v>
      </c>
      <c r="I6880" s="1">
        <v>809</v>
      </c>
      <c r="J6880" s="1">
        <v>-4</v>
      </c>
      <c r="K6880" s="1" t="s">
        <v>236</v>
      </c>
      <c r="L6880" s="1" t="s">
        <v>22804</v>
      </c>
    </row>
    <row r="6881" spans="1:12">
      <c r="A6881" s="1">
        <v>8308</v>
      </c>
      <c r="B6881" s="1" t="s">
        <v>22807</v>
      </c>
      <c r="C6881" s="1" t="s">
        <v>11048</v>
      </c>
      <c r="D6881" s="1" t="s">
        <v>1210</v>
      </c>
      <c r="E6881" s="1" t="s">
        <v>22808</v>
      </c>
      <c r="F6881" s="1" t="s">
        <v>22809</v>
      </c>
      <c r="G6881" s="1">
        <v>34.272627</v>
      </c>
      <c r="H6881" s="1">
        <v>-83.8302233</v>
      </c>
      <c r="I6881" s="1">
        <v>1276</v>
      </c>
      <c r="J6881" s="1">
        <v>-4</v>
      </c>
      <c r="K6881" s="1" t="s">
        <v>236</v>
      </c>
      <c r="L6881" s="1" t="s">
        <v>22807</v>
      </c>
    </row>
    <row r="6882" spans="1:12">
      <c r="A6882" s="1">
        <v>8309</v>
      </c>
      <c r="B6882" s="1" t="s">
        <v>22810</v>
      </c>
      <c r="C6882" s="1" t="s">
        <v>7138</v>
      </c>
      <c r="D6882" s="1" t="s">
        <v>1210</v>
      </c>
      <c r="E6882" s="1" t="s">
        <v>22811</v>
      </c>
      <c r="F6882" s="1" t="s">
        <v>22812</v>
      </c>
      <c r="G6882" s="1">
        <v>34.312217500000003</v>
      </c>
      <c r="H6882" s="1">
        <v>-84.422155599999996</v>
      </c>
      <c r="I6882" s="1">
        <v>1219</v>
      </c>
      <c r="J6882" s="1">
        <v>-4</v>
      </c>
      <c r="K6882" s="1" t="s">
        <v>236</v>
      </c>
      <c r="L6882" s="1" t="s">
        <v>22810</v>
      </c>
    </row>
    <row r="6883" spans="1:12">
      <c r="A6883" s="1">
        <v>8310</v>
      </c>
      <c r="B6883" s="1" t="s">
        <v>22813</v>
      </c>
      <c r="C6883" s="1" t="s">
        <v>22814</v>
      </c>
      <c r="D6883" s="1" t="s">
        <v>1210</v>
      </c>
      <c r="E6883" s="1" t="s">
        <v>22815</v>
      </c>
      <c r="F6883" s="1" t="s">
        <v>1212</v>
      </c>
      <c r="G6883" s="1">
        <v>30.7311111</v>
      </c>
      <c r="H6883" s="1">
        <v>-86.1537778</v>
      </c>
      <c r="I6883" s="1">
        <v>289</v>
      </c>
      <c r="J6883" s="1">
        <v>-5</v>
      </c>
      <c r="K6883" s="1" t="s">
        <v>236</v>
      </c>
      <c r="L6883" s="1" t="s">
        <v>22813</v>
      </c>
    </row>
    <row r="6884" spans="1:12">
      <c r="A6884" s="1">
        <v>8311</v>
      </c>
      <c r="B6884" s="1" t="s">
        <v>22816</v>
      </c>
      <c r="C6884" s="1" t="s">
        <v>22817</v>
      </c>
      <c r="D6884" s="1" t="s">
        <v>1210</v>
      </c>
      <c r="E6884" s="1" t="s">
        <v>22818</v>
      </c>
      <c r="F6884" s="1" t="s">
        <v>1212</v>
      </c>
      <c r="G6884" s="1">
        <v>34.688479200000003</v>
      </c>
      <c r="H6884" s="1">
        <v>-85.290331899999998</v>
      </c>
      <c r="I6884" s="1">
        <v>777</v>
      </c>
      <c r="J6884" s="1">
        <v>-4</v>
      </c>
      <c r="K6884" s="1" t="s">
        <v>236</v>
      </c>
      <c r="L6884" s="1" t="s">
        <v>22816</v>
      </c>
    </row>
    <row r="6885" spans="1:12">
      <c r="A6885" s="1">
        <v>8312</v>
      </c>
      <c r="B6885" s="1" t="s">
        <v>22819</v>
      </c>
      <c r="C6885" s="1" t="s">
        <v>22820</v>
      </c>
      <c r="D6885" s="1" t="s">
        <v>1210</v>
      </c>
      <c r="E6885" s="1" t="s">
        <v>22821</v>
      </c>
      <c r="F6885" s="1" t="s">
        <v>22822</v>
      </c>
      <c r="G6885" s="1">
        <v>40.4701667</v>
      </c>
      <c r="H6885" s="1">
        <v>-81.419944400000006</v>
      </c>
      <c r="I6885" s="1">
        <v>894</v>
      </c>
      <c r="J6885" s="1">
        <v>-4</v>
      </c>
      <c r="K6885" s="1" t="s">
        <v>236</v>
      </c>
      <c r="L6885" s="1" t="s">
        <v>22819</v>
      </c>
    </row>
    <row r="6886" spans="1:12">
      <c r="A6886" s="1">
        <v>8313</v>
      </c>
      <c r="B6886" s="1" t="s">
        <v>22823</v>
      </c>
      <c r="C6886" s="1" t="s">
        <v>22824</v>
      </c>
      <c r="D6886" s="1" t="s">
        <v>1210</v>
      </c>
      <c r="E6886" s="1" t="s">
        <v>22825</v>
      </c>
      <c r="F6886" s="1" t="s">
        <v>22826</v>
      </c>
      <c r="G6886" s="1">
        <v>34.449384500000001</v>
      </c>
      <c r="H6886" s="1">
        <v>-79.890060800000001</v>
      </c>
      <c r="I6886" s="1">
        <v>192</v>
      </c>
      <c r="J6886" s="1">
        <v>-4</v>
      </c>
      <c r="K6886" s="1" t="s">
        <v>236</v>
      </c>
      <c r="L6886" s="1" t="s">
        <v>22823</v>
      </c>
    </row>
    <row r="6887" spans="1:12">
      <c r="A6887" s="1">
        <v>8314</v>
      </c>
      <c r="B6887" s="1" t="s">
        <v>22827</v>
      </c>
      <c r="C6887" s="1" t="s">
        <v>22828</v>
      </c>
      <c r="D6887" s="1" t="s">
        <v>1210</v>
      </c>
      <c r="E6887" s="1" t="s">
        <v>22829</v>
      </c>
      <c r="F6887" s="1" t="s">
        <v>22830</v>
      </c>
      <c r="G6887" s="1">
        <v>32.224361100000003</v>
      </c>
      <c r="H6887" s="1">
        <v>-80.697472200000007</v>
      </c>
      <c r="I6887" s="1">
        <v>19</v>
      </c>
      <c r="J6887" s="1">
        <v>-4</v>
      </c>
      <c r="K6887" s="1" t="s">
        <v>236</v>
      </c>
      <c r="L6887" s="1" t="s">
        <v>22827</v>
      </c>
    </row>
    <row r="6888" spans="1:12">
      <c r="A6888" s="1">
        <v>8315</v>
      </c>
      <c r="B6888" s="1" t="s">
        <v>22831</v>
      </c>
      <c r="C6888" s="1" t="s">
        <v>22832</v>
      </c>
      <c r="D6888" s="1" t="s">
        <v>1210</v>
      </c>
      <c r="E6888" s="1" t="s">
        <v>22833</v>
      </c>
      <c r="F6888" s="1" t="s">
        <v>1212</v>
      </c>
      <c r="G6888" s="1">
        <v>34.628222200000003</v>
      </c>
      <c r="H6888" s="1">
        <v>-84.526583299999999</v>
      </c>
      <c r="I6888" s="1">
        <v>1486</v>
      </c>
      <c r="J6888" s="1">
        <v>-4</v>
      </c>
      <c r="K6888" s="1" t="s">
        <v>236</v>
      </c>
      <c r="L6888" s="1" t="s">
        <v>22831</v>
      </c>
    </row>
    <row r="6889" spans="1:12">
      <c r="A6889" s="1">
        <v>8316</v>
      </c>
      <c r="B6889" s="1" t="s">
        <v>22834</v>
      </c>
      <c r="C6889" s="1" t="s">
        <v>22835</v>
      </c>
      <c r="D6889" s="1" t="s">
        <v>1210</v>
      </c>
      <c r="E6889" s="1" t="s">
        <v>22836</v>
      </c>
      <c r="F6889" s="1" t="s">
        <v>1212</v>
      </c>
      <c r="G6889" s="1">
        <v>36.371222199999998</v>
      </c>
      <c r="H6889" s="1">
        <v>-82.173416700000004</v>
      </c>
      <c r="I6889" s="1">
        <v>1593</v>
      </c>
      <c r="J6889" s="1">
        <v>-4</v>
      </c>
      <c r="K6889" s="1" t="s">
        <v>236</v>
      </c>
      <c r="L6889" s="1" t="s">
        <v>22834</v>
      </c>
    </row>
    <row r="6890" spans="1:12">
      <c r="A6890" s="1">
        <v>8317</v>
      </c>
      <c r="B6890" s="1" t="s">
        <v>22837</v>
      </c>
      <c r="C6890" s="1" t="s">
        <v>22838</v>
      </c>
      <c r="D6890" s="1" t="s">
        <v>1210</v>
      </c>
      <c r="E6890" s="1" t="s">
        <v>22839</v>
      </c>
      <c r="F6890" s="1" t="s">
        <v>1212</v>
      </c>
      <c r="G6890" s="1">
        <v>32.460572200000001</v>
      </c>
      <c r="H6890" s="1">
        <v>-85.680027800000005</v>
      </c>
      <c r="I6890" s="1">
        <v>264</v>
      </c>
      <c r="J6890" s="1">
        <v>-5</v>
      </c>
      <c r="K6890" s="1" t="s">
        <v>236</v>
      </c>
      <c r="L6890" s="1" t="s">
        <v>22837</v>
      </c>
    </row>
    <row r="6891" spans="1:12">
      <c r="A6891" s="1">
        <v>8318</v>
      </c>
      <c r="B6891" s="1" t="s">
        <v>22840</v>
      </c>
      <c r="C6891" s="1" t="s">
        <v>11912</v>
      </c>
      <c r="D6891" s="1" t="s">
        <v>1210</v>
      </c>
      <c r="E6891" s="1" t="s">
        <v>22841</v>
      </c>
      <c r="F6891" s="1" t="s">
        <v>22842</v>
      </c>
      <c r="G6891" s="1">
        <v>33.466502800000001</v>
      </c>
      <c r="H6891" s="1">
        <v>-82.039380800000004</v>
      </c>
      <c r="I6891" s="1">
        <v>423</v>
      </c>
      <c r="J6891" s="1">
        <v>-5</v>
      </c>
      <c r="K6891" s="1" t="s">
        <v>236</v>
      </c>
      <c r="L6891" s="1" t="s">
        <v>22840</v>
      </c>
    </row>
    <row r="6892" spans="1:12">
      <c r="A6892" s="1">
        <v>8319</v>
      </c>
      <c r="B6892" s="1" t="s">
        <v>22843</v>
      </c>
      <c r="C6892" s="1" t="s">
        <v>22844</v>
      </c>
      <c r="D6892" s="1" t="s">
        <v>1210</v>
      </c>
      <c r="E6892" s="1" t="s">
        <v>22845</v>
      </c>
      <c r="F6892" s="1" t="s">
        <v>22846</v>
      </c>
      <c r="G6892" s="1">
        <v>35.820233600000002</v>
      </c>
      <c r="H6892" s="1">
        <v>-81.611511899999996</v>
      </c>
      <c r="I6892" s="1">
        <v>1270</v>
      </c>
      <c r="J6892" s="1">
        <v>-4</v>
      </c>
      <c r="K6892" s="1" t="s">
        <v>236</v>
      </c>
      <c r="L6892" s="1" t="s">
        <v>22843</v>
      </c>
    </row>
    <row r="6893" spans="1:12">
      <c r="A6893" s="1">
        <v>8320</v>
      </c>
      <c r="B6893" s="1" t="s">
        <v>22847</v>
      </c>
      <c r="C6893" s="1" t="s">
        <v>22848</v>
      </c>
      <c r="D6893" s="1" t="s">
        <v>1210</v>
      </c>
      <c r="E6893" s="1" t="s">
        <v>22849</v>
      </c>
      <c r="F6893" s="1" t="s">
        <v>22850</v>
      </c>
      <c r="G6893" s="1">
        <v>37.561763900000003</v>
      </c>
      <c r="H6893" s="1">
        <v>-82.566388900000007</v>
      </c>
      <c r="I6893" s="1">
        <v>1473</v>
      </c>
      <c r="J6893" s="1">
        <v>-4</v>
      </c>
      <c r="K6893" s="1" t="s">
        <v>236</v>
      </c>
      <c r="L6893" s="1" t="s">
        <v>22847</v>
      </c>
    </row>
    <row r="6894" spans="1:12">
      <c r="A6894" s="1">
        <v>8321</v>
      </c>
      <c r="B6894" s="1" t="s">
        <v>22851</v>
      </c>
      <c r="C6894" s="1" t="s">
        <v>22852</v>
      </c>
      <c r="D6894" s="1" t="s">
        <v>1210</v>
      </c>
      <c r="F6894" s="1" t="s">
        <v>22853</v>
      </c>
      <c r="G6894" s="1">
        <v>33.365670299999998</v>
      </c>
      <c r="H6894" s="1">
        <v>-84.165196399999999</v>
      </c>
      <c r="I6894" s="1">
        <v>837</v>
      </c>
      <c r="J6894" s="1">
        <v>-4</v>
      </c>
      <c r="K6894" s="1" t="s">
        <v>236</v>
      </c>
      <c r="L6894" s="1" t="s">
        <v>22851</v>
      </c>
    </row>
    <row r="6895" spans="1:12">
      <c r="A6895" s="1">
        <v>8322</v>
      </c>
      <c r="B6895" s="1" t="s">
        <v>22854</v>
      </c>
      <c r="C6895" s="1" t="s">
        <v>22855</v>
      </c>
      <c r="D6895" s="1" t="s">
        <v>1210</v>
      </c>
      <c r="E6895" s="1" t="s">
        <v>22856</v>
      </c>
      <c r="F6895" s="1" t="s">
        <v>22857</v>
      </c>
      <c r="G6895" s="1">
        <v>34.592811699999999</v>
      </c>
      <c r="H6895" s="1">
        <v>-83.296371699999995</v>
      </c>
      <c r="I6895" s="1">
        <v>996</v>
      </c>
      <c r="J6895" s="1">
        <v>-4</v>
      </c>
      <c r="K6895" s="1" t="s">
        <v>236</v>
      </c>
      <c r="L6895" s="1" t="s">
        <v>22854</v>
      </c>
    </row>
    <row r="6896" spans="1:12">
      <c r="A6896" s="1">
        <v>8323</v>
      </c>
      <c r="B6896" s="1" t="s">
        <v>22858</v>
      </c>
      <c r="C6896" s="1" t="s">
        <v>22859</v>
      </c>
      <c r="D6896" s="1" t="s">
        <v>1644</v>
      </c>
      <c r="F6896" s="1" t="s">
        <v>22860</v>
      </c>
      <c r="G6896" s="1">
        <v>50.967199999999998</v>
      </c>
      <c r="H6896" s="1">
        <v>-2.1536</v>
      </c>
      <c r="I6896" s="1">
        <v>811</v>
      </c>
      <c r="J6896" s="1">
        <v>1</v>
      </c>
      <c r="K6896" s="1" t="s">
        <v>161</v>
      </c>
      <c r="L6896" s="1" t="s">
        <v>22858</v>
      </c>
    </row>
    <row r="6897" spans="1:12">
      <c r="A6897" s="1">
        <v>8324</v>
      </c>
      <c r="B6897" s="1" t="s">
        <v>22861</v>
      </c>
      <c r="C6897" s="1" t="s">
        <v>22862</v>
      </c>
      <c r="D6897" s="1" t="s">
        <v>3660</v>
      </c>
      <c r="F6897" s="1" t="s">
        <v>1212</v>
      </c>
      <c r="G6897" s="1">
        <v>30.524819000000001</v>
      </c>
      <c r="H6897" s="1">
        <v>34.584024999999997</v>
      </c>
      <c r="I6897" s="1">
        <v>2037</v>
      </c>
      <c r="J6897" s="1">
        <v>2</v>
      </c>
      <c r="K6897" s="1" t="s">
        <v>161</v>
      </c>
      <c r="L6897" s="1" t="s">
        <v>22861</v>
      </c>
    </row>
    <row r="6898" spans="1:12">
      <c r="A6898" s="1">
        <v>8325</v>
      </c>
      <c r="B6898" s="1" t="s">
        <v>22861</v>
      </c>
      <c r="C6898" s="1" t="s">
        <v>22862</v>
      </c>
      <c r="D6898" s="1" t="s">
        <v>3660</v>
      </c>
      <c r="F6898" s="1" t="s">
        <v>1212</v>
      </c>
      <c r="G6898" s="1">
        <v>30.524819000000001</v>
      </c>
      <c r="H6898" s="1">
        <v>34.584024999999997</v>
      </c>
      <c r="I6898" s="1">
        <v>2037</v>
      </c>
      <c r="J6898" s="1">
        <v>2</v>
      </c>
      <c r="K6898" s="1" t="s">
        <v>184</v>
      </c>
      <c r="L6898" s="1" t="s">
        <v>22861</v>
      </c>
    </row>
    <row r="6899" spans="1:12">
      <c r="A6899" s="1">
        <v>8326</v>
      </c>
      <c r="B6899" s="1" t="s">
        <v>22861</v>
      </c>
      <c r="C6899" s="1" t="s">
        <v>22862</v>
      </c>
      <c r="D6899" s="1" t="s">
        <v>3660</v>
      </c>
      <c r="F6899" s="1" t="s">
        <v>1212</v>
      </c>
      <c r="G6899" s="1">
        <v>30.524819000000001</v>
      </c>
      <c r="H6899" s="1">
        <v>34.584024999999997</v>
      </c>
      <c r="I6899" s="1">
        <v>2037</v>
      </c>
      <c r="J6899" s="1">
        <v>2</v>
      </c>
      <c r="K6899" s="1" t="s">
        <v>184</v>
      </c>
      <c r="L6899" s="1" t="s">
        <v>22861</v>
      </c>
    </row>
    <row r="6900" spans="1:12">
      <c r="A6900" s="1">
        <v>8327</v>
      </c>
      <c r="B6900" s="1" t="s">
        <v>22861</v>
      </c>
      <c r="C6900" s="1" t="s">
        <v>22862</v>
      </c>
      <c r="D6900" s="1" t="s">
        <v>3660</v>
      </c>
      <c r="F6900" s="1" t="s">
        <v>1212</v>
      </c>
      <c r="G6900" s="1">
        <v>30.524819000000001</v>
      </c>
      <c r="H6900" s="1">
        <v>34.584024999999997</v>
      </c>
      <c r="I6900" s="1">
        <v>2037</v>
      </c>
      <c r="J6900" s="1">
        <v>2</v>
      </c>
      <c r="K6900" s="1" t="s">
        <v>184</v>
      </c>
      <c r="L6900" s="1" t="s">
        <v>22861</v>
      </c>
    </row>
    <row r="6901" spans="1:12">
      <c r="A6901" s="1">
        <v>8328</v>
      </c>
      <c r="B6901" s="1" t="s">
        <v>22863</v>
      </c>
      <c r="C6901" s="1" t="s">
        <v>22863</v>
      </c>
      <c r="D6901" s="1" t="s">
        <v>9348</v>
      </c>
      <c r="E6901" s="1" t="s">
        <v>22864</v>
      </c>
      <c r="F6901" s="1" t="s">
        <v>22865</v>
      </c>
      <c r="G6901" s="1">
        <v>49.342610000000001</v>
      </c>
      <c r="H6901" s="1">
        <v>34.235509999999998</v>
      </c>
      <c r="I6901" s="1">
        <v>333</v>
      </c>
      <c r="J6901" s="1">
        <v>3</v>
      </c>
      <c r="K6901" s="1" t="s">
        <v>161</v>
      </c>
      <c r="L6901" s="1" t="s">
        <v>22863</v>
      </c>
    </row>
    <row r="6902" spans="1:12">
      <c r="A6902" s="1">
        <v>8329</v>
      </c>
      <c r="B6902" s="1" t="s">
        <v>22866</v>
      </c>
      <c r="C6902" s="1" t="s">
        <v>4056</v>
      </c>
      <c r="D6902" s="1" t="s">
        <v>4057</v>
      </c>
      <c r="F6902" s="1" t="s">
        <v>1212</v>
      </c>
      <c r="G6902" s="1">
        <v>50.967536000000003</v>
      </c>
      <c r="H6902" s="1">
        <v>1.849308</v>
      </c>
      <c r="I6902" s="1">
        <v>6</v>
      </c>
      <c r="J6902" s="1">
        <v>1</v>
      </c>
      <c r="K6902" s="1" t="s">
        <v>184</v>
      </c>
      <c r="L6902" s="1" t="s">
        <v>22866</v>
      </c>
    </row>
    <row r="6903" spans="1:12">
      <c r="A6903" s="1">
        <v>8330</v>
      </c>
      <c r="B6903" s="1" t="s">
        <v>22866</v>
      </c>
      <c r="C6903" s="1" t="s">
        <v>11106</v>
      </c>
      <c r="D6903" s="1" t="s">
        <v>1644</v>
      </c>
      <c r="F6903" s="1" t="s">
        <v>1212</v>
      </c>
      <c r="G6903" s="1">
        <v>51.126876000000003</v>
      </c>
      <c r="H6903" s="1">
        <v>1.339747</v>
      </c>
      <c r="I6903" s="1">
        <v>6</v>
      </c>
      <c r="J6903" s="1">
        <v>0</v>
      </c>
      <c r="K6903" s="1" t="s">
        <v>184</v>
      </c>
      <c r="L6903" s="1" t="s">
        <v>22866</v>
      </c>
    </row>
    <row r="6904" spans="1:12">
      <c r="A6904" s="1">
        <v>8331</v>
      </c>
      <c r="B6904" s="1" t="s">
        <v>22867</v>
      </c>
      <c r="C6904" s="1" t="s">
        <v>22868</v>
      </c>
      <c r="D6904" s="1" t="s">
        <v>3791</v>
      </c>
      <c r="F6904" s="1" t="s">
        <v>22869</v>
      </c>
      <c r="G6904" s="1">
        <v>8.77</v>
      </c>
      <c r="H6904" s="1">
        <v>27.397500000000001</v>
      </c>
      <c r="I6904" s="1">
        <v>1394</v>
      </c>
      <c r="J6904" s="1">
        <v>3</v>
      </c>
      <c r="K6904" s="1" t="s">
        <v>161</v>
      </c>
      <c r="L6904" s="1" t="s">
        <v>22867</v>
      </c>
    </row>
    <row r="6905" spans="1:12">
      <c r="A6905" s="1">
        <v>8332</v>
      </c>
      <c r="B6905" s="1" t="s">
        <v>22870</v>
      </c>
      <c r="C6905" s="1" t="s">
        <v>22871</v>
      </c>
      <c r="D6905" s="1" t="s">
        <v>3791</v>
      </c>
      <c r="E6905" s="1" t="s">
        <v>22872</v>
      </c>
      <c r="F6905" s="1" t="s">
        <v>22873</v>
      </c>
      <c r="G6905" s="1">
        <v>7.7249999999999996</v>
      </c>
      <c r="H6905" s="1">
        <v>27.98</v>
      </c>
      <c r="I6905" s="1">
        <v>1420</v>
      </c>
      <c r="J6905" s="1">
        <v>3</v>
      </c>
      <c r="K6905" s="1" t="s">
        <v>161</v>
      </c>
      <c r="L6905" s="1" t="s">
        <v>22870</v>
      </c>
    </row>
    <row r="6906" spans="1:12">
      <c r="A6906" s="1">
        <v>8333</v>
      </c>
      <c r="B6906" s="1" t="s">
        <v>22874</v>
      </c>
      <c r="C6906" s="1" t="s">
        <v>22875</v>
      </c>
      <c r="D6906" s="1" t="s">
        <v>3597</v>
      </c>
      <c r="E6906" s="1" t="s">
        <v>22876</v>
      </c>
      <c r="F6906" s="1" t="s">
        <v>22877</v>
      </c>
      <c r="G6906" s="1">
        <v>14.3</v>
      </c>
      <c r="H6906" s="1">
        <v>36.616667</v>
      </c>
      <c r="I6906" s="1">
        <v>1500</v>
      </c>
      <c r="J6906" s="1">
        <v>3</v>
      </c>
      <c r="K6906" s="1" t="s">
        <v>161</v>
      </c>
      <c r="L6906" s="1" t="s">
        <v>22874</v>
      </c>
    </row>
    <row r="6907" spans="1:12">
      <c r="A6907" s="1">
        <v>8334</v>
      </c>
      <c r="B6907" s="1" t="s">
        <v>22878</v>
      </c>
      <c r="C6907" s="1" t="s">
        <v>22879</v>
      </c>
      <c r="D6907" s="1" t="s">
        <v>3705</v>
      </c>
      <c r="E6907" s="1" t="s">
        <v>22880</v>
      </c>
      <c r="F6907" s="1" t="s">
        <v>22881</v>
      </c>
      <c r="G6907" s="1">
        <v>3.4649999999999999</v>
      </c>
      <c r="H6907" s="1">
        <v>39.104999999999997</v>
      </c>
      <c r="I6907" s="1">
        <v>2790</v>
      </c>
      <c r="J6907" s="1">
        <v>3</v>
      </c>
      <c r="K6907" s="1" t="s">
        <v>161</v>
      </c>
      <c r="L6907" s="1" t="s">
        <v>22878</v>
      </c>
    </row>
    <row r="6908" spans="1:12">
      <c r="A6908" s="1">
        <v>8335</v>
      </c>
      <c r="B6908" s="1" t="s">
        <v>22882</v>
      </c>
      <c r="C6908" s="1" t="s">
        <v>22883</v>
      </c>
      <c r="D6908" s="1" t="s">
        <v>3447</v>
      </c>
      <c r="F6908" s="1" t="s">
        <v>22884</v>
      </c>
      <c r="G6908" s="1">
        <v>30.330556000000001</v>
      </c>
      <c r="H6908" s="1">
        <v>-5.8380559999999999</v>
      </c>
      <c r="I6908" s="1">
        <v>1500</v>
      </c>
      <c r="J6908" s="1">
        <v>0</v>
      </c>
      <c r="K6908" s="1" t="s">
        <v>161</v>
      </c>
      <c r="L6908" s="1" t="s">
        <v>22882</v>
      </c>
    </row>
    <row r="6909" spans="1:12">
      <c r="A6909" s="1">
        <v>8336</v>
      </c>
      <c r="B6909" s="1" t="s">
        <v>22885</v>
      </c>
      <c r="C6909" s="1" t="s">
        <v>22886</v>
      </c>
      <c r="D6909" s="1" t="s">
        <v>3431</v>
      </c>
      <c r="E6909" s="1" t="s">
        <v>22887</v>
      </c>
      <c r="F6909" s="1" t="s">
        <v>22888</v>
      </c>
      <c r="G6909" s="1">
        <v>8.6153080000000006</v>
      </c>
      <c r="H6909" s="1">
        <v>-11.047192000000001</v>
      </c>
      <c r="I6909" s="1">
        <v>1300</v>
      </c>
      <c r="J6909" s="1">
        <v>0</v>
      </c>
      <c r="K6909" s="1" t="s">
        <v>161</v>
      </c>
      <c r="L6909" s="1" t="s">
        <v>22885</v>
      </c>
    </row>
    <row r="6910" spans="1:12">
      <c r="A6910" s="1">
        <v>8337</v>
      </c>
      <c r="B6910" s="1" t="s">
        <v>22889</v>
      </c>
      <c r="C6910" s="1" t="s">
        <v>22890</v>
      </c>
      <c r="D6910" s="1" t="s">
        <v>3431</v>
      </c>
      <c r="E6910" s="1" t="s">
        <v>22891</v>
      </c>
      <c r="F6910" s="1" t="s">
        <v>22892</v>
      </c>
      <c r="G6910" s="1">
        <v>7.7670000000000003</v>
      </c>
      <c r="H6910" s="1">
        <v>-12.382999999999999</v>
      </c>
      <c r="I6910" s="1">
        <v>500</v>
      </c>
      <c r="J6910" s="1">
        <v>0</v>
      </c>
      <c r="K6910" s="1" t="s">
        <v>161</v>
      </c>
      <c r="L6910" s="1" t="s">
        <v>22889</v>
      </c>
    </row>
    <row r="6911" spans="1:12">
      <c r="A6911" s="1">
        <v>8338</v>
      </c>
      <c r="B6911" s="1" t="s">
        <v>22893</v>
      </c>
      <c r="C6911" s="1" t="s">
        <v>9796</v>
      </c>
      <c r="D6911" s="1" t="s">
        <v>9796</v>
      </c>
      <c r="F6911" s="1" t="s">
        <v>1212</v>
      </c>
      <c r="G6911" s="1">
        <v>22.299204</v>
      </c>
      <c r="H6911" s="1">
        <v>114.16616399999999</v>
      </c>
      <c r="I6911" s="1">
        <v>0</v>
      </c>
      <c r="J6911" s="1">
        <v>8</v>
      </c>
      <c r="K6911" s="1" t="s">
        <v>201</v>
      </c>
      <c r="L6911" s="1" t="s">
        <v>22893</v>
      </c>
    </row>
    <row r="6912" spans="1:12">
      <c r="A6912" s="1">
        <v>8339</v>
      </c>
      <c r="B6912" s="1" t="s">
        <v>22894</v>
      </c>
      <c r="C6912" s="1" t="s">
        <v>11707</v>
      </c>
      <c r="D6912" s="1" t="s">
        <v>1210</v>
      </c>
      <c r="E6912" s="1" t="s">
        <v>22895</v>
      </c>
      <c r="F6912" s="1" t="s">
        <v>1212</v>
      </c>
      <c r="G6912" s="1">
        <v>28.013977199999999</v>
      </c>
      <c r="H6912" s="1">
        <v>-82.345277800000005</v>
      </c>
      <c r="I6912" s="1">
        <v>22</v>
      </c>
      <c r="J6912" s="1">
        <v>-5</v>
      </c>
      <c r="K6912" s="1" t="s">
        <v>236</v>
      </c>
      <c r="L6912" s="1" t="s">
        <v>22894</v>
      </c>
    </row>
    <row r="6913" spans="1:12">
      <c r="A6913" s="1">
        <v>8340</v>
      </c>
      <c r="B6913" s="1" t="s">
        <v>22896</v>
      </c>
      <c r="C6913" s="1" t="s">
        <v>22897</v>
      </c>
      <c r="D6913" s="1" t="s">
        <v>9291</v>
      </c>
      <c r="F6913" s="1" t="s">
        <v>22896</v>
      </c>
      <c r="G6913" s="1">
        <v>65.459999999999994</v>
      </c>
      <c r="H6913" s="1">
        <v>87.53</v>
      </c>
      <c r="I6913" s="1">
        <v>125</v>
      </c>
      <c r="J6913" s="1">
        <v>8</v>
      </c>
      <c r="K6913" s="1" t="s">
        <v>201</v>
      </c>
      <c r="L6913" s="1" t="s">
        <v>22896</v>
      </c>
    </row>
    <row r="6914" spans="1:12">
      <c r="A6914" s="1">
        <v>8341</v>
      </c>
      <c r="B6914" s="1" t="s">
        <v>22898</v>
      </c>
      <c r="C6914" s="1" t="s">
        <v>22899</v>
      </c>
      <c r="D6914" s="1" t="s">
        <v>9291</v>
      </c>
      <c r="F6914" s="1" t="s">
        <v>22900</v>
      </c>
      <c r="G6914" s="1">
        <v>61.34</v>
      </c>
      <c r="H6914" s="1">
        <v>89.56</v>
      </c>
      <c r="I6914" s="1">
        <v>213</v>
      </c>
      <c r="J6914" s="1">
        <v>9</v>
      </c>
      <c r="K6914" s="1" t="s">
        <v>201</v>
      </c>
      <c r="L6914" s="1" t="s">
        <v>22898</v>
      </c>
    </row>
    <row r="6915" spans="1:12">
      <c r="A6915" s="1">
        <v>8342</v>
      </c>
      <c r="B6915" s="1" t="s">
        <v>22901</v>
      </c>
      <c r="C6915" s="1" t="s">
        <v>11988</v>
      </c>
      <c r="D6915" s="1" t="s">
        <v>1210</v>
      </c>
      <c r="E6915" s="1" t="s">
        <v>22902</v>
      </c>
      <c r="F6915" s="1" t="s">
        <v>22903</v>
      </c>
      <c r="G6915" s="1">
        <v>32.987777999999999</v>
      </c>
      <c r="H6915" s="1">
        <v>-97.318888999999999</v>
      </c>
      <c r="I6915" s="1">
        <v>722</v>
      </c>
      <c r="J6915" s="1">
        <v>-6</v>
      </c>
      <c r="K6915" s="1" t="s">
        <v>236</v>
      </c>
      <c r="L6915" s="1" t="s">
        <v>22901</v>
      </c>
    </row>
    <row r="6916" spans="1:12">
      <c r="A6916" s="1">
        <v>8343</v>
      </c>
      <c r="B6916" s="1" t="s">
        <v>22904</v>
      </c>
      <c r="C6916" s="1" t="s">
        <v>22905</v>
      </c>
      <c r="D6916" s="1" t="s">
        <v>1210</v>
      </c>
      <c r="E6916" s="1" t="s">
        <v>22906</v>
      </c>
      <c r="F6916" s="1" t="s">
        <v>22907</v>
      </c>
      <c r="G6916" s="1">
        <v>42.797166699999998</v>
      </c>
      <c r="H6916" s="1">
        <v>-88.3726111</v>
      </c>
      <c r="I6916" s="1">
        <v>860</v>
      </c>
      <c r="J6916" s="1">
        <v>-6</v>
      </c>
      <c r="K6916" s="1" t="s">
        <v>236</v>
      </c>
      <c r="L6916" s="1" t="s">
        <v>22904</v>
      </c>
    </row>
    <row r="6917" spans="1:12">
      <c r="A6917" s="1">
        <v>8344</v>
      </c>
      <c r="B6917" s="1" t="s">
        <v>22908</v>
      </c>
      <c r="C6917" s="1" t="s">
        <v>22909</v>
      </c>
      <c r="D6917" s="1" t="s">
        <v>9291</v>
      </c>
      <c r="F6917" s="1" t="s">
        <v>22910</v>
      </c>
      <c r="G6917" s="1">
        <v>58.333300000000001</v>
      </c>
      <c r="H6917" s="1">
        <v>82.933300000000003</v>
      </c>
      <c r="I6917" s="1">
        <v>243</v>
      </c>
      <c r="J6917" s="1">
        <v>8</v>
      </c>
      <c r="K6917" s="1" t="s">
        <v>201</v>
      </c>
      <c r="L6917" s="1" t="s">
        <v>22908</v>
      </c>
    </row>
    <row r="6918" spans="1:12">
      <c r="A6918" s="1">
        <v>8345</v>
      </c>
      <c r="B6918" s="1" t="s">
        <v>22911</v>
      </c>
      <c r="C6918" s="1" t="s">
        <v>11516</v>
      </c>
      <c r="D6918" s="1" t="s">
        <v>1210</v>
      </c>
      <c r="E6918" s="1" t="s">
        <v>22912</v>
      </c>
      <c r="F6918" s="1" t="s">
        <v>22913</v>
      </c>
      <c r="G6918" s="1">
        <v>32.475900000000003</v>
      </c>
      <c r="H6918" s="1">
        <v>117.759</v>
      </c>
      <c r="I6918" s="1">
        <v>17</v>
      </c>
      <c r="J6918" s="1">
        <v>-8</v>
      </c>
      <c r="K6918" s="1" t="s">
        <v>236</v>
      </c>
      <c r="L6918" s="1" t="s">
        <v>22911</v>
      </c>
    </row>
    <row r="6919" spans="1:12">
      <c r="A6919" s="1">
        <v>8346</v>
      </c>
      <c r="B6919" s="1" t="s">
        <v>22914</v>
      </c>
      <c r="C6919" s="1" t="s">
        <v>7559</v>
      </c>
      <c r="D6919" s="1" t="s">
        <v>7510</v>
      </c>
      <c r="E6919" s="1" t="s">
        <v>22915</v>
      </c>
      <c r="F6919" s="1" t="s">
        <v>1212</v>
      </c>
      <c r="G6919" s="1">
        <v>37.558311000000003</v>
      </c>
      <c r="H6919" s="1">
        <v>126.790586</v>
      </c>
      <c r="I6919" s="1">
        <v>58</v>
      </c>
      <c r="J6919" s="1">
        <v>9</v>
      </c>
      <c r="K6919" s="1" t="s">
        <v>201</v>
      </c>
      <c r="L6919" s="1" t="s">
        <v>22914</v>
      </c>
    </row>
    <row r="6920" spans="1:12">
      <c r="A6920" s="1">
        <v>8347</v>
      </c>
      <c r="B6920" s="1" t="s">
        <v>22916</v>
      </c>
      <c r="C6920" s="1" t="s">
        <v>6935</v>
      </c>
      <c r="D6920" s="1" t="s">
        <v>6935</v>
      </c>
      <c r="F6920" s="1" t="s">
        <v>22917</v>
      </c>
      <c r="G6920" s="1">
        <v>29.346741999999999</v>
      </c>
      <c r="H6920" s="1">
        <v>47.520752999999999</v>
      </c>
      <c r="I6920" s="1">
        <v>472</v>
      </c>
      <c r="J6920" s="1">
        <v>3</v>
      </c>
      <c r="K6920" s="1" t="s">
        <v>236</v>
      </c>
      <c r="L6920" s="1" t="s">
        <v>22916</v>
      </c>
    </row>
    <row r="6921" spans="1:12">
      <c r="A6921" s="1">
        <v>8348</v>
      </c>
      <c r="B6921" s="1" t="s">
        <v>22918</v>
      </c>
      <c r="C6921" s="1" t="s">
        <v>22918</v>
      </c>
      <c r="D6921" s="1" t="s">
        <v>6330</v>
      </c>
      <c r="E6921" s="1" t="s">
        <v>22919</v>
      </c>
      <c r="F6921" s="1" t="s">
        <v>22920</v>
      </c>
      <c r="G6921" s="1">
        <v>-34.118000000000002</v>
      </c>
      <c r="H6921" s="1">
        <v>140.404</v>
      </c>
      <c r="I6921" s="1">
        <v>115</v>
      </c>
      <c r="J6921" s="1">
        <v>9.5</v>
      </c>
      <c r="K6921" s="1" t="s">
        <v>6333</v>
      </c>
      <c r="L6921" s="1" t="s">
        <v>22918</v>
      </c>
    </row>
    <row r="6922" spans="1:12">
      <c r="A6922" s="1">
        <v>8349</v>
      </c>
      <c r="B6922" s="1" t="s">
        <v>22921</v>
      </c>
      <c r="C6922" s="1" t="s">
        <v>22921</v>
      </c>
      <c r="D6922" s="1" t="s">
        <v>6330</v>
      </c>
      <c r="F6922" s="1" t="s">
        <v>22922</v>
      </c>
      <c r="G6922" s="1">
        <v>-30.598333</v>
      </c>
      <c r="H6922" s="1">
        <v>138.42583300000001</v>
      </c>
      <c r="I6922" s="1">
        <v>856</v>
      </c>
      <c r="J6922" s="1">
        <v>9.5</v>
      </c>
      <c r="K6922" s="1" t="s">
        <v>6333</v>
      </c>
      <c r="L6922" s="1" t="s">
        <v>22921</v>
      </c>
    </row>
    <row r="6923" spans="1:12">
      <c r="A6923" s="1">
        <v>8350</v>
      </c>
      <c r="B6923" s="1" t="s">
        <v>22923</v>
      </c>
      <c r="C6923" s="1" t="s">
        <v>22924</v>
      </c>
      <c r="D6923" s="1" t="s">
        <v>6330</v>
      </c>
      <c r="F6923" s="1" t="s">
        <v>22925</v>
      </c>
      <c r="G6923" s="1">
        <v>-26.128333000000001</v>
      </c>
      <c r="H6923" s="1">
        <v>126.583333</v>
      </c>
      <c r="I6923" s="1">
        <v>1500</v>
      </c>
      <c r="J6923" s="1">
        <v>8</v>
      </c>
      <c r="K6923" s="1" t="s">
        <v>6333</v>
      </c>
      <c r="L6923" s="1" t="s">
        <v>22923</v>
      </c>
    </row>
    <row r="6924" spans="1:12">
      <c r="A6924" s="1">
        <v>8351</v>
      </c>
      <c r="B6924" s="1" t="s">
        <v>22926</v>
      </c>
      <c r="C6924" s="1" t="s">
        <v>22926</v>
      </c>
      <c r="D6924" s="1" t="s">
        <v>6330</v>
      </c>
      <c r="F6924" s="1" t="s">
        <v>22927</v>
      </c>
      <c r="G6924" s="1">
        <v>-31.622223000000002</v>
      </c>
      <c r="H6924" s="1">
        <v>117.216667</v>
      </c>
      <c r="I6924" s="1">
        <v>705</v>
      </c>
      <c r="J6924" s="1">
        <v>8</v>
      </c>
      <c r="K6924" s="1" t="s">
        <v>6333</v>
      </c>
      <c r="L6924" s="1" t="s">
        <v>22926</v>
      </c>
    </row>
    <row r="6925" spans="1:12">
      <c r="A6925" s="1">
        <v>8352</v>
      </c>
      <c r="B6925" s="1" t="s">
        <v>22928</v>
      </c>
      <c r="C6925" s="1" t="s">
        <v>22928</v>
      </c>
      <c r="D6925" s="1" t="s">
        <v>6330</v>
      </c>
      <c r="F6925" s="1" t="s">
        <v>22929</v>
      </c>
      <c r="G6925" s="1">
        <v>-32.006667</v>
      </c>
      <c r="H6925" s="1">
        <v>115.539722</v>
      </c>
      <c r="I6925" s="1">
        <v>12</v>
      </c>
      <c r="J6925" s="1">
        <v>8</v>
      </c>
      <c r="K6925" s="1" t="s">
        <v>6333</v>
      </c>
      <c r="L6925" s="1" t="s">
        <v>22928</v>
      </c>
    </row>
    <row r="6926" spans="1:12">
      <c r="A6926" s="1">
        <v>8353</v>
      </c>
      <c r="B6926" s="1" t="s">
        <v>22930</v>
      </c>
      <c r="C6926" s="1" t="s">
        <v>22930</v>
      </c>
      <c r="D6926" s="1" t="s">
        <v>6330</v>
      </c>
      <c r="F6926" s="1" t="s">
        <v>22931</v>
      </c>
      <c r="G6926" s="1">
        <v>-30.838056000000002</v>
      </c>
      <c r="H6926" s="1">
        <v>128.11500000000001</v>
      </c>
      <c r="I6926" s="1">
        <v>511</v>
      </c>
      <c r="J6926" s="1">
        <v>8</v>
      </c>
      <c r="K6926" s="1" t="s">
        <v>6333</v>
      </c>
      <c r="L6926" s="1" t="s">
        <v>22930</v>
      </c>
    </row>
    <row r="6927" spans="1:12">
      <c r="A6927" s="1">
        <v>8354</v>
      </c>
      <c r="B6927" s="1" t="s">
        <v>22932</v>
      </c>
      <c r="C6927" s="1" t="s">
        <v>22932</v>
      </c>
      <c r="D6927" s="1" t="s">
        <v>6330</v>
      </c>
      <c r="F6927" s="1" t="s">
        <v>22933</v>
      </c>
      <c r="G6927" s="1">
        <v>-37.511667000000003</v>
      </c>
      <c r="H6927" s="1">
        <v>143.791111</v>
      </c>
      <c r="I6927" s="1">
        <v>1433</v>
      </c>
      <c r="J6927" s="1">
        <v>10</v>
      </c>
      <c r="K6927" s="1" t="s">
        <v>6333</v>
      </c>
      <c r="L6927" s="1" t="s">
        <v>22932</v>
      </c>
    </row>
    <row r="6928" spans="1:12">
      <c r="A6928" s="1">
        <v>8355</v>
      </c>
      <c r="B6928" s="1" t="s">
        <v>22934</v>
      </c>
      <c r="C6928" s="1" t="s">
        <v>22934</v>
      </c>
      <c r="D6928" s="1" t="s">
        <v>233</v>
      </c>
      <c r="E6928" s="1" t="s">
        <v>22935</v>
      </c>
      <c r="F6928" s="1" t="s">
        <v>22936</v>
      </c>
      <c r="G6928" s="1">
        <v>52.991110999999997</v>
      </c>
      <c r="H6928" s="1">
        <v>-92.836388999999997</v>
      </c>
      <c r="I6928" s="1">
        <v>988</v>
      </c>
      <c r="J6928" s="1">
        <v>-5</v>
      </c>
      <c r="K6928" s="1" t="s">
        <v>236</v>
      </c>
      <c r="L6928" s="1" t="s">
        <v>22934</v>
      </c>
    </row>
    <row r="6929" spans="1:12">
      <c r="A6929" s="1">
        <v>8356</v>
      </c>
      <c r="B6929" s="1" t="s">
        <v>19205</v>
      </c>
      <c r="C6929" s="1" t="s">
        <v>19205</v>
      </c>
      <c r="D6929" s="1" t="s">
        <v>233</v>
      </c>
      <c r="E6929" s="1" t="s">
        <v>22937</v>
      </c>
      <c r="F6929" s="1" t="s">
        <v>22938</v>
      </c>
      <c r="G6929" s="1">
        <v>48.755277999999997</v>
      </c>
      <c r="H6929" s="1">
        <v>-86.344443999999996</v>
      </c>
      <c r="I6929" s="1">
        <v>1035</v>
      </c>
      <c r="J6929" s="1">
        <v>-5</v>
      </c>
      <c r="K6929" s="1" t="s">
        <v>236</v>
      </c>
      <c r="L6929" s="1" t="s">
        <v>19205</v>
      </c>
    </row>
    <row r="6930" spans="1:12">
      <c r="A6930" s="1">
        <v>8357</v>
      </c>
      <c r="B6930" s="1" t="s">
        <v>22939</v>
      </c>
      <c r="C6930" s="1" t="s">
        <v>22940</v>
      </c>
      <c r="D6930" s="1" t="s">
        <v>233</v>
      </c>
      <c r="E6930" s="1" t="s">
        <v>22941</v>
      </c>
      <c r="F6930" s="1" t="s">
        <v>22942</v>
      </c>
      <c r="G6930" s="1">
        <v>49.713889000000002</v>
      </c>
      <c r="H6930" s="1">
        <v>-83.686943999999997</v>
      </c>
      <c r="I6930" s="1">
        <v>826</v>
      </c>
      <c r="J6930" s="1">
        <v>-5</v>
      </c>
      <c r="K6930" s="1" t="s">
        <v>236</v>
      </c>
      <c r="L6930" s="1" t="s">
        <v>22939</v>
      </c>
    </row>
    <row r="6931" spans="1:12">
      <c r="A6931" s="1">
        <v>8358</v>
      </c>
      <c r="B6931" s="1" t="s">
        <v>22943</v>
      </c>
      <c r="C6931" s="1" t="s">
        <v>22943</v>
      </c>
      <c r="D6931" s="1" t="s">
        <v>233</v>
      </c>
      <c r="E6931" s="1" t="s">
        <v>22944</v>
      </c>
      <c r="F6931" s="1" t="s">
        <v>22945</v>
      </c>
      <c r="G6931" s="1">
        <v>49.193055999999999</v>
      </c>
      <c r="H6931" s="1">
        <v>-84.758888999999996</v>
      </c>
      <c r="I6931" s="1">
        <v>1099</v>
      </c>
      <c r="J6931" s="1">
        <v>-5</v>
      </c>
      <c r="K6931" s="1" t="s">
        <v>236</v>
      </c>
      <c r="L6931" s="1" t="s">
        <v>22943</v>
      </c>
    </row>
    <row r="6932" spans="1:12">
      <c r="A6932" s="1">
        <v>8359</v>
      </c>
      <c r="B6932" s="1" t="s">
        <v>22946</v>
      </c>
      <c r="C6932" s="1" t="s">
        <v>22946</v>
      </c>
      <c r="D6932" s="1" t="s">
        <v>233</v>
      </c>
      <c r="E6932" s="1" t="s">
        <v>22947</v>
      </c>
      <c r="F6932" s="1" t="s">
        <v>22948</v>
      </c>
      <c r="G6932" s="1">
        <v>48.210278000000002</v>
      </c>
      <c r="H6932" s="1">
        <v>-79.981388999999993</v>
      </c>
      <c r="I6932" s="1">
        <v>1157</v>
      </c>
      <c r="J6932" s="1">
        <v>-5</v>
      </c>
      <c r="K6932" s="1" t="s">
        <v>236</v>
      </c>
      <c r="L6932" s="1" t="s">
        <v>22946</v>
      </c>
    </row>
    <row r="6933" spans="1:12">
      <c r="A6933" s="1">
        <v>8360</v>
      </c>
      <c r="B6933" s="1" t="s">
        <v>22949</v>
      </c>
      <c r="C6933" s="1" t="s">
        <v>22949</v>
      </c>
      <c r="D6933" s="1" t="s">
        <v>233</v>
      </c>
      <c r="E6933" s="1" t="s">
        <v>22950</v>
      </c>
      <c r="F6933" s="1" t="s">
        <v>22951</v>
      </c>
      <c r="G6933" s="1">
        <v>49.083888999999999</v>
      </c>
      <c r="H6933" s="1">
        <v>-85.860556000000003</v>
      </c>
      <c r="I6933" s="1">
        <v>1198</v>
      </c>
      <c r="J6933" s="1">
        <v>-5</v>
      </c>
      <c r="K6933" s="1" t="s">
        <v>236</v>
      </c>
      <c r="L6933" s="1" t="s">
        <v>22949</v>
      </c>
    </row>
    <row r="6934" spans="1:12">
      <c r="A6934" s="1">
        <v>8361</v>
      </c>
      <c r="B6934" s="1" t="s">
        <v>22952</v>
      </c>
      <c r="C6934" s="1" t="s">
        <v>22952</v>
      </c>
      <c r="D6934" s="1" t="s">
        <v>233</v>
      </c>
      <c r="E6934" s="1" t="s">
        <v>22953</v>
      </c>
      <c r="F6934" s="1" t="s">
        <v>22954</v>
      </c>
      <c r="G6934" s="1">
        <v>47.966943999999998</v>
      </c>
      <c r="H6934" s="1">
        <v>-84.786389</v>
      </c>
      <c r="I6934" s="1">
        <v>944</v>
      </c>
      <c r="J6934" s="1">
        <v>-5</v>
      </c>
      <c r="K6934" s="1" t="s">
        <v>236</v>
      </c>
      <c r="L6934" s="1" t="s">
        <v>22952</v>
      </c>
    </row>
    <row r="6935" spans="1:12">
      <c r="A6935" s="1">
        <v>8362</v>
      </c>
      <c r="B6935" s="1" t="s">
        <v>22955</v>
      </c>
      <c r="C6935" s="1" t="s">
        <v>22956</v>
      </c>
      <c r="D6935" s="1" t="s">
        <v>233</v>
      </c>
      <c r="E6935" s="1" t="s">
        <v>22957</v>
      </c>
      <c r="F6935" s="1" t="s">
        <v>22958</v>
      </c>
      <c r="G6935" s="1">
        <v>45.842500000000001</v>
      </c>
      <c r="H6935" s="1">
        <v>-81.857500000000002</v>
      </c>
      <c r="I6935" s="1">
        <v>869</v>
      </c>
      <c r="J6935" s="1">
        <v>-5</v>
      </c>
      <c r="K6935" s="1" t="s">
        <v>236</v>
      </c>
      <c r="L6935" s="1" t="s">
        <v>22955</v>
      </c>
    </row>
    <row r="6936" spans="1:12">
      <c r="A6936" s="1">
        <v>8363</v>
      </c>
      <c r="B6936" s="1" t="s">
        <v>22959</v>
      </c>
      <c r="C6936" s="1" t="s">
        <v>22959</v>
      </c>
      <c r="D6936" s="1" t="s">
        <v>233</v>
      </c>
      <c r="F6936" s="1" t="s">
        <v>22960</v>
      </c>
      <c r="G6936" s="1">
        <v>51.13</v>
      </c>
      <c r="H6936" s="1">
        <v>-91.665555999999995</v>
      </c>
      <c r="I6936" s="1">
        <v>1355</v>
      </c>
      <c r="J6936" s="1">
        <v>-6</v>
      </c>
      <c r="K6936" s="1" t="s">
        <v>236</v>
      </c>
      <c r="L6936" s="1" t="s">
        <v>22959</v>
      </c>
    </row>
    <row r="6937" spans="1:12">
      <c r="A6937" s="1">
        <v>8364</v>
      </c>
      <c r="B6937" s="1" t="s">
        <v>22961</v>
      </c>
      <c r="C6937" s="1" t="s">
        <v>22961</v>
      </c>
      <c r="D6937" s="1" t="s">
        <v>233</v>
      </c>
      <c r="F6937" s="1" t="s">
        <v>22962</v>
      </c>
      <c r="G6937" s="1">
        <v>44.449167000000003</v>
      </c>
      <c r="H6937" s="1">
        <v>-80.158332999999999</v>
      </c>
      <c r="I6937" s="1">
        <v>730</v>
      </c>
      <c r="J6937" s="1">
        <v>-5</v>
      </c>
      <c r="K6937" s="1" t="s">
        <v>236</v>
      </c>
      <c r="L6937" s="1" t="s">
        <v>22961</v>
      </c>
    </row>
    <row r="6938" spans="1:12">
      <c r="A6938" s="1">
        <v>8365</v>
      </c>
      <c r="B6938" s="1" t="s">
        <v>22963</v>
      </c>
      <c r="C6938" s="1" t="s">
        <v>22963</v>
      </c>
      <c r="D6938" s="1" t="s">
        <v>233</v>
      </c>
      <c r="E6938" s="1" t="s">
        <v>22964</v>
      </c>
      <c r="F6938" s="1" t="s">
        <v>22965</v>
      </c>
      <c r="G6938" s="1">
        <v>43.131388999999999</v>
      </c>
      <c r="H6938" s="1">
        <v>-80.342500000000001</v>
      </c>
      <c r="I6938" s="1">
        <v>815</v>
      </c>
      <c r="J6938" s="1">
        <v>-5</v>
      </c>
      <c r="K6938" s="1" t="s">
        <v>236</v>
      </c>
      <c r="L6938" s="1" t="s">
        <v>22963</v>
      </c>
    </row>
    <row r="6939" spans="1:12">
      <c r="A6939" s="1">
        <v>8366</v>
      </c>
      <c r="B6939" s="1" t="s">
        <v>22966</v>
      </c>
      <c r="C6939" s="1" t="s">
        <v>22736</v>
      </c>
      <c r="D6939" s="1" t="s">
        <v>1210</v>
      </c>
      <c r="E6939" s="1" t="s">
        <v>22967</v>
      </c>
      <c r="F6939" s="1" t="s">
        <v>22968</v>
      </c>
      <c r="G6939" s="1">
        <v>39.009166999999998</v>
      </c>
      <c r="H6939" s="1">
        <v>-95.217500000000001</v>
      </c>
      <c r="I6939" s="1">
        <v>833</v>
      </c>
      <c r="J6939" s="1">
        <v>-4</v>
      </c>
      <c r="K6939" s="1" t="s">
        <v>236</v>
      </c>
      <c r="L6939" s="1" t="s">
        <v>22966</v>
      </c>
    </row>
    <row r="6940" spans="1:12">
      <c r="A6940" s="1">
        <v>8367</v>
      </c>
      <c r="B6940" s="1" t="s">
        <v>22969</v>
      </c>
      <c r="C6940" s="1" t="s">
        <v>6567</v>
      </c>
      <c r="D6940" s="1" t="s">
        <v>1210</v>
      </c>
      <c r="E6940" s="1" t="s">
        <v>22970</v>
      </c>
      <c r="F6940" s="1" t="s">
        <v>22971</v>
      </c>
      <c r="G6940" s="1">
        <v>37.394109999999998</v>
      </c>
      <c r="H6940" s="1">
        <v>-97.423225000000002</v>
      </c>
      <c r="I6940" s="1">
        <v>1277</v>
      </c>
      <c r="J6940" s="1">
        <v>-4</v>
      </c>
      <c r="K6940" s="1" t="s">
        <v>236</v>
      </c>
      <c r="L6940" s="1" t="s">
        <v>22969</v>
      </c>
    </row>
    <row r="6941" spans="1:12">
      <c r="A6941" s="1">
        <v>8368</v>
      </c>
      <c r="B6941" s="1" t="s">
        <v>22972</v>
      </c>
      <c r="C6941" s="1" t="s">
        <v>22973</v>
      </c>
      <c r="D6941" s="1" t="s">
        <v>6006</v>
      </c>
      <c r="F6941" s="1" t="s">
        <v>1212</v>
      </c>
      <c r="G6941" s="1">
        <v>8.2520000000000007</v>
      </c>
      <c r="H6941" s="1">
        <v>-79.066800000000001</v>
      </c>
      <c r="I6941" s="1">
        <v>150</v>
      </c>
      <c r="J6941" s="1">
        <v>-5</v>
      </c>
      <c r="K6941" s="1" t="s">
        <v>201</v>
      </c>
      <c r="L6941" s="1" t="s">
        <v>22972</v>
      </c>
    </row>
    <row r="6942" spans="1:12">
      <c r="A6942" s="1">
        <v>8369</v>
      </c>
      <c r="B6942" s="1" t="s">
        <v>22974</v>
      </c>
      <c r="C6942" s="1" t="s">
        <v>22975</v>
      </c>
      <c r="D6942" s="1" t="s">
        <v>1210</v>
      </c>
      <c r="E6942" s="1" t="s">
        <v>22976</v>
      </c>
      <c r="F6942" s="1" t="s">
        <v>1212</v>
      </c>
      <c r="G6942" s="1">
        <v>33.226972199999999</v>
      </c>
      <c r="H6942" s="1">
        <v>-84.274944399999995</v>
      </c>
      <c r="I6942" s="1">
        <v>958</v>
      </c>
      <c r="J6942" s="1">
        <v>-5</v>
      </c>
      <c r="K6942" s="1" t="s">
        <v>236</v>
      </c>
      <c r="L6942" s="1" t="s">
        <v>22974</v>
      </c>
    </row>
    <row r="6943" spans="1:12">
      <c r="A6943" s="1">
        <v>8370</v>
      </c>
      <c r="B6943" s="1" t="s">
        <v>22977</v>
      </c>
      <c r="C6943" s="1" t="s">
        <v>22978</v>
      </c>
      <c r="D6943" s="1" t="s">
        <v>8792</v>
      </c>
      <c r="F6943" s="1" t="s">
        <v>1212</v>
      </c>
      <c r="G6943" s="1">
        <v>4.7827999999999999</v>
      </c>
      <c r="H6943" s="1">
        <v>-53.261099999999999</v>
      </c>
      <c r="I6943" s="1">
        <v>253</v>
      </c>
      <c r="J6943" s="1">
        <v>-3</v>
      </c>
      <c r="K6943" s="1" t="s">
        <v>201</v>
      </c>
      <c r="L6943" s="1" t="s">
        <v>22977</v>
      </c>
    </row>
    <row r="6944" spans="1:12">
      <c r="A6944" s="1">
        <v>8371</v>
      </c>
      <c r="B6944" s="1" t="s">
        <v>22979</v>
      </c>
      <c r="C6944" s="1" t="s">
        <v>22980</v>
      </c>
      <c r="D6944" s="1" t="s">
        <v>8792</v>
      </c>
      <c r="F6944" s="1" t="s">
        <v>1212</v>
      </c>
      <c r="G6944" s="1">
        <v>4.8708</v>
      </c>
      <c r="H6944" s="1">
        <v>52.278300000000002</v>
      </c>
      <c r="I6944" s="1">
        <v>33</v>
      </c>
      <c r="J6944" s="1">
        <v>-3</v>
      </c>
      <c r="K6944" s="1" t="s">
        <v>201</v>
      </c>
      <c r="L6944" s="1" t="s">
        <v>22979</v>
      </c>
    </row>
    <row r="6945" spans="1:12">
      <c r="A6945" s="1">
        <v>8372</v>
      </c>
      <c r="B6945" s="1" t="s">
        <v>22981</v>
      </c>
      <c r="C6945" s="1" t="s">
        <v>22982</v>
      </c>
      <c r="D6945" s="1" t="s">
        <v>4057</v>
      </c>
      <c r="F6945" s="1" t="s">
        <v>1212</v>
      </c>
      <c r="G6945" s="1">
        <v>49.160600000000002</v>
      </c>
      <c r="H6945" s="1">
        <v>6.8648999999999996</v>
      </c>
      <c r="I6945" s="1">
        <v>840</v>
      </c>
      <c r="J6945" s="1">
        <v>1</v>
      </c>
      <c r="K6945" s="1" t="s">
        <v>184</v>
      </c>
      <c r="L6945" s="1" t="s">
        <v>22981</v>
      </c>
    </row>
    <row r="6946" spans="1:12">
      <c r="A6946" s="1">
        <v>8373</v>
      </c>
      <c r="B6946" s="1" t="s">
        <v>22983</v>
      </c>
      <c r="C6946" s="1" t="s">
        <v>22980</v>
      </c>
      <c r="D6946" s="1" t="s">
        <v>8792</v>
      </c>
      <c r="F6946" s="1" t="s">
        <v>1212</v>
      </c>
      <c r="G6946" s="1">
        <v>4.8708</v>
      </c>
      <c r="H6946" s="1">
        <v>-52.278300000000002</v>
      </c>
      <c r="I6946" s="1">
        <v>33</v>
      </c>
      <c r="J6946" s="1">
        <v>-3</v>
      </c>
      <c r="K6946" s="1" t="s">
        <v>201</v>
      </c>
      <c r="L6946" s="1" t="s">
        <v>22983</v>
      </c>
    </row>
    <row r="6947" spans="1:12">
      <c r="A6947" s="1">
        <v>8374</v>
      </c>
      <c r="B6947" s="1" t="s">
        <v>22984</v>
      </c>
      <c r="C6947" s="1" t="s">
        <v>22984</v>
      </c>
      <c r="D6947" s="1" t="s">
        <v>8792</v>
      </c>
      <c r="F6947" s="1" t="s">
        <v>1212</v>
      </c>
      <c r="G6947" s="1">
        <v>4.75</v>
      </c>
      <c r="H6947" s="1">
        <v>-54.05</v>
      </c>
      <c r="I6947" s="1">
        <v>100</v>
      </c>
      <c r="J6947" s="1">
        <v>-3</v>
      </c>
      <c r="K6947" s="1" t="s">
        <v>201</v>
      </c>
      <c r="L6947" s="1" t="s">
        <v>22984</v>
      </c>
    </row>
    <row r="6948" spans="1:12">
      <c r="A6948" s="1">
        <v>8375</v>
      </c>
      <c r="B6948" s="1" t="s">
        <v>22985</v>
      </c>
      <c r="C6948" s="1" t="s">
        <v>22985</v>
      </c>
      <c r="D6948" s="1" t="s">
        <v>8792</v>
      </c>
      <c r="F6948" s="1" t="s">
        <v>1212</v>
      </c>
      <c r="G6948" s="1">
        <v>4.7301000000000002</v>
      </c>
      <c r="H6948" s="1">
        <v>-53.951599999999999</v>
      </c>
      <c r="I6948" s="1">
        <v>100</v>
      </c>
      <c r="J6948" s="1">
        <v>-3</v>
      </c>
      <c r="K6948" s="1" t="s">
        <v>201</v>
      </c>
      <c r="L6948" s="1" t="s">
        <v>22985</v>
      </c>
    </row>
    <row r="6949" spans="1:12">
      <c r="A6949" s="1">
        <v>8376</v>
      </c>
      <c r="B6949" s="1" t="s">
        <v>22986</v>
      </c>
      <c r="C6949" s="1" t="s">
        <v>22546</v>
      </c>
      <c r="D6949" s="1" t="s">
        <v>8792</v>
      </c>
      <c r="F6949" s="1" t="s">
        <v>1212</v>
      </c>
      <c r="G6949" s="1">
        <v>3.7242999999999999</v>
      </c>
      <c r="H6949" s="1">
        <v>-53.974699999999999</v>
      </c>
      <c r="I6949" s="1">
        <v>300</v>
      </c>
      <c r="J6949" s="1">
        <v>-3</v>
      </c>
      <c r="K6949" s="1" t="s">
        <v>201</v>
      </c>
      <c r="L6949" s="1" t="s">
        <v>22986</v>
      </c>
    </row>
    <row r="6950" spans="1:12">
      <c r="A6950" s="1">
        <v>8377</v>
      </c>
      <c r="B6950" s="1" t="s">
        <v>22987</v>
      </c>
      <c r="C6950" s="1" t="s">
        <v>22980</v>
      </c>
      <c r="D6950" s="1" t="s">
        <v>8792</v>
      </c>
      <c r="F6950" s="1" t="s">
        <v>1212</v>
      </c>
      <c r="G6950" s="1">
        <v>4.8936000000000002</v>
      </c>
      <c r="H6950" s="1">
        <v>-52.292200000000001</v>
      </c>
      <c r="I6950" s="1">
        <v>39</v>
      </c>
      <c r="J6950" s="1">
        <v>-3</v>
      </c>
      <c r="K6950" s="1" t="s">
        <v>201</v>
      </c>
      <c r="L6950" s="1" t="s">
        <v>22987</v>
      </c>
    </row>
    <row r="6951" spans="1:12">
      <c r="A6951" s="1">
        <v>8378</v>
      </c>
      <c r="B6951" s="1" t="s">
        <v>22988</v>
      </c>
      <c r="C6951" s="1" t="s">
        <v>15201</v>
      </c>
      <c r="D6951" s="1" t="s">
        <v>3888</v>
      </c>
      <c r="E6951" s="1" t="s">
        <v>22989</v>
      </c>
      <c r="F6951" s="1" t="s">
        <v>1212</v>
      </c>
      <c r="G6951" s="1">
        <v>35.151110000000003</v>
      </c>
      <c r="H6951" s="1">
        <v>33.272219999999997</v>
      </c>
      <c r="I6951" s="1">
        <v>0</v>
      </c>
      <c r="J6951" s="1">
        <v>2</v>
      </c>
      <c r="K6951" s="1" t="s">
        <v>184</v>
      </c>
      <c r="L6951" s="1" t="s">
        <v>22988</v>
      </c>
    </row>
    <row r="6952" spans="1:12">
      <c r="A6952" s="1">
        <v>8379</v>
      </c>
      <c r="B6952" s="1" t="s">
        <v>22990</v>
      </c>
      <c r="C6952" s="1" t="s">
        <v>22991</v>
      </c>
      <c r="D6952" s="1" t="s">
        <v>1210</v>
      </c>
      <c r="E6952" s="1" t="s">
        <v>22992</v>
      </c>
      <c r="F6952" s="1" t="s">
        <v>22993</v>
      </c>
      <c r="G6952" s="1">
        <v>26.247138899999999</v>
      </c>
      <c r="H6952" s="1">
        <v>-80.1110556</v>
      </c>
      <c r="I6952" s="1">
        <v>19</v>
      </c>
      <c r="J6952" s="1">
        <v>-5</v>
      </c>
      <c r="K6952" s="1" t="s">
        <v>236</v>
      </c>
      <c r="L6952" s="1" t="s">
        <v>22990</v>
      </c>
    </row>
    <row r="6953" spans="1:12">
      <c r="A6953" s="1">
        <v>8380</v>
      </c>
      <c r="B6953" s="1" t="s">
        <v>22994</v>
      </c>
      <c r="C6953" s="1" t="s">
        <v>22995</v>
      </c>
      <c r="D6953" s="1" t="s">
        <v>6330</v>
      </c>
      <c r="E6953" s="1" t="s">
        <v>22996</v>
      </c>
      <c r="F6953" s="1" t="s">
        <v>22997</v>
      </c>
      <c r="G6953" s="1">
        <v>-37.598300999999999</v>
      </c>
      <c r="H6953" s="1">
        <v>149.720001</v>
      </c>
      <c r="I6953" s="1">
        <v>31</v>
      </c>
      <c r="J6953" s="1">
        <v>11</v>
      </c>
      <c r="K6953" s="1" t="s">
        <v>161</v>
      </c>
      <c r="L6953" s="1" t="s">
        <v>22994</v>
      </c>
    </row>
    <row r="6954" spans="1:12">
      <c r="A6954" s="1">
        <v>8381</v>
      </c>
      <c r="B6954" s="1" t="s">
        <v>22998</v>
      </c>
      <c r="C6954" s="1" t="s">
        <v>22999</v>
      </c>
      <c r="D6954" s="1" t="s">
        <v>6620</v>
      </c>
      <c r="E6954" s="1" t="s">
        <v>23000</v>
      </c>
      <c r="F6954" s="1" t="s">
        <v>23001</v>
      </c>
      <c r="G6954" s="1">
        <v>26.636717999999998</v>
      </c>
      <c r="H6954" s="1">
        <v>37.908017999999998</v>
      </c>
      <c r="I6954" s="1">
        <v>2047</v>
      </c>
      <c r="J6954" s="1">
        <v>3</v>
      </c>
      <c r="K6954" s="1" t="s">
        <v>201</v>
      </c>
      <c r="L6954" s="1" t="s">
        <v>22998</v>
      </c>
    </row>
    <row r="6955" spans="1:12">
      <c r="A6955" s="1">
        <v>8382</v>
      </c>
      <c r="B6955" s="1" t="s">
        <v>23002</v>
      </c>
      <c r="C6955" s="1" t="s">
        <v>23003</v>
      </c>
      <c r="D6955" s="1" t="s">
        <v>10040</v>
      </c>
      <c r="F6955" s="1" t="s">
        <v>1212</v>
      </c>
      <c r="G6955" s="1">
        <v>-3.7517999999999998</v>
      </c>
      <c r="H6955" s="1">
        <v>136.84248099999999</v>
      </c>
      <c r="I6955" s="1">
        <v>6060</v>
      </c>
      <c r="J6955" s="1">
        <v>9</v>
      </c>
      <c r="K6955" s="1" t="s">
        <v>201</v>
      </c>
      <c r="L6955" s="1" t="s">
        <v>23002</v>
      </c>
    </row>
    <row r="6956" spans="1:12">
      <c r="A6956" s="1">
        <v>8383</v>
      </c>
      <c r="B6956" s="1" t="s">
        <v>23002</v>
      </c>
      <c r="C6956" s="1" t="s">
        <v>23003</v>
      </c>
      <c r="D6956" s="1" t="s">
        <v>10040</v>
      </c>
      <c r="F6956" s="1" t="s">
        <v>1212</v>
      </c>
      <c r="G6956" s="1">
        <v>-3.7517999999999998</v>
      </c>
      <c r="H6956" s="1">
        <v>136.84248099999999</v>
      </c>
      <c r="I6956" s="1">
        <v>6060</v>
      </c>
      <c r="J6956" s="1">
        <v>9</v>
      </c>
      <c r="K6956" s="1" t="s">
        <v>201</v>
      </c>
      <c r="L6956" s="1" t="s">
        <v>23002</v>
      </c>
    </row>
    <row r="6957" spans="1:12">
      <c r="A6957" s="1">
        <v>8384</v>
      </c>
      <c r="B6957" s="1" t="s">
        <v>23004</v>
      </c>
      <c r="C6957" s="1" t="s">
        <v>23005</v>
      </c>
      <c r="D6957" s="1" t="s">
        <v>1210</v>
      </c>
      <c r="F6957" s="1" t="s">
        <v>23006</v>
      </c>
      <c r="G6957" s="1">
        <v>38.903390000000002</v>
      </c>
      <c r="H6957" s="1">
        <v>-77.005830000000003</v>
      </c>
      <c r="I6957" s="1">
        <v>0</v>
      </c>
      <c r="J6957" s="1">
        <v>-5</v>
      </c>
      <c r="K6957" s="1" t="s">
        <v>236</v>
      </c>
      <c r="L6957" s="1" t="s">
        <v>23004</v>
      </c>
    </row>
    <row r="6958" spans="1:12">
      <c r="A6958" s="1">
        <v>8385</v>
      </c>
      <c r="B6958" s="1" t="s">
        <v>23007</v>
      </c>
      <c r="C6958" s="1" t="s">
        <v>10505</v>
      </c>
      <c r="D6958" s="1" t="s">
        <v>6330</v>
      </c>
      <c r="F6958" s="1" t="s">
        <v>1212</v>
      </c>
      <c r="G6958" s="1">
        <v>-27.466666700000001</v>
      </c>
      <c r="H6958" s="1">
        <v>-153.0166667</v>
      </c>
      <c r="I6958" s="1">
        <v>100</v>
      </c>
      <c r="J6958" s="1">
        <v>10</v>
      </c>
      <c r="K6958" s="1" t="s">
        <v>201</v>
      </c>
      <c r="L6958" s="1" t="s">
        <v>23007</v>
      </c>
    </row>
    <row r="6959" spans="1:12">
      <c r="A6959" s="1">
        <v>8386</v>
      </c>
      <c r="B6959" s="1" t="s">
        <v>23007</v>
      </c>
      <c r="C6959" s="1" t="s">
        <v>10505</v>
      </c>
      <c r="D6959" s="1" t="s">
        <v>6330</v>
      </c>
      <c r="F6959" s="1" t="s">
        <v>1212</v>
      </c>
      <c r="G6959" s="1">
        <v>-27.466666700000001</v>
      </c>
      <c r="H6959" s="1">
        <v>153.0166667</v>
      </c>
      <c r="I6959" s="1">
        <v>100</v>
      </c>
      <c r="J6959" s="1">
        <v>10</v>
      </c>
      <c r="K6959" s="1" t="s">
        <v>201</v>
      </c>
      <c r="L6959" s="1" t="s">
        <v>23007</v>
      </c>
    </row>
    <row r="6960" spans="1:12">
      <c r="A6960" s="1">
        <v>8387</v>
      </c>
      <c r="B6960" s="1" t="s">
        <v>23008</v>
      </c>
      <c r="C6960" s="1" t="s">
        <v>10542</v>
      </c>
      <c r="D6960" s="1" t="s">
        <v>6330</v>
      </c>
      <c r="F6960" s="1" t="s">
        <v>1212</v>
      </c>
      <c r="G6960" s="1">
        <v>-23.378941000000001</v>
      </c>
      <c r="H6960" s="1">
        <v>150.51232300000001</v>
      </c>
      <c r="I6960" s="1">
        <v>100</v>
      </c>
      <c r="J6960" s="1">
        <v>10</v>
      </c>
      <c r="K6960" s="1" t="s">
        <v>201</v>
      </c>
      <c r="L6960" s="1" t="s">
        <v>23008</v>
      </c>
    </row>
    <row r="6961" spans="1:12">
      <c r="A6961" s="1">
        <v>8388</v>
      </c>
      <c r="B6961" s="1" t="s">
        <v>23009</v>
      </c>
      <c r="C6961" s="1" t="s">
        <v>575</v>
      </c>
      <c r="D6961" s="1" t="s">
        <v>6330</v>
      </c>
      <c r="F6961" s="1" t="s">
        <v>1212</v>
      </c>
      <c r="G6961" s="1">
        <v>-33.88373</v>
      </c>
      <c r="H6961" s="1">
        <v>151.20591999999999</v>
      </c>
      <c r="I6961" s="1">
        <v>100</v>
      </c>
      <c r="J6961" s="1">
        <v>10</v>
      </c>
      <c r="K6961" s="1" t="s">
        <v>6333</v>
      </c>
      <c r="L6961" s="1" t="s">
        <v>23009</v>
      </c>
    </row>
    <row r="6962" spans="1:12">
      <c r="A6962" s="1">
        <v>8389</v>
      </c>
      <c r="B6962" s="1" t="s">
        <v>23010</v>
      </c>
      <c r="C6962" s="1" t="s">
        <v>10558</v>
      </c>
      <c r="D6962" s="1" t="s">
        <v>6330</v>
      </c>
      <c r="F6962" s="1" t="s">
        <v>1212</v>
      </c>
      <c r="G6962" s="1">
        <v>-37.818160200000001</v>
      </c>
      <c r="H6962" s="1">
        <v>144.9533883</v>
      </c>
      <c r="I6962" s="1">
        <v>111</v>
      </c>
      <c r="J6962" s="1">
        <v>10</v>
      </c>
      <c r="K6962" s="1" t="s">
        <v>6333</v>
      </c>
      <c r="L6962" s="1" t="s">
        <v>23010</v>
      </c>
    </row>
    <row r="6963" spans="1:12">
      <c r="A6963" s="1">
        <v>8390</v>
      </c>
      <c r="B6963" s="1" t="s">
        <v>23011</v>
      </c>
      <c r="C6963" s="1" t="s">
        <v>23012</v>
      </c>
      <c r="D6963" s="1" t="s">
        <v>6330</v>
      </c>
      <c r="F6963" s="1" t="s">
        <v>1212</v>
      </c>
      <c r="G6963" s="1">
        <v>-26.617353000000001</v>
      </c>
      <c r="H6963" s="1">
        <v>152.97378499999999</v>
      </c>
      <c r="I6963" s="1">
        <v>400</v>
      </c>
      <c r="J6963" s="1">
        <v>10</v>
      </c>
      <c r="K6963" s="1" t="s">
        <v>201</v>
      </c>
      <c r="L6963" s="1" t="s">
        <v>23011</v>
      </c>
    </row>
    <row r="6964" spans="1:12">
      <c r="A6964" s="1">
        <v>8391</v>
      </c>
      <c r="B6964" s="1" t="s">
        <v>23013</v>
      </c>
      <c r="C6964" s="1" t="s">
        <v>13672</v>
      </c>
      <c r="D6964" s="1" t="s">
        <v>6330</v>
      </c>
      <c r="F6964" s="1" t="s">
        <v>1212</v>
      </c>
      <c r="G6964" s="1">
        <v>-24.867837000000002</v>
      </c>
      <c r="H6964" s="1">
        <v>152.34941599999999</v>
      </c>
      <c r="I6964" s="1">
        <v>100</v>
      </c>
      <c r="J6964" s="1">
        <v>10</v>
      </c>
      <c r="K6964" s="1" t="s">
        <v>161</v>
      </c>
      <c r="L6964" s="1" t="s">
        <v>23013</v>
      </c>
    </row>
    <row r="6965" spans="1:12">
      <c r="A6965" s="1">
        <v>8392</v>
      </c>
      <c r="B6965" s="1" t="s">
        <v>23014</v>
      </c>
      <c r="C6965" s="1" t="s">
        <v>9796</v>
      </c>
      <c r="D6965" s="1" t="s">
        <v>9796</v>
      </c>
      <c r="F6965" s="1" t="s">
        <v>1212</v>
      </c>
      <c r="G6965" s="1">
        <v>22.308813000000001</v>
      </c>
      <c r="H6965" s="1">
        <v>114.169624</v>
      </c>
      <c r="I6965" s="1">
        <v>100</v>
      </c>
      <c r="J6965" s="1">
        <v>8</v>
      </c>
      <c r="K6965" s="1" t="s">
        <v>201</v>
      </c>
      <c r="L6965" s="1" t="s">
        <v>23014</v>
      </c>
    </row>
    <row r="6966" spans="1:12">
      <c r="A6966" s="1">
        <v>8393</v>
      </c>
      <c r="B6966" s="1" t="s">
        <v>23015</v>
      </c>
      <c r="C6966" s="1" t="s">
        <v>9796</v>
      </c>
      <c r="D6966" s="1" t="s">
        <v>9796</v>
      </c>
      <c r="F6966" s="1" t="s">
        <v>1212</v>
      </c>
      <c r="G6966" s="1">
        <v>22.2846291082599</v>
      </c>
      <c r="H6966" s="1">
        <v>114.158227443695</v>
      </c>
      <c r="I6966" s="1">
        <v>100</v>
      </c>
      <c r="J6966" s="1">
        <v>8</v>
      </c>
      <c r="K6966" s="1" t="s">
        <v>201</v>
      </c>
      <c r="L6966" s="1" t="s">
        <v>23015</v>
      </c>
    </row>
    <row r="6967" spans="1:12">
      <c r="A6967" s="1">
        <v>8394</v>
      </c>
      <c r="B6967" s="1" t="s">
        <v>23016</v>
      </c>
      <c r="C6967" s="1" t="s">
        <v>23017</v>
      </c>
      <c r="D6967" s="1" t="s">
        <v>1210</v>
      </c>
      <c r="E6967" s="1" t="s">
        <v>23018</v>
      </c>
      <c r="F6967" s="1" t="s">
        <v>23019</v>
      </c>
      <c r="G6967" s="1">
        <v>33.177777800000001</v>
      </c>
      <c r="H6967" s="1">
        <v>-86.783222199999997</v>
      </c>
      <c r="I6967" s="1">
        <v>586</v>
      </c>
      <c r="J6967" s="1">
        <v>-6</v>
      </c>
      <c r="K6967" s="1" t="s">
        <v>236</v>
      </c>
      <c r="L6967" s="1" t="s">
        <v>23016</v>
      </c>
    </row>
    <row r="6968" spans="1:12">
      <c r="A6968" s="1">
        <v>8395</v>
      </c>
      <c r="B6968" s="1" t="s">
        <v>23020</v>
      </c>
      <c r="C6968" s="1" t="s">
        <v>23020</v>
      </c>
      <c r="D6968" s="1" t="s">
        <v>6330</v>
      </c>
      <c r="E6968" s="1" t="s">
        <v>23021</v>
      </c>
      <c r="F6968" s="1" t="s">
        <v>23022</v>
      </c>
      <c r="G6968" s="1">
        <v>-22.254166999999999</v>
      </c>
      <c r="H6968" s="1">
        <v>131.78194400000001</v>
      </c>
      <c r="I6968" s="1">
        <v>2205</v>
      </c>
      <c r="J6968" s="1">
        <v>9.5</v>
      </c>
      <c r="K6968" s="1" t="s">
        <v>6333</v>
      </c>
      <c r="L6968" s="1" t="s">
        <v>23020</v>
      </c>
    </row>
    <row r="6969" spans="1:12">
      <c r="A6969" s="1">
        <v>8396</v>
      </c>
      <c r="B6969" s="1" t="s">
        <v>23023</v>
      </c>
      <c r="C6969" s="1" t="s">
        <v>4666</v>
      </c>
      <c r="D6969" s="1" t="s">
        <v>4057</v>
      </c>
      <c r="E6969" s="1" t="s">
        <v>23024</v>
      </c>
      <c r="F6969" s="1" t="s">
        <v>1212</v>
      </c>
      <c r="G6969" s="1">
        <v>48.585068</v>
      </c>
      <c r="H6969" s="1">
        <v>7.7345470000000001</v>
      </c>
      <c r="I6969" s="1">
        <v>475</v>
      </c>
      <c r="J6969" s="1">
        <v>1</v>
      </c>
      <c r="K6969" s="1" t="s">
        <v>184</v>
      </c>
      <c r="L6969" s="1" t="s">
        <v>23023</v>
      </c>
    </row>
    <row r="6970" spans="1:12">
      <c r="A6970" s="1">
        <v>8397</v>
      </c>
      <c r="B6970" s="1" t="s">
        <v>23025</v>
      </c>
      <c r="C6970" s="1" t="s">
        <v>23026</v>
      </c>
      <c r="D6970" s="1" t="s">
        <v>1210</v>
      </c>
      <c r="F6970" s="1" t="s">
        <v>23027</v>
      </c>
      <c r="G6970" s="1">
        <v>33.818094700000003</v>
      </c>
      <c r="H6970" s="1">
        <v>-111.89792420000001</v>
      </c>
      <c r="I6970" s="1">
        <v>2568</v>
      </c>
      <c r="J6970" s="1">
        <v>-7</v>
      </c>
      <c r="K6970" s="1" t="s">
        <v>201</v>
      </c>
      <c r="L6970" s="1" t="s">
        <v>23025</v>
      </c>
    </row>
    <row r="6971" spans="1:12">
      <c r="A6971" s="1">
        <v>8398</v>
      </c>
      <c r="B6971" s="1" t="s">
        <v>23028</v>
      </c>
      <c r="C6971" s="1" t="s">
        <v>9379</v>
      </c>
      <c r="D6971" s="1" t="s">
        <v>9291</v>
      </c>
      <c r="F6971" s="1" t="s">
        <v>1212</v>
      </c>
      <c r="G6971" s="1">
        <v>59.951442999999998</v>
      </c>
      <c r="H6971" s="1">
        <v>30.313831</v>
      </c>
      <c r="I6971" s="1">
        <v>30</v>
      </c>
      <c r="J6971" s="1">
        <v>3</v>
      </c>
      <c r="K6971" s="1" t="s">
        <v>201</v>
      </c>
      <c r="L6971" s="1" t="s">
        <v>23028</v>
      </c>
    </row>
    <row r="6972" spans="1:12">
      <c r="A6972" s="1">
        <v>8399</v>
      </c>
      <c r="B6972" s="1" t="s">
        <v>23029</v>
      </c>
      <c r="C6972" s="1" t="s">
        <v>10666</v>
      </c>
      <c r="D6972" s="1" t="s">
        <v>10648</v>
      </c>
      <c r="E6972" s="1" t="s">
        <v>23030</v>
      </c>
      <c r="F6972" s="1" t="s">
        <v>1212</v>
      </c>
      <c r="G6972" s="1">
        <v>22.990081</v>
      </c>
      <c r="H6972" s="1">
        <v>113.27063099999999</v>
      </c>
      <c r="I6972" s="1">
        <v>1</v>
      </c>
      <c r="J6972" s="1">
        <v>8</v>
      </c>
      <c r="K6972" s="1" t="s">
        <v>161</v>
      </c>
      <c r="L6972" s="1" t="s">
        <v>23029</v>
      </c>
    </row>
    <row r="6973" spans="1:12">
      <c r="A6973" s="1">
        <v>8400</v>
      </c>
      <c r="B6973" s="1" t="s">
        <v>23031</v>
      </c>
      <c r="C6973" s="1" t="s">
        <v>23032</v>
      </c>
      <c r="D6973" s="1" t="s">
        <v>2821</v>
      </c>
      <c r="F6973" s="1" t="s">
        <v>1212</v>
      </c>
      <c r="G6973" s="1">
        <v>-19.531281</v>
      </c>
      <c r="H6973" s="1">
        <v>23.091847000000001</v>
      </c>
      <c r="I6973" s="1">
        <v>3133</v>
      </c>
      <c r="J6973" s="1">
        <v>2</v>
      </c>
      <c r="K6973" s="1" t="s">
        <v>201</v>
      </c>
      <c r="L6973" s="1" t="s">
        <v>23031</v>
      </c>
    </row>
    <row r="6974" spans="1:12">
      <c r="A6974" s="1">
        <v>8401</v>
      </c>
      <c r="B6974" s="1" t="s">
        <v>23033</v>
      </c>
      <c r="C6974" s="1" t="s">
        <v>23034</v>
      </c>
      <c r="D6974" s="1" t="s">
        <v>10040</v>
      </c>
      <c r="E6974" s="1" t="s">
        <v>23035</v>
      </c>
      <c r="F6974" s="1" t="s">
        <v>23036</v>
      </c>
      <c r="G6974" s="1">
        <v>-8.7573222000000008</v>
      </c>
      <c r="H6974" s="1">
        <v>116.276675</v>
      </c>
      <c r="I6974" s="1">
        <v>52</v>
      </c>
      <c r="J6974" s="1">
        <v>8</v>
      </c>
      <c r="K6974" s="1" t="s">
        <v>201</v>
      </c>
      <c r="L6974" s="1" t="s">
        <v>23033</v>
      </c>
    </row>
    <row r="6975" spans="1:12">
      <c r="A6975" s="1">
        <v>8402</v>
      </c>
      <c r="B6975" s="1" t="s">
        <v>23037</v>
      </c>
      <c r="C6975" s="1" t="s">
        <v>23037</v>
      </c>
      <c r="D6975" s="1" t="s">
        <v>6989</v>
      </c>
      <c r="E6975" s="1" t="s">
        <v>23038</v>
      </c>
      <c r="F6975" s="1" t="s">
        <v>23039</v>
      </c>
      <c r="G6975" s="1">
        <v>18.133333</v>
      </c>
      <c r="H6975" s="1">
        <v>55.266666000000001</v>
      </c>
      <c r="I6975" s="1">
        <v>900</v>
      </c>
      <c r="J6975" s="1">
        <v>4</v>
      </c>
      <c r="K6975" s="1" t="s">
        <v>201</v>
      </c>
      <c r="L6975" s="1" t="s">
        <v>23037</v>
      </c>
    </row>
    <row r="6976" spans="1:12">
      <c r="A6976" s="1">
        <v>8403</v>
      </c>
      <c r="B6976" s="1" t="s">
        <v>23040</v>
      </c>
      <c r="C6976" s="1" t="s">
        <v>23041</v>
      </c>
      <c r="D6976" s="1" t="s">
        <v>233</v>
      </c>
      <c r="F6976" s="1" t="s">
        <v>23042</v>
      </c>
      <c r="G6976" s="1">
        <v>51.383299999999998</v>
      </c>
      <c r="H6976" s="1">
        <v>-121.1825</v>
      </c>
      <c r="I6976" s="1">
        <v>3055</v>
      </c>
      <c r="J6976" s="1">
        <v>-8</v>
      </c>
      <c r="K6976" s="1" t="s">
        <v>236</v>
      </c>
      <c r="L6976" s="1" t="s">
        <v>23040</v>
      </c>
    </row>
    <row r="6977" spans="1:12">
      <c r="A6977" s="1">
        <v>8404</v>
      </c>
      <c r="B6977" s="1" t="s">
        <v>23043</v>
      </c>
      <c r="C6977" s="1" t="s">
        <v>23044</v>
      </c>
      <c r="D6977" s="1" t="s">
        <v>233</v>
      </c>
      <c r="E6977" s="1" t="s">
        <v>23045</v>
      </c>
      <c r="F6977" s="1" t="s">
        <v>23046</v>
      </c>
      <c r="G6977" s="1">
        <v>51.441200000000002</v>
      </c>
      <c r="H6977" s="1">
        <v>-121.19580000000001</v>
      </c>
      <c r="I6977" s="1">
        <v>3129</v>
      </c>
      <c r="J6977" s="1">
        <v>-8</v>
      </c>
      <c r="K6977" s="1" t="s">
        <v>236</v>
      </c>
      <c r="L6977" s="1" t="s">
        <v>23043</v>
      </c>
    </row>
    <row r="6978" spans="1:12">
      <c r="A6978" s="1">
        <v>8405</v>
      </c>
      <c r="B6978" s="1" t="s">
        <v>23047</v>
      </c>
      <c r="C6978" s="1" t="s">
        <v>1843</v>
      </c>
      <c r="D6978" s="1" t="s">
        <v>1644</v>
      </c>
      <c r="F6978" s="1" t="s">
        <v>23048</v>
      </c>
      <c r="G6978" s="1">
        <v>55.514099999999999</v>
      </c>
      <c r="H6978" s="1">
        <v>-4.1749000000000001</v>
      </c>
      <c r="I6978" s="1">
        <v>10</v>
      </c>
      <c r="J6978" s="1">
        <v>0</v>
      </c>
      <c r="K6978" s="1" t="s">
        <v>184</v>
      </c>
      <c r="L6978" s="1" t="s">
        <v>23047</v>
      </c>
    </row>
    <row r="6979" spans="1:12">
      <c r="A6979" s="1">
        <v>8406</v>
      </c>
      <c r="B6979" s="1" t="s">
        <v>23049</v>
      </c>
      <c r="C6979" s="1" t="s">
        <v>23049</v>
      </c>
      <c r="D6979" s="1" t="s">
        <v>6330</v>
      </c>
      <c r="F6979" s="1" t="s">
        <v>23050</v>
      </c>
      <c r="G6979" s="1">
        <v>-38.56</v>
      </c>
      <c r="H6979" s="1">
        <v>146.75</v>
      </c>
      <c r="I6979" s="1">
        <v>200</v>
      </c>
      <c r="J6979" s="1">
        <v>8</v>
      </c>
      <c r="K6979" s="1" t="s">
        <v>6333</v>
      </c>
      <c r="L6979" s="1" t="s">
        <v>23049</v>
      </c>
    </row>
    <row r="6980" spans="1:12">
      <c r="A6980" s="1">
        <v>8407</v>
      </c>
      <c r="B6980" s="1" t="s">
        <v>23051</v>
      </c>
      <c r="C6980" s="1" t="s">
        <v>23052</v>
      </c>
      <c r="D6980" s="1" t="s">
        <v>10648</v>
      </c>
      <c r="E6980" s="1" t="s">
        <v>23053</v>
      </c>
      <c r="F6980" s="1" t="s">
        <v>23054</v>
      </c>
      <c r="G6980" s="1">
        <v>36.524000000000001</v>
      </c>
      <c r="H6980" s="1">
        <v>114.43</v>
      </c>
      <c r="I6980" s="1">
        <v>0</v>
      </c>
      <c r="J6980" s="1">
        <v>6</v>
      </c>
      <c r="K6980" s="1" t="s">
        <v>201</v>
      </c>
      <c r="L6980" s="1" t="s">
        <v>23051</v>
      </c>
    </row>
    <row r="6981" spans="1:12">
      <c r="A6981" s="1">
        <v>8408</v>
      </c>
      <c r="B6981" s="1" t="s">
        <v>23055</v>
      </c>
      <c r="C6981" s="1" t="s">
        <v>23056</v>
      </c>
      <c r="D6981" s="1" t="s">
        <v>9176</v>
      </c>
      <c r="F6981" s="1" t="s">
        <v>1212</v>
      </c>
      <c r="G6981" s="1">
        <v>13.868921</v>
      </c>
      <c r="H6981" s="1">
        <v>-61.073596000000002</v>
      </c>
      <c r="I6981" s="1">
        <v>341</v>
      </c>
      <c r="J6981" s="1">
        <v>-4</v>
      </c>
      <c r="K6981" s="1" t="s">
        <v>201</v>
      </c>
      <c r="L6981" s="1" t="s">
        <v>23055</v>
      </c>
    </row>
    <row r="6982" spans="1:12">
      <c r="A6982" s="1">
        <v>8409</v>
      </c>
      <c r="B6982" s="1" t="s">
        <v>23057</v>
      </c>
      <c r="C6982" s="1" t="s">
        <v>11481</v>
      </c>
      <c r="D6982" s="1" t="s">
        <v>1210</v>
      </c>
      <c r="E6982" s="1" t="s">
        <v>23058</v>
      </c>
      <c r="F6982" s="1" t="s">
        <v>23059</v>
      </c>
      <c r="G6982" s="1">
        <v>39.935277999999997</v>
      </c>
      <c r="H6982" s="1">
        <v>-86.045000000000002</v>
      </c>
      <c r="I6982" s="1">
        <v>811</v>
      </c>
      <c r="J6982" s="1">
        <v>-5</v>
      </c>
      <c r="K6982" s="1" t="s">
        <v>236</v>
      </c>
      <c r="L6982" s="1" t="s">
        <v>23057</v>
      </c>
    </row>
    <row r="6983" spans="1:12">
      <c r="A6983" s="1">
        <v>8410</v>
      </c>
      <c r="B6983" s="1" t="s">
        <v>23060</v>
      </c>
      <c r="C6983" s="1" t="s">
        <v>731</v>
      </c>
      <c r="D6983" s="1" t="s">
        <v>1210</v>
      </c>
      <c r="E6983" s="1" t="s">
        <v>23061</v>
      </c>
      <c r="F6983" s="1" t="s">
        <v>23062</v>
      </c>
      <c r="G6983" s="1">
        <v>37.086888899999998</v>
      </c>
      <c r="H6983" s="1">
        <v>-84.077388900000003</v>
      </c>
      <c r="I6983" s="1">
        <v>1212</v>
      </c>
      <c r="J6983" s="1">
        <v>-5</v>
      </c>
      <c r="K6983" s="1" t="s">
        <v>236</v>
      </c>
      <c r="L6983" s="1" t="s">
        <v>23060</v>
      </c>
    </row>
    <row r="6984" spans="1:12">
      <c r="A6984" s="1">
        <v>8411</v>
      </c>
      <c r="B6984" s="1" t="s">
        <v>23063</v>
      </c>
      <c r="C6984" s="1" t="s">
        <v>12452</v>
      </c>
      <c r="D6984" s="1" t="s">
        <v>1210</v>
      </c>
      <c r="F6984" s="1" t="s">
        <v>1212</v>
      </c>
      <c r="G6984" s="1">
        <v>39.283718100000002</v>
      </c>
      <c r="H6984" s="1">
        <v>-76.621634</v>
      </c>
      <c r="I6984" s="1">
        <v>49</v>
      </c>
      <c r="J6984" s="1">
        <v>-5</v>
      </c>
      <c r="K6984" s="1" t="s">
        <v>236</v>
      </c>
      <c r="L6984" s="1" t="s">
        <v>23063</v>
      </c>
    </row>
    <row r="6985" spans="1:12">
      <c r="A6985" s="1">
        <v>8412</v>
      </c>
      <c r="B6985" s="1" t="s">
        <v>23064</v>
      </c>
      <c r="C6985" s="1" t="s">
        <v>23065</v>
      </c>
      <c r="D6985" s="1" t="s">
        <v>1210</v>
      </c>
      <c r="E6985" s="1" t="s">
        <v>23066</v>
      </c>
      <c r="F6985" s="1" t="s">
        <v>1212</v>
      </c>
      <c r="G6985" s="1">
        <v>38.298416000000003</v>
      </c>
      <c r="H6985" s="1">
        <v>-77.456874999999997</v>
      </c>
      <c r="I6985" s="1">
        <v>130</v>
      </c>
      <c r="J6985" s="1">
        <v>-5</v>
      </c>
      <c r="K6985" s="1" t="s">
        <v>236</v>
      </c>
      <c r="L6985" s="1" t="s">
        <v>23064</v>
      </c>
    </row>
    <row r="6986" spans="1:12">
      <c r="A6986" s="1">
        <v>8413</v>
      </c>
      <c r="B6986" s="1" t="s">
        <v>23067</v>
      </c>
      <c r="C6986" s="1" t="s">
        <v>14349</v>
      </c>
      <c r="D6986" s="1" t="s">
        <v>7618</v>
      </c>
      <c r="F6986" s="1" t="s">
        <v>1212</v>
      </c>
      <c r="G6986" s="1">
        <v>11.354499000000001</v>
      </c>
      <c r="H6986" s="1">
        <v>120.730991</v>
      </c>
      <c r="I6986" s="1">
        <v>0</v>
      </c>
      <c r="J6986" s="1">
        <v>8</v>
      </c>
      <c r="K6986" s="1" t="s">
        <v>201</v>
      </c>
      <c r="L6986" s="1" t="s">
        <v>23067</v>
      </c>
    </row>
    <row r="6987" spans="1:12">
      <c r="A6987" s="1">
        <v>8414</v>
      </c>
      <c r="B6987" s="1" t="s">
        <v>23068</v>
      </c>
      <c r="C6987" s="1" t="s">
        <v>2246</v>
      </c>
      <c r="D6987" s="1" t="s">
        <v>2247</v>
      </c>
      <c r="E6987" s="1" t="s">
        <v>23069</v>
      </c>
      <c r="F6987" s="1" t="s">
        <v>23070</v>
      </c>
      <c r="G6987" s="1">
        <v>52.451110999999997</v>
      </c>
      <c r="H6987" s="1">
        <v>20.651667</v>
      </c>
      <c r="I6987" s="1">
        <v>341</v>
      </c>
      <c r="J6987" s="1">
        <v>1</v>
      </c>
      <c r="K6987" s="1" t="s">
        <v>184</v>
      </c>
      <c r="L6987" s="1" t="s">
        <v>23068</v>
      </c>
    </row>
    <row r="6988" spans="1:12">
      <c r="A6988" s="1">
        <v>8415</v>
      </c>
      <c r="B6988" s="1" t="s">
        <v>23071</v>
      </c>
      <c r="C6988" s="1" t="s">
        <v>12343</v>
      </c>
      <c r="D6988" s="1" t="s">
        <v>1210</v>
      </c>
      <c r="F6988" s="1" t="s">
        <v>23072</v>
      </c>
      <c r="G6988" s="1">
        <v>42.883512000000003</v>
      </c>
      <c r="H6988" s="1">
        <v>-78.872050000000002</v>
      </c>
      <c r="I6988" s="1">
        <v>0</v>
      </c>
      <c r="J6988" s="1">
        <v>-5</v>
      </c>
      <c r="K6988" s="1" t="s">
        <v>236</v>
      </c>
      <c r="L6988" s="1" t="s">
        <v>23071</v>
      </c>
    </row>
    <row r="6989" spans="1:12">
      <c r="A6989" s="1">
        <v>8416</v>
      </c>
      <c r="B6989" s="1" t="s">
        <v>23073</v>
      </c>
      <c r="C6989" s="1" t="s">
        <v>23074</v>
      </c>
      <c r="D6989" s="1" t="s">
        <v>6330</v>
      </c>
      <c r="F6989" s="1" t="s">
        <v>1212</v>
      </c>
      <c r="G6989" s="1">
        <v>-38.665832999999999</v>
      </c>
      <c r="H6989" s="1">
        <v>143.104444</v>
      </c>
      <c r="I6989" s="1">
        <v>165</v>
      </c>
      <c r="J6989" s="1">
        <v>11</v>
      </c>
      <c r="K6989" s="1" t="s">
        <v>161</v>
      </c>
      <c r="L6989" s="1" t="s">
        <v>23073</v>
      </c>
    </row>
    <row r="6990" spans="1:12">
      <c r="A6990" s="1">
        <v>8417</v>
      </c>
      <c r="B6990" s="1" t="s">
        <v>23075</v>
      </c>
      <c r="C6990" s="1" t="s">
        <v>23076</v>
      </c>
      <c r="D6990" s="1" t="s">
        <v>10648</v>
      </c>
      <c r="E6990" s="1" t="s">
        <v>23077</v>
      </c>
      <c r="F6990" s="1" t="s">
        <v>23078</v>
      </c>
      <c r="G6990" s="1">
        <v>45.306109999999997</v>
      </c>
      <c r="H6990" s="1">
        <v>130.99666999999999</v>
      </c>
      <c r="I6990" s="1">
        <v>0</v>
      </c>
      <c r="J6990" s="1">
        <v>8</v>
      </c>
      <c r="K6990" s="1" t="s">
        <v>201</v>
      </c>
      <c r="L6990" s="1" t="s">
        <v>23075</v>
      </c>
    </row>
    <row r="6991" spans="1:12">
      <c r="A6991" s="1">
        <v>8418</v>
      </c>
      <c r="B6991" s="1" t="s">
        <v>23079</v>
      </c>
      <c r="C6991" s="1" t="s">
        <v>11452</v>
      </c>
      <c r="D6991" s="1" t="s">
        <v>1210</v>
      </c>
      <c r="F6991" s="1" t="s">
        <v>23080</v>
      </c>
      <c r="G6991" s="1">
        <v>47.598500000000001</v>
      </c>
      <c r="H6991" s="1">
        <v>-122.32989999999999</v>
      </c>
      <c r="I6991" s="1">
        <v>7</v>
      </c>
      <c r="J6991" s="1">
        <v>-8</v>
      </c>
      <c r="K6991" s="1" t="s">
        <v>236</v>
      </c>
      <c r="L6991" s="1" t="s">
        <v>23079</v>
      </c>
    </row>
    <row r="6992" spans="1:12">
      <c r="A6992" s="1">
        <v>8422</v>
      </c>
      <c r="B6992" s="1" t="s">
        <v>23081</v>
      </c>
      <c r="C6992" s="1" t="s">
        <v>23082</v>
      </c>
      <c r="D6992" s="1" t="s">
        <v>1210</v>
      </c>
      <c r="F6992" s="1" t="s">
        <v>1212</v>
      </c>
      <c r="G6992" s="1">
        <v>29.649177999999999</v>
      </c>
      <c r="H6992" s="1">
        <v>-81.640456</v>
      </c>
      <c r="I6992" s="1">
        <v>16</v>
      </c>
      <c r="J6992" s="1">
        <v>-5</v>
      </c>
      <c r="K6992" s="1" t="s">
        <v>236</v>
      </c>
      <c r="L6992" s="1" t="s">
        <v>23081</v>
      </c>
    </row>
    <row r="6993" spans="1:12">
      <c r="A6993" s="1">
        <v>8423</v>
      </c>
      <c r="B6993" s="1" t="s">
        <v>23083</v>
      </c>
      <c r="C6993" s="1" t="s">
        <v>23084</v>
      </c>
      <c r="D6993" s="1" t="s">
        <v>233</v>
      </c>
      <c r="E6993" s="1" t="s">
        <v>23085</v>
      </c>
      <c r="F6993" s="1" t="s">
        <v>23086</v>
      </c>
      <c r="G6993" s="1">
        <v>50.628056000000001</v>
      </c>
      <c r="H6993" s="1">
        <v>-97.043333000000004</v>
      </c>
      <c r="I6993" s="1">
        <v>753</v>
      </c>
      <c r="J6993" s="1">
        <v>-6</v>
      </c>
      <c r="K6993" s="1" t="s">
        <v>236</v>
      </c>
      <c r="L6993" s="1" t="s">
        <v>23083</v>
      </c>
    </row>
    <row r="6994" spans="1:12">
      <c r="A6994" s="1">
        <v>8424</v>
      </c>
      <c r="B6994" s="1" t="s">
        <v>23087</v>
      </c>
      <c r="C6994" s="1" t="s">
        <v>23088</v>
      </c>
      <c r="D6994" s="1" t="s">
        <v>233</v>
      </c>
      <c r="F6994" s="1" t="s">
        <v>1212</v>
      </c>
      <c r="G6994" s="1">
        <v>51.732222</v>
      </c>
      <c r="H6994" s="1">
        <v>-96.934443999999999</v>
      </c>
      <c r="I6994" s="1">
        <v>725</v>
      </c>
      <c r="J6994" s="1">
        <v>-6</v>
      </c>
      <c r="K6994" s="1" t="s">
        <v>236</v>
      </c>
      <c r="L6994" s="1" t="s">
        <v>23087</v>
      </c>
    </row>
    <row r="6995" spans="1:12">
      <c r="A6995" s="1">
        <v>8425</v>
      </c>
      <c r="B6995" s="1" t="s">
        <v>23087</v>
      </c>
      <c r="C6995" s="1" t="s">
        <v>23088</v>
      </c>
      <c r="D6995" s="1" t="s">
        <v>233</v>
      </c>
      <c r="F6995" s="1" t="s">
        <v>1212</v>
      </c>
      <c r="G6995" s="1">
        <v>51.732222</v>
      </c>
      <c r="H6995" s="1">
        <v>-96.934443999999999</v>
      </c>
      <c r="I6995" s="1">
        <v>725</v>
      </c>
      <c r="J6995" s="1">
        <v>-6</v>
      </c>
      <c r="K6995" s="1" t="s">
        <v>236</v>
      </c>
      <c r="L6995" s="1" t="s">
        <v>23087</v>
      </c>
    </row>
    <row r="6996" spans="1:12">
      <c r="A6996" s="1">
        <v>8426</v>
      </c>
      <c r="B6996" s="1" t="s">
        <v>23087</v>
      </c>
      <c r="C6996" s="1" t="s">
        <v>23088</v>
      </c>
      <c r="D6996" s="1" t="s">
        <v>233</v>
      </c>
      <c r="F6996" s="1" t="s">
        <v>23089</v>
      </c>
      <c r="G6996" s="1">
        <v>51.732222</v>
      </c>
      <c r="H6996" s="1">
        <v>-96.934443999999999</v>
      </c>
      <c r="I6996" s="1">
        <v>725</v>
      </c>
      <c r="J6996" s="1">
        <v>-6</v>
      </c>
      <c r="K6996" s="1" t="s">
        <v>236</v>
      </c>
      <c r="L6996" s="1" t="s">
        <v>23087</v>
      </c>
    </row>
    <row r="6997" spans="1:12">
      <c r="A6997" s="1">
        <v>8427</v>
      </c>
      <c r="B6997" s="1" t="s">
        <v>23090</v>
      </c>
      <c r="C6997" s="1" t="s">
        <v>23090</v>
      </c>
      <c r="D6997" s="1" t="s">
        <v>9291</v>
      </c>
      <c r="F6997" s="1" t="s">
        <v>23091</v>
      </c>
      <c r="G6997" s="1">
        <v>64.33</v>
      </c>
      <c r="H6997" s="1">
        <v>100.43</v>
      </c>
      <c r="I6997" s="1">
        <v>400</v>
      </c>
      <c r="J6997" s="1">
        <v>8</v>
      </c>
      <c r="K6997" s="1" t="s">
        <v>201</v>
      </c>
      <c r="L6997" s="1" t="s">
        <v>23090</v>
      </c>
    </row>
    <row r="6998" spans="1:12">
      <c r="A6998" s="1">
        <v>8428</v>
      </c>
      <c r="B6998" s="1" t="s">
        <v>23092</v>
      </c>
      <c r="C6998" s="1" t="s">
        <v>23092</v>
      </c>
      <c r="D6998" s="1" t="s">
        <v>9291</v>
      </c>
      <c r="E6998" s="1" t="s">
        <v>23093</v>
      </c>
      <c r="F6998" s="1" t="s">
        <v>23094</v>
      </c>
      <c r="G6998" s="1">
        <v>63.683056000000001</v>
      </c>
      <c r="H6998" s="1">
        <v>66.683055999999993</v>
      </c>
      <c r="I6998" s="1">
        <v>25</v>
      </c>
      <c r="J6998" s="1">
        <v>5</v>
      </c>
      <c r="K6998" s="1" t="s">
        <v>184</v>
      </c>
      <c r="L6998" s="1" t="s">
        <v>23092</v>
      </c>
    </row>
    <row r="6999" spans="1:12">
      <c r="A6999" s="1">
        <v>8429</v>
      </c>
      <c r="B6999" s="1" t="s">
        <v>23095</v>
      </c>
      <c r="C6999" s="1" t="s">
        <v>23095</v>
      </c>
      <c r="D6999" s="1" t="s">
        <v>1968</v>
      </c>
      <c r="F6999" s="1" t="s">
        <v>23096</v>
      </c>
      <c r="G6999" s="1">
        <v>52.040376000000002</v>
      </c>
      <c r="H6999" s="1">
        <v>4.3657709999999996</v>
      </c>
      <c r="I6999" s="1">
        <v>0</v>
      </c>
      <c r="J6999" s="1">
        <v>1</v>
      </c>
      <c r="K6999" s="1" t="s">
        <v>184</v>
      </c>
      <c r="L6999" s="1" t="s">
        <v>23095</v>
      </c>
    </row>
    <row r="7000" spans="1:12">
      <c r="A7000" s="1">
        <v>8430</v>
      </c>
      <c r="B7000" s="1" t="s">
        <v>23097</v>
      </c>
      <c r="C7000" s="1" t="s">
        <v>23098</v>
      </c>
      <c r="D7000" s="1" t="s">
        <v>1210</v>
      </c>
      <c r="E7000" s="1" t="s">
        <v>23099</v>
      </c>
      <c r="F7000" s="1" t="s">
        <v>23100</v>
      </c>
      <c r="G7000" s="1">
        <v>42.7605</v>
      </c>
      <c r="H7000" s="1">
        <v>-87.815200000000004</v>
      </c>
      <c r="I7000" s="1">
        <v>674</v>
      </c>
      <c r="J7000" s="1">
        <v>-6</v>
      </c>
      <c r="K7000" s="1" t="s">
        <v>236</v>
      </c>
      <c r="L7000" s="1" t="s">
        <v>23097</v>
      </c>
    </row>
    <row r="7001" spans="1:12">
      <c r="A7001" s="1">
        <v>8431</v>
      </c>
      <c r="B7001" s="1" t="s">
        <v>23101</v>
      </c>
      <c r="C7001" s="1" t="s">
        <v>23102</v>
      </c>
      <c r="D7001" s="1" t="s">
        <v>7618</v>
      </c>
      <c r="E7001" s="1" t="s">
        <v>23103</v>
      </c>
      <c r="F7001" s="1" t="s">
        <v>23104</v>
      </c>
      <c r="G7001" s="1">
        <v>11.05167</v>
      </c>
      <c r="H7001" s="1">
        <v>119.5183</v>
      </c>
      <c r="I7001" s="1">
        <v>75</v>
      </c>
      <c r="J7001" s="1">
        <v>8</v>
      </c>
      <c r="K7001" s="1" t="s">
        <v>161</v>
      </c>
      <c r="L7001" s="1" t="s">
        <v>23101</v>
      </c>
    </row>
    <row r="7002" spans="1:12">
      <c r="A7002" s="1">
        <v>8432</v>
      </c>
      <c r="B7002" s="1" t="s">
        <v>23105</v>
      </c>
      <c r="C7002" s="1" t="s">
        <v>23106</v>
      </c>
      <c r="D7002" s="1" t="s">
        <v>1196</v>
      </c>
      <c r="F7002" s="1" t="s">
        <v>23107</v>
      </c>
      <c r="G7002" s="1">
        <v>50.881399999999999</v>
      </c>
      <c r="H7002" s="1">
        <v>12.132199999999999</v>
      </c>
      <c r="I7002" s="1">
        <v>100</v>
      </c>
      <c r="J7002" s="1">
        <v>1</v>
      </c>
      <c r="K7002" s="1" t="s">
        <v>184</v>
      </c>
      <c r="L7002" s="1" t="s">
        <v>23105</v>
      </c>
    </row>
    <row r="7003" spans="1:12">
      <c r="A7003" s="1">
        <v>8433</v>
      </c>
      <c r="B7003" s="1" t="s">
        <v>23105</v>
      </c>
      <c r="C7003" s="1" t="s">
        <v>23106</v>
      </c>
      <c r="D7003" s="1" t="s">
        <v>1196</v>
      </c>
      <c r="F7003" s="1" t="s">
        <v>1212</v>
      </c>
      <c r="G7003" s="1">
        <v>50.880023000000001</v>
      </c>
      <c r="H7003" s="1">
        <v>12.132410999999999</v>
      </c>
      <c r="I7003" s="1">
        <v>100</v>
      </c>
      <c r="J7003" s="1">
        <v>1</v>
      </c>
      <c r="K7003" s="1" t="s">
        <v>184</v>
      </c>
      <c r="L7003" s="1" t="s">
        <v>23105</v>
      </c>
    </row>
    <row r="7004" spans="1:12">
      <c r="A7004" s="1">
        <v>8434</v>
      </c>
      <c r="B7004" s="1" t="s">
        <v>23108</v>
      </c>
      <c r="C7004" s="1" t="s">
        <v>23108</v>
      </c>
      <c r="D7004" s="1" t="s">
        <v>8545</v>
      </c>
      <c r="F7004" s="1" t="s">
        <v>1212</v>
      </c>
      <c r="G7004" s="1">
        <v>1.4445490000000001</v>
      </c>
      <c r="H7004" s="1">
        <v>-71.949921000000003</v>
      </c>
      <c r="I7004" s="1">
        <v>300</v>
      </c>
      <c r="J7004" s="1">
        <v>-5</v>
      </c>
      <c r="K7004" s="1" t="s">
        <v>5710</v>
      </c>
      <c r="L7004" s="1" t="s">
        <v>23108</v>
      </c>
    </row>
    <row r="7005" spans="1:12">
      <c r="A7005" s="1">
        <v>8435</v>
      </c>
      <c r="B7005" s="1" t="s">
        <v>23109</v>
      </c>
      <c r="C7005" s="1" t="s">
        <v>23110</v>
      </c>
      <c r="D7005" s="1" t="s">
        <v>9291</v>
      </c>
      <c r="F7005" s="1" t="s">
        <v>23111</v>
      </c>
      <c r="G7005" s="1">
        <v>60.200059000000003</v>
      </c>
      <c r="H7005" s="1">
        <v>30.334925999999999</v>
      </c>
      <c r="I7005" s="1">
        <v>230</v>
      </c>
      <c r="J7005" s="1">
        <v>4</v>
      </c>
      <c r="K7005" s="1" t="s">
        <v>201</v>
      </c>
      <c r="L7005" s="1" t="s">
        <v>23109</v>
      </c>
    </row>
    <row r="7006" spans="1:12">
      <c r="A7006" s="1">
        <v>8436</v>
      </c>
      <c r="B7006" s="1" t="s">
        <v>23112</v>
      </c>
      <c r="C7006" s="1" t="s">
        <v>23112</v>
      </c>
      <c r="D7006" s="1" t="s">
        <v>7273</v>
      </c>
      <c r="E7006" s="1" t="s">
        <v>23113</v>
      </c>
      <c r="F7006" s="1" t="s">
        <v>1212</v>
      </c>
      <c r="G7006" s="1">
        <v>43.189444399999999</v>
      </c>
      <c r="H7006" s="1">
        <v>141.00222220000001</v>
      </c>
      <c r="I7006" s="1">
        <v>0</v>
      </c>
      <c r="J7006" s="1">
        <v>9</v>
      </c>
      <c r="K7006" s="1" t="s">
        <v>201</v>
      </c>
      <c r="L7006" s="1" t="s">
        <v>23112</v>
      </c>
    </row>
    <row r="7007" spans="1:12">
      <c r="A7007" s="1">
        <v>8437</v>
      </c>
      <c r="B7007" s="1" t="s">
        <v>23114</v>
      </c>
      <c r="C7007" s="1" t="s">
        <v>23114</v>
      </c>
      <c r="D7007" s="1" t="s">
        <v>7273</v>
      </c>
      <c r="F7007" s="1" t="s">
        <v>1212</v>
      </c>
      <c r="G7007" s="1">
        <v>42.468670000000003</v>
      </c>
      <c r="H7007" s="1">
        <v>141.03833</v>
      </c>
      <c r="I7007" s="1">
        <v>361</v>
      </c>
      <c r="J7007" s="1">
        <v>9</v>
      </c>
      <c r="K7007" s="1" t="s">
        <v>201</v>
      </c>
      <c r="L7007" s="1" t="s">
        <v>23114</v>
      </c>
    </row>
    <row r="7008" spans="1:12">
      <c r="A7008" s="1">
        <v>8438</v>
      </c>
      <c r="B7008" s="1" t="s">
        <v>23115</v>
      </c>
      <c r="C7008" s="1" t="s">
        <v>23116</v>
      </c>
      <c r="D7008" s="1" t="s">
        <v>1968</v>
      </c>
      <c r="F7008" s="1" t="s">
        <v>23117</v>
      </c>
      <c r="G7008" s="1">
        <v>52.057222000000003</v>
      </c>
      <c r="H7008" s="1">
        <v>5.9244440000000003</v>
      </c>
      <c r="I7008" s="1">
        <v>276</v>
      </c>
      <c r="J7008" s="1">
        <v>1</v>
      </c>
      <c r="K7008" s="1" t="s">
        <v>184</v>
      </c>
      <c r="L7008" s="1" t="s">
        <v>23115</v>
      </c>
    </row>
    <row r="7009" spans="1:12">
      <c r="A7009" s="1">
        <v>8439</v>
      </c>
      <c r="B7009" s="1" t="s">
        <v>23118</v>
      </c>
      <c r="C7009" s="1" t="s">
        <v>23119</v>
      </c>
      <c r="D7009" s="1" t="s">
        <v>1146</v>
      </c>
      <c r="F7009" s="1" t="s">
        <v>1212</v>
      </c>
      <c r="G7009" s="1">
        <v>51.002845999999998</v>
      </c>
      <c r="H7009" s="1">
        <v>5.0606489999999997</v>
      </c>
      <c r="I7009" s="1">
        <v>100</v>
      </c>
      <c r="J7009" s="1">
        <v>1</v>
      </c>
      <c r="K7009" s="1" t="s">
        <v>184</v>
      </c>
      <c r="L7009" s="1" t="s">
        <v>23118</v>
      </c>
    </row>
    <row r="7010" spans="1:12">
      <c r="A7010" s="1">
        <v>8440</v>
      </c>
      <c r="B7010" s="1" t="s">
        <v>23120</v>
      </c>
      <c r="C7010" s="1" t="s">
        <v>23121</v>
      </c>
      <c r="D7010" s="1" t="s">
        <v>1196</v>
      </c>
      <c r="F7010" s="1" t="s">
        <v>1212</v>
      </c>
      <c r="G7010" s="1">
        <v>51.930401000000003</v>
      </c>
      <c r="H7010" s="1">
        <v>9.0942849999999993</v>
      </c>
      <c r="I7010" s="1">
        <v>200</v>
      </c>
      <c r="J7010" s="1">
        <v>1</v>
      </c>
      <c r="K7010" s="1" t="s">
        <v>184</v>
      </c>
      <c r="L7010" s="1" t="s">
        <v>23120</v>
      </c>
    </row>
    <row r="7011" spans="1:12">
      <c r="A7011" s="1">
        <v>8441</v>
      </c>
      <c r="B7011" s="1" t="s">
        <v>2493</v>
      </c>
      <c r="C7011" s="1" t="s">
        <v>2493</v>
      </c>
      <c r="D7011" s="1" t="s">
        <v>1196</v>
      </c>
      <c r="F7011" s="1" t="s">
        <v>1212</v>
      </c>
      <c r="G7011" s="1">
        <v>52.279764</v>
      </c>
      <c r="H7011" s="1">
        <v>9.0798430000000003</v>
      </c>
      <c r="I7011" s="1">
        <v>200</v>
      </c>
      <c r="J7011" s="1">
        <v>1</v>
      </c>
      <c r="K7011" s="1" t="s">
        <v>184</v>
      </c>
      <c r="L7011" s="1" t="s">
        <v>2493</v>
      </c>
    </row>
    <row r="7012" spans="1:12">
      <c r="A7012" s="1">
        <v>8442</v>
      </c>
      <c r="B7012" s="1" t="s">
        <v>23122</v>
      </c>
      <c r="C7012" s="1" t="s">
        <v>23123</v>
      </c>
      <c r="D7012" s="1" t="s">
        <v>10648</v>
      </c>
      <c r="E7012" s="1" t="s">
        <v>23124</v>
      </c>
      <c r="F7012" s="1" t="s">
        <v>23125</v>
      </c>
      <c r="G7012" s="1">
        <v>29.351666999999999</v>
      </c>
      <c r="H7012" s="1">
        <v>89.306944000000001</v>
      </c>
      <c r="I7012" s="1">
        <v>12408</v>
      </c>
      <c r="J7012" s="1">
        <v>8</v>
      </c>
      <c r="K7012" s="1" t="s">
        <v>201</v>
      </c>
      <c r="L7012" s="1" t="s">
        <v>23122</v>
      </c>
    </row>
    <row r="7013" spans="1:12">
      <c r="A7013" s="1">
        <v>8443</v>
      </c>
      <c r="B7013" s="1" t="s">
        <v>23126</v>
      </c>
      <c r="C7013" s="1" t="s">
        <v>23127</v>
      </c>
      <c r="D7013" s="1" t="s">
        <v>1210</v>
      </c>
      <c r="E7013" s="1" t="s">
        <v>23128</v>
      </c>
      <c r="F7013" s="1" t="s">
        <v>23129</v>
      </c>
      <c r="G7013" s="1">
        <v>34.085250000000002</v>
      </c>
      <c r="H7013" s="1">
        <v>-117.146388</v>
      </c>
      <c r="I7013" s="1">
        <v>1574</v>
      </c>
      <c r="J7013" s="1">
        <v>-8</v>
      </c>
      <c r="K7013" s="1" t="s">
        <v>236</v>
      </c>
      <c r="L7013" s="1" t="s">
        <v>23126</v>
      </c>
    </row>
    <row r="7014" spans="1:12">
      <c r="A7014" s="1">
        <v>8444</v>
      </c>
      <c r="B7014" s="1" t="s">
        <v>23130</v>
      </c>
      <c r="C7014" s="1" t="s">
        <v>23130</v>
      </c>
      <c r="D7014" s="1" t="s">
        <v>1210</v>
      </c>
      <c r="E7014" s="1" t="s">
        <v>23131</v>
      </c>
      <c r="F7014" s="1" t="s">
        <v>1212</v>
      </c>
      <c r="G7014" s="1">
        <v>34.528888999999999</v>
      </c>
      <c r="H7014" s="1">
        <v>-114.431971</v>
      </c>
      <c r="I7014" s="1">
        <v>638</v>
      </c>
      <c r="J7014" s="1">
        <v>-8</v>
      </c>
      <c r="K7014" s="1" t="s">
        <v>236</v>
      </c>
      <c r="L7014" s="1" t="s">
        <v>23130</v>
      </c>
    </row>
    <row r="7015" spans="1:12">
      <c r="A7015" s="1">
        <v>8445</v>
      </c>
      <c r="B7015" s="1" t="s">
        <v>23132</v>
      </c>
      <c r="C7015" s="1" t="s">
        <v>12265</v>
      </c>
      <c r="D7015" s="1" t="s">
        <v>1210</v>
      </c>
      <c r="E7015" s="1" t="s">
        <v>23133</v>
      </c>
      <c r="F7015" s="1" t="s">
        <v>23134</v>
      </c>
      <c r="G7015" s="1">
        <v>33.988778000000003</v>
      </c>
      <c r="H7015" s="1">
        <v>-117.409971</v>
      </c>
      <c r="I7015" s="1">
        <v>764</v>
      </c>
      <c r="J7015" s="1">
        <v>-8</v>
      </c>
      <c r="K7015" s="1" t="s">
        <v>236</v>
      </c>
      <c r="L7015" s="1" t="s">
        <v>23132</v>
      </c>
    </row>
    <row r="7016" spans="1:12">
      <c r="A7016" s="1">
        <v>8446</v>
      </c>
      <c r="B7016" s="1" t="s">
        <v>23135</v>
      </c>
      <c r="C7016" s="1" t="s">
        <v>11803</v>
      </c>
      <c r="D7016" s="1" t="s">
        <v>1210</v>
      </c>
      <c r="E7016" s="1" t="s">
        <v>23136</v>
      </c>
      <c r="F7016" s="1" t="s">
        <v>23137</v>
      </c>
      <c r="G7016" s="1">
        <v>47.267944</v>
      </c>
      <c r="H7016" s="1">
        <v>-122.57811</v>
      </c>
      <c r="I7016" s="1">
        <v>294</v>
      </c>
      <c r="J7016" s="1">
        <v>-8</v>
      </c>
      <c r="K7016" s="1" t="s">
        <v>236</v>
      </c>
      <c r="L7016" s="1" t="s">
        <v>23135</v>
      </c>
    </row>
    <row r="7017" spans="1:12">
      <c r="A7017" s="1">
        <v>8447</v>
      </c>
      <c r="B7017" s="1" t="s">
        <v>23138</v>
      </c>
      <c r="C7017" s="1" t="s">
        <v>11707</v>
      </c>
      <c r="D7017" s="1" t="s">
        <v>1210</v>
      </c>
      <c r="E7017" s="1" t="s">
        <v>23139</v>
      </c>
      <c r="F7017" s="1" t="s">
        <v>1212</v>
      </c>
      <c r="G7017" s="1">
        <v>28.221278000000002</v>
      </c>
      <c r="H7017" s="1">
        <v>-82.374555000000001</v>
      </c>
      <c r="I7017" s="1">
        <v>68</v>
      </c>
      <c r="J7017" s="1">
        <v>-5</v>
      </c>
      <c r="K7017" s="1" t="s">
        <v>236</v>
      </c>
      <c r="L7017" s="1" t="s">
        <v>23138</v>
      </c>
    </row>
    <row r="7018" spans="1:12">
      <c r="A7018" s="1">
        <v>8448</v>
      </c>
      <c r="B7018" s="1" t="s">
        <v>23140</v>
      </c>
      <c r="C7018" s="1" t="s">
        <v>23140</v>
      </c>
      <c r="D7018" s="1" t="s">
        <v>3624</v>
      </c>
      <c r="F7018" s="1" t="s">
        <v>1212</v>
      </c>
      <c r="G7018" s="1">
        <v>3</v>
      </c>
      <c r="H7018" s="1">
        <v>72</v>
      </c>
      <c r="I7018" s="1">
        <v>0</v>
      </c>
      <c r="J7018" s="1">
        <v>6</v>
      </c>
      <c r="K7018" s="1" t="s">
        <v>201</v>
      </c>
      <c r="L7018" s="1" t="s">
        <v>23140</v>
      </c>
    </row>
    <row r="7019" spans="1:12">
      <c r="A7019" s="1">
        <v>8449</v>
      </c>
      <c r="B7019" s="1" t="s">
        <v>23140</v>
      </c>
      <c r="C7019" s="1" t="s">
        <v>23140</v>
      </c>
      <c r="D7019" s="1" t="s">
        <v>3624</v>
      </c>
      <c r="F7019" s="1" t="s">
        <v>1212</v>
      </c>
      <c r="G7019" s="1">
        <v>3</v>
      </c>
      <c r="H7019" s="1">
        <v>72</v>
      </c>
      <c r="I7019" s="1">
        <v>0</v>
      </c>
      <c r="J7019" s="1">
        <v>6</v>
      </c>
      <c r="K7019" s="1" t="s">
        <v>161</v>
      </c>
      <c r="L7019" s="1" t="s">
        <v>23140</v>
      </c>
    </row>
    <row r="7020" spans="1:12">
      <c r="A7020" s="1">
        <v>8450</v>
      </c>
      <c r="B7020" s="1" t="s">
        <v>23140</v>
      </c>
      <c r="C7020" s="1" t="s">
        <v>23140</v>
      </c>
      <c r="D7020" s="1" t="s">
        <v>3624</v>
      </c>
      <c r="F7020" s="1" t="s">
        <v>1212</v>
      </c>
      <c r="G7020" s="1">
        <v>3</v>
      </c>
      <c r="H7020" s="1">
        <v>72</v>
      </c>
      <c r="I7020" s="1">
        <v>0</v>
      </c>
      <c r="J7020" s="1">
        <v>6</v>
      </c>
      <c r="K7020" s="1" t="s">
        <v>161</v>
      </c>
      <c r="L7020" s="1" t="s">
        <v>23140</v>
      </c>
    </row>
    <row r="7021" spans="1:12">
      <c r="A7021" s="1">
        <v>8451</v>
      </c>
      <c r="B7021" s="1" t="s">
        <v>23141</v>
      </c>
      <c r="C7021" s="1" t="s">
        <v>23142</v>
      </c>
      <c r="D7021" s="1" t="s">
        <v>1968</v>
      </c>
      <c r="F7021" s="1" t="s">
        <v>1212</v>
      </c>
      <c r="G7021" s="1">
        <v>52.198138</v>
      </c>
      <c r="H7021" s="1">
        <v>5.7058020000000003</v>
      </c>
      <c r="I7021" s="1">
        <v>10</v>
      </c>
      <c r="J7021" s="1">
        <v>1</v>
      </c>
      <c r="K7021" s="1" t="s">
        <v>184</v>
      </c>
      <c r="L7021" s="1" t="s">
        <v>23141</v>
      </c>
    </row>
    <row r="7022" spans="1:12">
      <c r="A7022" s="1">
        <v>8452</v>
      </c>
      <c r="B7022" s="1" t="s">
        <v>23143</v>
      </c>
      <c r="C7022" s="1" t="s">
        <v>23144</v>
      </c>
      <c r="D7022" s="1" t="s">
        <v>1968</v>
      </c>
      <c r="F7022" s="1" t="s">
        <v>1212</v>
      </c>
      <c r="G7022" s="1">
        <v>52.406503000000001</v>
      </c>
      <c r="H7022" s="1">
        <v>5.8984920000000001</v>
      </c>
      <c r="I7022" s="1">
        <v>10</v>
      </c>
      <c r="J7022" s="1">
        <v>1</v>
      </c>
      <c r="K7022" s="1" t="s">
        <v>184</v>
      </c>
      <c r="L7022" s="1" t="s">
        <v>23143</v>
      </c>
    </row>
    <row r="7023" spans="1:12">
      <c r="A7023" s="1">
        <v>8453</v>
      </c>
      <c r="B7023" s="1" t="s">
        <v>23145</v>
      </c>
      <c r="C7023" s="1" t="s">
        <v>23146</v>
      </c>
      <c r="D7023" s="1" t="s">
        <v>1196</v>
      </c>
      <c r="F7023" s="1" t="s">
        <v>1212</v>
      </c>
      <c r="G7023" s="1">
        <v>51.566907</v>
      </c>
      <c r="H7023" s="1">
        <v>7.9153260000000003</v>
      </c>
      <c r="I7023" s="1">
        <v>100</v>
      </c>
      <c r="J7023" s="1">
        <v>1</v>
      </c>
      <c r="K7023" s="1" t="s">
        <v>184</v>
      </c>
      <c r="L7023" s="1" t="s">
        <v>23145</v>
      </c>
    </row>
    <row r="7024" spans="1:12">
      <c r="A7024" s="1">
        <v>8454</v>
      </c>
      <c r="B7024" s="1" t="s">
        <v>23147</v>
      </c>
      <c r="C7024" s="1" t="s">
        <v>23147</v>
      </c>
      <c r="D7024" s="1" t="s">
        <v>4840</v>
      </c>
      <c r="F7024" s="1" t="s">
        <v>1212</v>
      </c>
      <c r="G7024" s="1">
        <v>46.252761</v>
      </c>
      <c r="H7024" s="1">
        <v>20.096519000000001</v>
      </c>
      <c r="I7024" s="1">
        <v>100</v>
      </c>
      <c r="J7024" s="1">
        <v>1</v>
      </c>
      <c r="K7024" s="1" t="s">
        <v>184</v>
      </c>
      <c r="L7024" s="1" t="s">
        <v>23147</v>
      </c>
    </row>
    <row r="7025" spans="1:12">
      <c r="A7025" s="1">
        <v>8455</v>
      </c>
      <c r="B7025" s="1" t="s">
        <v>23148</v>
      </c>
      <c r="C7025" s="1" t="s">
        <v>23149</v>
      </c>
      <c r="D7025" s="1" t="s">
        <v>1196</v>
      </c>
      <c r="F7025" s="1" t="s">
        <v>1212</v>
      </c>
      <c r="G7025" s="1">
        <v>52.437517</v>
      </c>
      <c r="H7025" s="1">
        <v>13.175561</v>
      </c>
      <c r="I7025" s="1">
        <v>0</v>
      </c>
      <c r="J7025" s="1">
        <v>1</v>
      </c>
      <c r="K7025" s="1" t="s">
        <v>184</v>
      </c>
      <c r="L7025" s="1" t="s">
        <v>23148</v>
      </c>
    </row>
    <row r="7026" spans="1:12">
      <c r="A7026" s="1">
        <v>8456</v>
      </c>
      <c r="B7026" s="1" t="s">
        <v>23150</v>
      </c>
      <c r="C7026" s="1" t="s">
        <v>23151</v>
      </c>
      <c r="D7026" s="1" t="s">
        <v>1210</v>
      </c>
      <c r="F7026" s="1" t="s">
        <v>1212</v>
      </c>
      <c r="G7026" s="1">
        <v>35.705540999999997</v>
      </c>
      <c r="H7026" s="1">
        <v>-94.933605</v>
      </c>
      <c r="I7026" s="1">
        <v>150</v>
      </c>
      <c r="J7026" s="1">
        <v>6</v>
      </c>
      <c r="K7026" s="1" t="s">
        <v>161</v>
      </c>
      <c r="L7026" s="1" t="s">
        <v>23150</v>
      </c>
    </row>
    <row r="7027" spans="1:12">
      <c r="A7027" s="1">
        <v>8457</v>
      </c>
      <c r="B7027" s="1" t="s">
        <v>23152</v>
      </c>
      <c r="C7027" s="1" t="s">
        <v>23152</v>
      </c>
      <c r="D7027" s="1" t="s">
        <v>1146</v>
      </c>
      <c r="F7027" s="1" t="s">
        <v>1212</v>
      </c>
      <c r="G7027" s="1">
        <v>51.304110999999999</v>
      </c>
      <c r="H7027" s="1">
        <v>4.3887660000000004</v>
      </c>
      <c r="I7027" s="1">
        <v>50</v>
      </c>
      <c r="J7027" s="1">
        <v>1</v>
      </c>
      <c r="K7027" s="1" t="s">
        <v>184</v>
      </c>
      <c r="L7027" s="1" t="s">
        <v>23152</v>
      </c>
    </row>
    <row r="7028" spans="1:12">
      <c r="A7028" s="1">
        <v>8458</v>
      </c>
      <c r="B7028" s="1" t="s">
        <v>23153</v>
      </c>
      <c r="C7028" s="1" t="s">
        <v>23154</v>
      </c>
      <c r="D7028" s="1" t="s">
        <v>1968</v>
      </c>
      <c r="F7028" s="1" t="s">
        <v>1212</v>
      </c>
      <c r="G7028" s="1">
        <v>51.981127000000001</v>
      </c>
      <c r="H7028" s="1">
        <v>6.5162519999999997</v>
      </c>
      <c r="I7028" s="1">
        <v>50</v>
      </c>
      <c r="J7028" s="1">
        <v>1</v>
      </c>
      <c r="K7028" s="1" t="s">
        <v>184</v>
      </c>
      <c r="L7028" s="1" t="s">
        <v>23153</v>
      </c>
    </row>
    <row r="7029" spans="1:12">
      <c r="A7029" s="1">
        <v>8459</v>
      </c>
      <c r="B7029" s="1" t="s">
        <v>23155</v>
      </c>
      <c r="C7029" s="1" t="s">
        <v>23156</v>
      </c>
      <c r="D7029" s="1" t="s">
        <v>1196</v>
      </c>
      <c r="F7029" s="1" t="s">
        <v>23157</v>
      </c>
      <c r="G7029" s="1">
        <v>51.944555999999999</v>
      </c>
      <c r="H7029" s="1">
        <v>7.7732919999999996</v>
      </c>
      <c r="I7029" s="1">
        <v>100</v>
      </c>
      <c r="J7029" s="1">
        <v>1</v>
      </c>
      <c r="K7029" s="1" t="s">
        <v>184</v>
      </c>
      <c r="L7029" s="1" t="s">
        <v>23155</v>
      </c>
    </row>
    <row r="7030" spans="1:12">
      <c r="A7030" s="1">
        <v>8460</v>
      </c>
      <c r="B7030" s="1" t="s">
        <v>23158</v>
      </c>
      <c r="C7030" s="1" t="s">
        <v>23159</v>
      </c>
      <c r="D7030" s="1" t="s">
        <v>1210</v>
      </c>
      <c r="E7030" s="1" t="s">
        <v>23160</v>
      </c>
      <c r="F7030" s="1" t="s">
        <v>23161</v>
      </c>
      <c r="G7030" s="1">
        <v>30.2896389</v>
      </c>
      <c r="H7030" s="1">
        <v>-87.671777800000001</v>
      </c>
      <c r="I7030" s="1">
        <v>17</v>
      </c>
      <c r="J7030" s="1">
        <v>-6</v>
      </c>
      <c r="K7030" s="1" t="s">
        <v>236</v>
      </c>
      <c r="L7030" s="1" t="s">
        <v>23158</v>
      </c>
    </row>
    <row r="7031" spans="1:12">
      <c r="A7031" s="1">
        <v>8461</v>
      </c>
      <c r="B7031" s="1" t="s">
        <v>23162</v>
      </c>
      <c r="C7031" s="1" t="s">
        <v>23163</v>
      </c>
      <c r="D7031" s="1" t="s">
        <v>8432</v>
      </c>
      <c r="F7031" s="1" t="s">
        <v>23164</v>
      </c>
      <c r="G7031" s="1">
        <v>-0.94249999900000003</v>
      </c>
      <c r="H7031" s="1">
        <v>-90.953055550000002</v>
      </c>
      <c r="I7031" s="1">
        <v>35</v>
      </c>
      <c r="J7031" s="1">
        <v>-6</v>
      </c>
      <c r="K7031" s="1" t="s">
        <v>201</v>
      </c>
      <c r="L7031" s="1" t="s">
        <v>23162</v>
      </c>
    </row>
    <row r="7032" spans="1:12">
      <c r="A7032" s="1">
        <v>8462</v>
      </c>
      <c r="B7032" s="1" t="s">
        <v>23165</v>
      </c>
      <c r="C7032" s="1" t="s">
        <v>23166</v>
      </c>
      <c r="D7032" s="1" t="s">
        <v>5363</v>
      </c>
      <c r="F7032" s="1" t="s">
        <v>23167</v>
      </c>
      <c r="G7032" s="1">
        <v>47.076667</v>
      </c>
      <c r="H7032" s="1">
        <v>9.5</v>
      </c>
      <c r="I7032" s="1">
        <v>1585</v>
      </c>
      <c r="J7032" s="1">
        <v>1</v>
      </c>
      <c r="K7032" s="1" t="s">
        <v>184</v>
      </c>
      <c r="L7032" s="1" t="s">
        <v>23165</v>
      </c>
    </row>
    <row r="7033" spans="1:12">
      <c r="A7033" s="1">
        <v>8463</v>
      </c>
      <c r="B7033" s="1" t="s">
        <v>23168</v>
      </c>
      <c r="C7033" s="1" t="s">
        <v>23169</v>
      </c>
      <c r="D7033" s="1" t="s">
        <v>4862</v>
      </c>
      <c r="E7033" s="1" t="s">
        <v>23170</v>
      </c>
      <c r="F7033" s="1" t="s">
        <v>1212</v>
      </c>
      <c r="G7033" s="1">
        <v>41.885277000000002</v>
      </c>
      <c r="H7033" s="1">
        <v>16.176945</v>
      </c>
      <c r="I7033" s="1">
        <v>46</v>
      </c>
      <c r="J7033" s="1">
        <v>1</v>
      </c>
      <c r="K7033" s="1" t="s">
        <v>184</v>
      </c>
      <c r="L7033" s="1" t="s">
        <v>23168</v>
      </c>
    </row>
    <row r="7034" spans="1:12">
      <c r="A7034" s="1">
        <v>8464</v>
      </c>
      <c r="B7034" s="1" t="s">
        <v>23171</v>
      </c>
      <c r="C7034" s="1" t="s">
        <v>2015</v>
      </c>
      <c r="D7034" s="1" t="s">
        <v>2016</v>
      </c>
      <c r="F7034" s="1" t="s">
        <v>1212</v>
      </c>
      <c r="G7034" s="1">
        <v>51.400376999999999</v>
      </c>
      <c r="H7034" s="1">
        <v>-7.9014639999999998</v>
      </c>
      <c r="I7034" s="1">
        <v>100</v>
      </c>
      <c r="J7034" s="1">
        <v>0</v>
      </c>
      <c r="K7034" s="1" t="s">
        <v>161</v>
      </c>
      <c r="L7034" s="1" t="s">
        <v>23171</v>
      </c>
    </row>
    <row r="7035" spans="1:12">
      <c r="A7035" s="1">
        <v>8465</v>
      </c>
      <c r="B7035" s="1" t="s">
        <v>23172</v>
      </c>
      <c r="C7035" s="1" t="s">
        <v>23173</v>
      </c>
      <c r="D7035" s="1" t="s">
        <v>9291</v>
      </c>
      <c r="F7035" s="1" t="s">
        <v>1212</v>
      </c>
      <c r="G7035" s="1">
        <v>60.011662000000001</v>
      </c>
      <c r="H7035" s="1">
        <v>27.008236</v>
      </c>
      <c r="I7035" s="1">
        <v>10</v>
      </c>
      <c r="J7035" s="1">
        <v>3</v>
      </c>
      <c r="K7035" s="1" t="s">
        <v>161</v>
      </c>
      <c r="L7035" s="1" t="s">
        <v>23172</v>
      </c>
    </row>
    <row r="7036" spans="1:12">
      <c r="A7036" s="1">
        <v>8466</v>
      </c>
      <c r="B7036" s="1" t="s">
        <v>23174</v>
      </c>
      <c r="C7036" s="1" t="s">
        <v>23175</v>
      </c>
      <c r="D7036" s="1" t="s">
        <v>5707</v>
      </c>
      <c r="F7036" s="1" t="s">
        <v>1212</v>
      </c>
      <c r="G7036" s="1">
        <v>19.398610999999999</v>
      </c>
      <c r="H7036" s="1">
        <v>-92.016110999999995</v>
      </c>
      <c r="I7036" s="1">
        <v>100</v>
      </c>
      <c r="J7036" s="1">
        <v>-6</v>
      </c>
      <c r="K7036" s="1" t="s">
        <v>161</v>
      </c>
      <c r="L7036" s="1" t="s">
        <v>23174</v>
      </c>
    </row>
    <row r="7037" spans="1:12">
      <c r="A7037" s="1">
        <v>8467</v>
      </c>
      <c r="B7037" s="1" t="s">
        <v>23176</v>
      </c>
      <c r="C7037" s="1" t="s">
        <v>23176</v>
      </c>
      <c r="D7037" s="1" t="s">
        <v>5190</v>
      </c>
      <c r="F7037" s="1" t="s">
        <v>23177</v>
      </c>
      <c r="G7037" s="1">
        <v>47.148330000000001</v>
      </c>
      <c r="H7037" s="1">
        <v>16.31833</v>
      </c>
      <c r="I7037" s="1">
        <v>950</v>
      </c>
      <c r="J7037" s="1">
        <v>2</v>
      </c>
      <c r="K7037" s="1" t="s">
        <v>184</v>
      </c>
      <c r="L7037" s="1" t="s">
        <v>23176</v>
      </c>
    </row>
    <row r="7038" spans="1:12">
      <c r="A7038" s="1">
        <v>8468</v>
      </c>
      <c r="B7038" s="1" t="s">
        <v>23178</v>
      </c>
      <c r="C7038" s="1" t="s">
        <v>23178</v>
      </c>
      <c r="D7038" s="1" t="s">
        <v>9348</v>
      </c>
      <c r="E7038" s="1" t="s">
        <v>23179</v>
      </c>
      <c r="F7038" s="1" t="s">
        <v>23180</v>
      </c>
      <c r="G7038" s="1">
        <v>49.366</v>
      </c>
      <c r="H7038" s="1">
        <v>26.933</v>
      </c>
      <c r="I7038" s="1">
        <v>351</v>
      </c>
      <c r="J7038" s="1">
        <v>2</v>
      </c>
      <c r="K7038" s="1" t="s">
        <v>184</v>
      </c>
      <c r="L7038" s="1" t="s">
        <v>23178</v>
      </c>
    </row>
    <row r="7039" spans="1:12">
      <c r="A7039" s="1">
        <v>8469</v>
      </c>
      <c r="B7039" s="1" t="s">
        <v>23181</v>
      </c>
      <c r="C7039" s="1" t="s">
        <v>7411</v>
      </c>
      <c r="D7039" s="1" t="s">
        <v>7273</v>
      </c>
      <c r="E7039" s="1" t="s">
        <v>23182</v>
      </c>
      <c r="F7039" s="1" t="s">
        <v>23183</v>
      </c>
      <c r="G7039" s="1">
        <v>34.366999999999997</v>
      </c>
      <c r="H7039" s="1">
        <v>132.40799999999999</v>
      </c>
      <c r="I7039" s="1">
        <v>9</v>
      </c>
      <c r="J7039" s="1">
        <v>9</v>
      </c>
      <c r="K7039" s="1" t="s">
        <v>201</v>
      </c>
      <c r="L7039" s="1" t="s">
        <v>23181</v>
      </c>
    </row>
    <row r="7040" spans="1:12">
      <c r="A7040" s="1">
        <v>8470</v>
      </c>
      <c r="B7040" s="1" t="s">
        <v>23184</v>
      </c>
      <c r="C7040" s="1" t="s">
        <v>23184</v>
      </c>
      <c r="D7040" s="1" t="s">
        <v>1210</v>
      </c>
      <c r="F7040" s="1" t="s">
        <v>23185</v>
      </c>
      <c r="G7040" s="1">
        <v>38.972943999999998</v>
      </c>
      <c r="H7040" s="1">
        <v>-76.501158000000004</v>
      </c>
      <c r="I7040" s="1">
        <v>0</v>
      </c>
      <c r="J7040" s="1">
        <v>-5</v>
      </c>
      <c r="K7040" s="1" t="s">
        <v>236</v>
      </c>
      <c r="L7040" s="1" t="s">
        <v>23184</v>
      </c>
    </row>
    <row r="7041" spans="1:12">
      <c r="A7041" s="1">
        <v>8471</v>
      </c>
      <c r="B7041" s="1" t="s">
        <v>23186</v>
      </c>
      <c r="C7041" s="1" t="s">
        <v>23187</v>
      </c>
      <c r="D7041" s="1" t="s">
        <v>233</v>
      </c>
      <c r="F7041" s="1" t="s">
        <v>1212</v>
      </c>
      <c r="G7041" s="1">
        <v>50.333300000000001</v>
      </c>
      <c r="H7041" s="1">
        <v>-113.833</v>
      </c>
      <c r="I7041" s="1">
        <v>3431</v>
      </c>
      <c r="J7041" s="1">
        <v>-7</v>
      </c>
      <c r="K7041" s="1" t="s">
        <v>236</v>
      </c>
      <c r="L7041" s="1" t="s">
        <v>23186</v>
      </c>
    </row>
    <row r="7042" spans="1:12">
      <c r="A7042" s="1">
        <v>8472</v>
      </c>
      <c r="B7042" s="1" t="s">
        <v>23188</v>
      </c>
      <c r="C7042" s="1" t="s">
        <v>23188</v>
      </c>
      <c r="D7042" s="1" t="s">
        <v>6330</v>
      </c>
      <c r="F7042" s="1" t="s">
        <v>23189</v>
      </c>
      <c r="G7042" s="1">
        <v>-31.29</v>
      </c>
      <c r="H7042" s="1">
        <v>131.51</v>
      </c>
      <c r="I7042" s="1">
        <v>100</v>
      </c>
      <c r="J7042" s="1">
        <v>8</v>
      </c>
      <c r="K7042" s="1" t="s">
        <v>6333</v>
      </c>
      <c r="L7042" s="1" t="s">
        <v>23188</v>
      </c>
    </row>
    <row r="7043" spans="1:12">
      <c r="A7043" s="1">
        <v>8473</v>
      </c>
      <c r="B7043" s="1" t="s">
        <v>23190</v>
      </c>
      <c r="C7043" s="1" t="s">
        <v>23191</v>
      </c>
      <c r="D7043" s="1" t="s">
        <v>1210</v>
      </c>
      <c r="E7043" s="1" t="s">
        <v>23192</v>
      </c>
      <c r="F7043" s="1" t="s">
        <v>23193</v>
      </c>
      <c r="G7043" s="1">
        <v>40.989167000000002</v>
      </c>
      <c r="H7043" s="1">
        <v>-76.002499999999998</v>
      </c>
      <c r="I7043" s="1">
        <v>1603</v>
      </c>
      <c r="J7043" s="1">
        <v>-5</v>
      </c>
      <c r="K7043" s="1" t="s">
        <v>236</v>
      </c>
      <c r="L7043" s="1" t="s">
        <v>23190</v>
      </c>
    </row>
    <row r="7044" spans="1:12">
      <c r="A7044" s="1">
        <v>8474</v>
      </c>
      <c r="B7044" s="1" t="s">
        <v>23194</v>
      </c>
      <c r="C7044" s="1" t="s">
        <v>23195</v>
      </c>
      <c r="D7044" s="1" t="s">
        <v>1210</v>
      </c>
      <c r="E7044" s="1" t="s">
        <v>23196</v>
      </c>
      <c r="F7044" s="1" t="s">
        <v>23197</v>
      </c>
      <c r="G7044" s="1">
        <v>39.615278000000004</v>
      </c>
      <c r="H7044" s="1">
        <v>-78.760555999999994</v>
      </c>
      <c r="I7044" s="1">
        <v>775</v>
      </c>
      <c r="J7044" s="1">
        <v>-5</v>
      </c>
      <c r="K7044" s="1" t="s">
        <v>236</v>
      </c>
      <c r="L7044" s="1" t="s">
        <v>23194</v>
      </c>
    </row>
    <row r="7045" spans="1:12">
      <c r="A7045" s="1">
        <v>8475</v>
      </c>
      <c r="B7045" s="1" t="s">
        <v>23198</v>
      </c>
      <c r="C7045" s="1" t="s">
        <v>12076</v>
      </c>
      <c r="D7045" s="1" t="s">
        <v>1210</v>
      </c>
      <c r="F7045" s="1" t="s">
        <v>23199</v>
      </c>
      <c r="G7045" s="1">
        <v>24.648754400000001</v>
      </c>
      <c r="H7045" s="1">
        <v>-81.579808299999996</v>
      </c>
      <c r="I7045" s="1">
        <v>4</v>
      </c>
      <c r="J7045" s="1">
        <v>-4</v>
      </c>
      <c r="K7045" s="1" t="s">
        <v>236</v>
      </c>
      <c r="L7045" s="1" t="s">
        <v>23198</v>
      </c>
    </row>
    <row r="7046" spans="1:12">
      <c r="A7046" s="1">
        <v>8476</v>
      </c>
      <c r="B7046" s="1" t="s">
        <v>23200</v>
      </c>
      <c r="C7046" s="1" t="s">
        <v>23200</v>
      </c>
      <c r="D7046" s="1" t="s">
        <v>6330</v>
      </c>
      <c r="F7046" s="1" t="s">
        <v>23201</v>
      </c>
      <c r="G7046" s="1">
        <v>-15.2857</v>
      </c>
      <c r="H7046" s="1">
        <v>128.07220000000001</v>
      </c>
      <c r="I7046" s="1">
        <v>100</v>
      </c>
      <c r="J7046" s="1">
        <v>8</v>
      </c>
      <c r="K7046" s="1" t="s">
        <v>161</v>
      </c>
      <c r="L7046" s="1" t="s">
        <v>23200</v>
      </c>
    </row>
    <row r="7047" spans="1:12">
      <c r="A7047" s="1">
        <v>8477</v>
      </c>
      <c r="B7047" s="1" t="s">
        <v>23202</v>
      </c>
      <c r="C7047" s="1" t="s">
        <v>23202</v>
      </c>
      <c r="D7047" s="1" t="s">
        <v>233</v>
      </c>
      <c r="E7047" s="1" t="s">
        <v>23203</v>
      </c>
      <c r="F7047" s="1" t="s">
        <v>23204</v>
      </c>
      <c r="G7047" s="1">
        <v>56.58</v>
      </c>
      <c r="H7047" s="1">
        <v>-130.5</v>
      </c>
      <c r="I7047" s="1">
        <v>50</v>
      </c>
      <c r="J7047" s="1">
        <v>-8</v>
      </c>
      <c r="K7047" s="1" t="s">
        <v>161</v>
      </c>
      <c r="L7047" s="1" t="s">
        <v>23202</v>
      </c>
    </row>
    <row r="7048" spans="1:12">
      <c r="A7048" s="1">
        <v>8478</v>
      </c>
      <c r="B7048" s="1" t="s">
        <v>23205</v>
      </c>
      <c r="C7048" s="1" t="s">
        <v>23206</v>
      </c>
      <c r="D7048" s="1" t="s">
        <v>3819</v>
      </c>
      <c r="F7048" s="1" t="s">
        <v>1212</v>
      </c>
      <c r="G7048" s="1">
        <v>-8.5280559999999994</v>
      </c>
      <c r="H7048" s="1">
        <v>39.506943999999997</v>
      </c>
      <c r="I7048" s="1">
        <v>1</v>
      </c>
      <c r="J7048" s="1">
        <v>2</v>
      </c>
      <c r="K7048" s="1" t="s">
        <v>161</v>
      </c>
      <c r="L7048" s="1" t="s">
        <v>23205</v>
      </c>
    </row>
    <row r="7049" spans="1:12">
      <c r="A7049" s="1">
        <v>8479</v>
      </c>
      <c r="B7049" s="1" t="s">
        <v>23207</v>
      </c>
      <c r="C7049" s="1" t="s">
        <v>23208</v>
      </c>
      <c r="D7049" s="1" t="s">
        <v>3819</v>
      </c>
      <c r="F7049" s="1" t="s">
        <v>1212</v>
      </c>
      <c r="G7049" s="1">
        <v>-7.8949999999999996</v>
      </c>
      <c r="H7049" s="1">
        <v>34.580852999999998</v>
      </c>
      <c r="I7049" s="1">
        <v>0</v>
      </c>
      <c r="J7049" s="1">
        <v>2</v>
      </c>
      <c r="K7049" s="1" t="s">
        <v>161</v>
      </c>
      <c r="L7049" s="1" t="s">
        <v>23207</v>
      </c>
    </row>
    <row r="7050" spans="1:12">
      <c r="A7050" s="1">
        <v>8480</v>
      </c>
      <c r="B7050" s="1" t="s">
        <v>23209</v>
      </c>
      <c r="C7050" s="1" t="s">
        <v>23210</v>
      </c>
      <c r="D7050" s="1" t="s">
        <v>3819</v>
      </c>
      <c r="F7050" s="1" t="s">
        <v>1212</v>
      </c>
      <c r="G7050" s="1">
        <v>-7.6861110000000004</v>
      </c>
      <c r="H7050" s="1">
        <v>35.926943999999999</v>
      </c>
      <c r="I7050" s="1">
        <v>0</v>
      </c>
      <c r="J7050" s="1">
        <v>2</v>
      </c>
      <c r="K7050" s="1" t="s">
        <v>161</v>
      </c>
      <c r="L7050" s="1" t="s">
        <v>23209</v>
      </c>
    </row>
    <row r="7051" spans="1:12">
      <c r="A7051" s="1">
        <v>8481</v>
      </c>
      <c r="B7051" s="1" t="s">
        <v>23211</v>
      </c>
      <c r="C7051" s="1" t="s">
        <v>23212</v>
      </c>
      <c r="D7051" s="1" t="s">
        <v>6460</v>
      </c>
      <c r="E7051" s="1" t="s">
        <v>23213</v>
      </c>
      <c r="F7051" s="1" t="s">
        <v>1212</v>
      </c>
      <c r="G7051" s="1">
        <v>-43.4</v>
      </c>
      <c r="H7051" s="1">
        <v>170.03299999999999</v>
      </c>
      <c r="I7051" s="1">
        <v>475</v>
      </c>
      <c r="J7051" s="1">
        <v>12</v>
      </c>
      <c r="K7051" s="1" t="s">
        <v>6463</v>
      </c>
      <c r="L7051" s="1" t="s">
        <v>23211</v>
      </c>
    </row>
    <row r="7052" spans="1:12">
      <c r="A7052" s="1">
        <v>8482</v>
      </c>
      <c r="B7052" s="1" t="s">
        <v>23214</v>
      </c>
      <c r="C7052" s="1" t="s">
        <v>23215</v>
      </c>
      <c r="D7052" s="1" t="s">
        <v>9291</v>
      </c>
      <c r="E7052" s="1" t="s">
        <v>23216</v>
      </c>
      <c r="F7052" s="1" t="s">
        <v>23217</v>
      </c>
      <c r="G7052" s="1">
        <v>54.55</v>
      </c>
      <c r="H7052" s="1">
        <v>36.366999999999997</v>
      </c>
      <c r="I7052" s="1">
        <v>600</v>
      </c>
      <c r="J7052" s="1">
        <v>3</v>
      </c>
      <c r="K7052" s="1" t="s">
        <v>184</v>
      </c>
      <c r="L7052" s="1" t="s">
        <v>23214</v>
      </c>
    </row>
    <row r="7053" spans="1:12">
      <c r="A7053" s="1">
        <v>8483</v>
      </c>
      <c r="B7053" s="1" t="s">
        <v>23218</v>
      </c>
      <c r="C7053" s="1" t="s">
        <v>23218</v>
      </c>
      <c r="D7053" s="1" t="s">
        <v>198</v>
      </c>
      <c r="F7053" s="1" t="s">
        <v>1212</v>
      </c>
      <c r="G7053" s="1">
        <v>65.599999999999994</v>
      </c>
      <c r="H7053" s="1">
        <v>-17</v>
      </c>
      <c r="I7053" s="1">
        <v>100</v>
      </c>
      <c r="J7053" s="1">
        <v>0</v>
      </c>
      <c r="K7053" s="1" t="s">
        <v>161</v>
      </c>
      <c r="L7053" s="1" t="s">
        <v>23218</v>
      </c>
    </row>
    <row r="7054" spans="1:12">
      <c r="A7054" s="1">
        <v>8484</v>
      </c>
      <c r="B7054" s="1" t="s">
        <v>23219</v>
      </c>
      <c r="C7054" s="1" t="s">
        <v>2337</v>
      </c>
      <c r="D7054" s="1" t="s">
        <v>2297</v>
      </c>
      <c r="E7054" s="1" t="s">
        <v>23220</v>
      </c>
      <c r="F7054" s="1" t="s">
        <v>1212</v>
      </c>
      <c r="G7054" s="1">
        <v>59.33</v>
      </c>
      <c r="H7054" s="1">
        <v>18.058056000000001</v>
      </c>
      <c r="I7054" s="1">
        <v>10</v>
      </c>
      <c r="J7054" s="1">
        <v>1</v>
      </c>
      <c r="K7054" s="1" t="s">
        <v>184</v>
      </c>
      <c r="L7054" s="1" t="s">
        <v>23219</v>
      </c>
    </row>
    <row r="7055" spans="1:12">
      <c r="A7055" s="1">
        <v>8485</v>
      </c>
      <c r="B7055" s="1" t="s">
        <v>23219</v>
      </c>
      <c r="C7055" s="1" t="s">
        <v>2302</v>
      </c>
      <c r="D7055" s="1" t="s">
        <v>2297</v>
      </c>
      <c r="E7055" s="1" t="s">
        <v>23221</v>
      </c>
      <c r="F7055" s="1" t="s">
        <v>1212</v>
      </c>
      <c r="G7055" s="1">
        <v>59.858333000000002</v>
      </c>
      <c r="H7055" s="1">
        <v>17.646111000000001</v>
      </c>
      <c r="I7055" s="1">
        <v>23</v>
      </c>
      <c r="J7055" s="1">
        <v>1</v>
      </c>
      <c r="K7055" s="1" t="s">
        <v>184</v>
      </c>
      <c r="L7055" s="1" t="s">
        <v>23219</v>
      </c>
    </row>
    <row r="7056" spans="1:12">
      <c r="A7056" s="1">
        <v>8486</v>
      </c>
      <c r="B7056" s="1" t="s">
        <v>23222</v>
      </c>
      <c r="C7056" s="1" t="s">
        <v>1999</v>
      </c>
      <c r="D7056" s="1" t="s">
        <v>1968</v>
      </c>
      <c r="E7056" s="1" t="s">
        <v>23223</v>
      </c>
      <c r="F7056" s="1" t="s">
        <v>1212</v>
      </c>
      <c r="G7056" s="1">
        <v>51.924444000000001</v>
      </c>
      <c r="H7056" s="1">
        <v>4.4694440000000002</v>
      </c>
      <c r="I7056" s="1">
        <v>7</v>
      </c>
      <c r="J7056" s="1">
        <v>1</v>
      </c>
      <c r="K7056" s="1" t="s">
        <v>184</v>
      </c>
      <c r="L7056" s="1" t="s">
        <v>23222</v>
      </c>
    </row>
    <row r="7057" spans="1:12">
      <c r="A7057" s="1">
        <v>8487</v>
      </c>
      <c r="B7057" s="1" t="s">
        <v>23224</v>
      </c>
      <c r="C7057" s="1" t="s">
        <v>5097</v>
      </c>
      <c r="D7057" s="1" t="s">
        <v>5088</v>
      </c>
      <c r="E7057" s="1" t="s">
        <v>23225</v>
      </c>
      <c r="F7057" s="1" t="s">
        <v>1212</v>
      </c>
      <c r="G7057" s="1">
        <v>50.11</v>
      </c>
      <c r="H7057" s="1">
        <v>14.439444</v>
      </c>
      <c r="I7057" s="1">
        <v>616</v>
      </c>
      <c r="J7057" s="1">
        <v>1</v>
      </c>
      <c r="K7057" s="1" t="s">
        <v>184</v>
      </c>
      <c r="L7057" s="1" t="s">
        <v>23224</v>
      </c>
    </row>
    <row r="7058" spans="1:12">
      <c r="A7058" s="1">
        <v>8488</v>
      </c>
      <c r="B7058" s="1" t="s">
        <v>23226</v>
      </c>
      <c r="C7058" s="1" t="s">
        <v>23227</v>
      </c>
      <c r="D7058" s="1" t="s">
        <v>1196</v>
      </c>
      <c r="E7058" s="1" t="s">
        <v>23228</v>
      </c>
      <c r="F7058" s="1" t="s">
        <v>1212</v>
      </c>
      <c r="G7058" s="1">
        <v>50.731943999999999</v>
      </c>
      <c r="H7058" s="1">
        <v>7.0969439999999997</v>
      </c>
      <c r="I7058" s="1">
        <v>204</v>
      </c>
      <c r="J7058" s="1">
        <v>1</v>
      </c>
      <c r="K7058" s="1" t="s">
        <v>184</v>
      </c>
      <c r="L7058" s="1" t="s">
        <v>23226</v>
      </c>
    </row>
    <row r="7059" spans="1:12">
      <c r="A7059" s="1">
        <v>8489</v>
      </c>
      <c r="B7059" s="1" t="s">
        <v>14126</v>
      </c>
      <c r="C7059" s="1" t="s">
        <v>2051</v>
      </c>
      <c r="D7059" s="1" t="s">
        <v>2044</v>
      </c>
      <c r="E7059" s="1" t="s">
        <v>23229</v>
      </c>
      <c r="F7059" s="1" t="s">
        <v>1212</v>
      </c>
      <c r="G7059" s="1">
        <v>55.672778000000001</v>
      </c>
      <c r="H7059" s="1">
        <v>12.564444</v>
      </c>
      <c r="I7059" s="1">
        <v>16</v>
      </c>
      <c r="J7059" s="1">
        <v>1</v>
      </c>
      <c r="K7059" s="1" t="s">
        <v>184</v>
      </c>
      <c r="L7059" s="1" t="s">
        <v>14126</v>
      </c>
    </row>
    <row r="7060" spans="1:12">
      <c r="A7060" s="1">
        <v>8490</v>
      </c>
      <c r="B7060" s="1" t="s">
        <v>23226</v>
      </c>
      <c r="C7060" s="1" t="s">
        <v>5203</v>
      </c>
      <c r="D7060" s="1" t="s">
        <v>5190</v>
      </c>
      <c r="E7060" s="1" t="s">
        <v>23230</v>
      </c>
      <c r="F7060" s="1" t="s">
        <v>1212</v>
      </c>
      <c r="G7060" s="1">
        <v>47.813056000000003</v>
      </c>
      <c r="H7060" s="1">
        <v>13.046666999999999</v>
      </c>
      <c r="I7060" s="1">
        <v>1391</v>
      </c>
      <c r="J7060" s="1">
        <v>1</v>
      </c>
      <c r="K7060" s="1" t="s">
        <v>184</v>
      </c>
      <c r="L7060" s="1" t="s">
        <v>23226</v>
      </c>
    </row>
    <row r="7061" spans="1:12">
      <c r="A7061" s="1">
        <v>8491</v>
      </c>
      <c r="B7061" s="1" t="s">
        <v>23222</v>
      </c>
      <c r="C7061" s="1" t="s">
        <v>1145</v>
      </c>
      <c r="D7061" s="1" t="s">
        <v>1146</v>
      </c>
      <c r="E7061" s="1" t="s">
        <v>23231</v>
      </c>
      <c r="F7061" s="1" t="s">
        <v>1212</v>
      </c>
      <c r="G7061" s="1">
        <v>51.217222</v>
      </c>
      <c r="H7061" s="1">
        <v>4.4211109999999998</v>
      </c>
      <c r="I7061" s="1">
        <v>51</v>
      </c>
      <c r="J7061" s="1">
        <v>1</v>
      </c>
      <c r="K7061" s="1" t="s">
        <v>184</v>
      </c>
      <c r="L7061" s="1" t="s">
        <v>23222</v>
      </c>
    </row>
    <row r="7062" spans="1:12">
      <c r="A7062" s="1">
        <v>8492</v>
      </c>
      <c r="B7062" s="1" t="s">
        <v>23232</v>
      </c>
      <c r="C7062" s="1" t="s">
        <v>23233</v>
      </c>
      <c r="D7062" s="1" t="s">
        <v>2586</v>
      </c>
      <c r="E7062" s="1" t="s">
        <v>23234</v>
      </c>
      <c r="F7062" s="1" t="s">
        <v>23235</v>
      </c>
      <c r="G7062" s="1">
        <v>-23.666667</v>
      </c>
      <c r="H7062" s="1">
        <v>27.75</v>
      </c>
      <c r="I7062" s="1">
        <v>2700</v>
      </c>
      <c r="J7062" s="1">
        <v>1</v>
      </c>
      <c r="K7062" s="1" t="s">
        <v>161</v>
      </c>
      <c r="L7062" s="1" t="s">
        <v>23232</v>
      </c>
    </row>
    <row r="7063" spans="1:12">
      <c r="A7063" s="1">
        <v>8493</v>
      </c>
      <c r="B7063" s="1" t="s">
        <v>23236</v>
      </c>
      <c r="C7063" s="1" t="s">
        <v>23237</v>
      </c>
      <c r="D7063" s="1" t="s">
        <v>1210</v>
      </c>
      <c r="E7063" s="1" t="s">
        <v>23238</v>
      </c>
      <c r="F7063" s="1" t="s">
        <v>23239</v>
      </c>
      <c r="G7063" s="1">
        <v>43.211666999999998</v>
      </c>
      <c r="H7063" s="1">
        <v>-90.181667000000004</v>
      </c>
      <c r="I7063" s="1">
        <v>718</v>
      </c>
      <c r="J7063" s="1">
        <v>-6</v>
      </c>
      <c r="K7063" s="1" t="s">
        <v>236</v>
      </c>
      <c r="L7063" s="1" t="s">
        <v>23236</v>
      </c>
    </row>
    <row r="7064" spans="1:12">
      <c r="A7064" s="1">
        <v>8494</v>
      </c>
      <c r="B7064" s="1" t="s">
        <v>23240</v>
      </c>
      <c r="C7064" s="1" t="s">
        <v>23241</v>
      </c>
      <c r="D7064" s="1" t="s">
        <v>1210</v>
      </c>
      <c r="F7064" s="1" t="s">
        <v>23242</v>
      </c>
      <c r="G7064" s="1">
        <v>45.704999999999998</v>
      </c>
      <c r="H7064" s="1">
        <v>-90.403056000000007</v>
      </c>
      <c r="I7064" s="1">
        <v>1466</v>
      </c>
      <c r="J7064" s="1">
        <v>-6</v>
      </c>
      <c r="K7064" s="1" t="s">
        <v>236</v>
      </c>
      <c r="L7064" s="1" t="s">
        <v>23240</v>
      </c>
    </row>
    <row r="7065" spans="1:12">
      <c r="A7065" s="1">
        <v>8495</v>
      </c>
      <c r="B7065" s="1" t="s">
        <v>19079</v>
      </c>
      <c r="C7065" s="1" t="s">
        <v>12021</v>
      </c>
      <c r="D7065" s="1" t="s">
        <v>1210</v>
      </c>
      <c r="F7065" s="1" t="s">
        <v>23243</v>
      </c>
      <c r="G7065" s="1">
        <v>42.616388999999998</v>
      </c>
      <c r="H7065" s="1">
        <v>-89.591943999999998</v>
      </c>
      <c r="I7065" s="1">
        <v>1079</v>
      </c>
      <c r="J7065" s="1">
        <v>-6</v>
      </c>
      <c r="K7065" s="1" t="s">
        <v>236</v>
      </c>
      <c r="L7065" s="1" t="s">
        <v>19079</v>
      </c>
    </row>
    <row r="7066" spans="1:12">
      <c r="A7066" s="1">
        <v>8496</v>
      </c>
      <c r="B7066" s="1" t="s">
        <v>23244</v>
      </c>
      <c r="C7066" s="1" t="s">
        <v>23245</v>
      </c>
      <c r="D7066" s="1" t="s">
        <v>1210</v>
      </c>
      <c r="E7066" s="1" t="s">
        <v>23246</v>
      </c>
      <c r="F7066" s="1" t="s">
        <v>23247</v>
      </c>
      <c r="G7066" s="1">
        <v>41.517778</v>
      </c>
      <c r="H7066" s="1">
        <v>-88.175556</v>
      </c>
      <c r="I7066" s="1">
        <v>582</v>
      </c>
      <c r="J7066" s="1">
        <v>-6</v>
      </c>
      <c r="K7066" s="1" t="s">
        <v>236</v>
      </c>
      <c r="L7066" s="1" t="s">
        <v>23244</v>
      </c>
    </row>
    <row r="7067" spans="1:12">
      <c r="A7067" s="1">
        <v>8497</v>
      </c>
      <c r="B7067" s="1" t="s">
        <v>23248</v>
      </c>
      <c r="C7067" s="1" t="s">
        <v>8799</v>
      </c>
      <c r="D7067" s="1" t="s">
        <v>1210</v>
      </c>
      <c r="E7067" s="1" t="s">
        <v>23249</v>
      </c>
      <c r="F7067" s="1" t="s">
        <v>23250</v>
      </c>
      <c r="G7067" s="1">
        <v>41.351944000000003</v>
      </c>
      <c r="H7067" s="1">
        <v>-89.153056000000007</v>
      </c>
      <c r="I7067" s="1">
        <v>654</v>
      </c>
      <c r="J7067" s="1">
        <v>-6</v>
      </c>
      <c r="K7067" s="1" t="s">
        <v>236</v>
      </c>
      <c r="L7067" s="1" t="s">
        <v>23248</v>
      </c>
    </row>
    <row r="7068" spans="1:12">
      <c r="A7068" s="1">
        <v>8498</v>
      </c>
      <c r="B7068" s="1" t="s">
        <v>23251</v>
      </c>
      <c r="C7068" s="1" t="s">
        <v>23251</v>
      </c>
      <c r="D7068" s="1" t="s">
        <v>6330</v>
      </c>
      <c r="F7068" s="1" t="s">
        <v>23252</v>
      </c>
      <c r="G7068" s="1">
        <v>-26.009370000000001</v>
      </c>
      <c r="H7068" s="1">
        <v>113.160008</v>
      </c>
      <c r="I7068" s="1">
        <v>15</v>
      </c>
      <c r="J7068" s="1">
        <v>8</v>
      </c>
      <c r="K7068" s="1" t="s">
        <v>6333</v>
      </c>
      <c r="L7068" s="1" t="s">
        <v>23251</v>
      </c>
    </row>
    <row r="7069" spans="1:12">
      <c r="A7069" s="1">
        <v>8499</v>
      </c>
      <c r="B7069" s="1" t="s">
        <v>23253</v>
      </c>
      <c r="C7069" s="1" t="s">
        <v>11464</v>
      </c>
      <c r="D7069" s="1" t="s">
        <v>1210</v>
      </c>
      <c r="E7069" s="1" t="s">
        <v>23254</v>
      </c>
      <c r="F7069" s="1" t="s">
        <v>23255</v>
      </c>
      <c r="G7069" s="1">
        <v>42.260556000000001</v>
      </c>
      <c r="H7069" s="1">
        <v>-84.460555999999997</v>
      </c>
      <c r="I7069" s="1">
        <v>1001</v>
      </c>
      <c r="J7069" s="1">
        <v>-5</v>
      </c>
      <c r="K7069" s="1" t="s">
        <v>236</v>
      </c>
      <c r="L7069" s="1" t="s">
        <v>23253</v>
      </c>
    </row>
    <row r="7070" spans="1:12">
      <c r="A7070" s="1">
        <v>8500</v>
      </c>
      <c r="B7070" s="1" t="s">
        <v>23256</v>
      </c>
      <c r="C7070" s="1" t="s">
        <v>23257</v>
      </c>
      <c r="D7070" s="1" t="s">
        <v>1196</v>
      </c>
      <c r="F7070" s="1" t="s">
        <v>23258</v>
      </c>
      <c r="G7070" s="1">
        <v>52.393889000000001</v>
      </c>
      <c r="H7070" s="1">
        <v>14.099722</v>
      </c>
      <c r="I7070" s="1">
        <v>141</v>
      </c>
      <c r="J7070" s="1">
        <v>1</v>
      </c>
      <c r="K7070" s="1" t="s">
        <v>184</v>
      </c>
      <c r="L7070" s="1" t="s">
        <v>23256</v>
      </c>
    </row>
    <row r="7071" spans="1:12">
      <c r="A7071" s="1">
        <v>8501</v>
      </c>
      <c r="B7071" s="1" t="s">
        <v>23259</v>
      </c>
      <c r="C7071" s="1" t="s">
        <v>23260</v>
      </c>
      <c r="D7071" s="1" t="s">
        <v>1196</v>
      </c>
      <c r="F7071" s="1" t="s">
        <v>23261</v>
      </c>
      <c r="G7071" s="1">
        <v>52.827221999999999</v>
      </c>
      <c r="H7071" s="1">
        <v>13.693611000000001</v>
      </c>
      <c r="I7071" s="1">
        <v>121</v>
      </c>
      <c r="J7071" s="1">
        <v>1</v>
      </c>
      <c r="K7071" s="1" t="s">
        <v>184</v>
      </c>
      <c r="L7071" s="1" t="s">
        <v>23259</v>
      </c>
    </row>
    <row r="7072" spans="1:12">
      <c r="A7072" s="1">
        <v>8502</v>
      </c>
      <c r="B7072" s="1" t="s">
        <v>23262</v>
      </c>
      <c r="C7072" s="1" t="s">
        <v>23263</v>
      </c>
      <c r="D7072" s="1" t="s">
        <v>1210</v>
      </c>
      <c r="F7072" s="1" t="s">
        <v>23264</v>
      </c>
      <c r="G7072" s="1">
        <v>39.959167000000001</v>
      </c>
      <c r="H7072" s="1">
        <v>-79.657222000000004</v>
      </c>
      <c r="I7072" s="1">
        <v>1267</v>
      </c>
      <c r="J7072" s="1">
        <v>-5</v>
      </c>
      <c r="K7072" s="1" t="s">
        <v>236</v>
      </c>
      <c r="L7072" s="1" t="s">
        <v>23262</v>
      </c>
    </row>
    <row r="7073" spans="1:12">
      <c r="A7073" s="1">
        <v>8503</v>
      </c>
      <c r="B7073" s="1" t="s">
        <v>23265</v>
      </c>
      <c r="C7073" s="1" t="s">
        <v>10870</v>
      </c>
      <c r="D7073" s="1" t="s">
        <v>1210</v>
      </c>
      <c r="F7073" s="1" t="s">
        <v>23266</v>
      </c>
      <c r="G7073" s="1">
        <v>40.086111000000002</v>
      </c>
      <c r="H7073" s="1">
        <v>-78.513333000000003</v>
      </c>
      <c r="I7073" s="1">
        <v>1162</v>
      </c>
      <c r="J7073" s="1">
        <v>-5</v>
      </c>
      <c r="K7073" s="1" t="s">
        <v>236</v>
      </c>
      <c r="L7073" s="1" t="s">
        <v>23265</v>
      </c>
    </row>
    <row r="7074" spans="1:12">
      <c r="A7074" s="1">
        <v>8504</v>
      </c>
      <c r="B7074" s="1" t="s">
        <v>23267</v>
      </c>
      <c r="C7074" s="1" t="s">
        <v>12091</v>
      </c>
      <c r="D7074" s="1" t="s">
        <v>1210</v>
      </c>
      <c r="E7074" s="1" t="s">
        <v>23268</v>
      </c>
      <c r="F7074" s="1" t="s">
        <v>23269</v>
      </c>
      <c r="G7074" s="1">
        <v>40.137500000000003</v>
      </c>
      <c r="H7074" s="1">
        <v>-75.265000000000001</v>
      </c>
      <c r="I7074" s="1">
        <v>302</v>
      </c>
      <c r="J7074" s="1">
        <v>-5</v>
      </c>
      <c r="K7074" s="1" t="s">
        <v>236</v>
      </c>
      <c r="L7074" s="1" t="s">
        <v>23267</v>
      </c>
    </row>
    <row r="7075" spans="1:12">
      <c r="A7075" s="1">
        <v>8505</v>
      </c>
      <c r="B7075" s="1" t="s">
        <v>23270</v>
      </c>
      <c r="C7075" s="1" t="s">
        <v>23271</v>
      </c>
      <c r="D7075" s="1" t="s">
        <v>1210</v>
      </c>
      <c r="E7075" s="1" t="s">
        <v>23272</v>
      </c>
      <c r="F7075" s="1" t="s">
        <v>23273</v>
      </c>
      <c r="G7075" s="1">
        <v>27.265833000000001</v>
      </c>
      <c r="H7075" s="1">
        <v>-80.851111000000003</v>
      </c>
      <c r="I7075" s="1">
        <v>34</v>
      </c>
      <c r="J7075" s="1">
        <v>-5</v>
      </c>
      <c r="K7075" s="1" t="s">
        <v>236</v>
      </c>
      <c r="L7075" s="1" t="s">
        <v>23270</v>
      </c>
    </row>
    <row r="7076" spans="1:12">
      <c r="A7076" s="1">
        <v>8506</v>
      </c>
      <c r="B7076" s="1" t="s">
        <v>23274</v>
      </c>
      <c r="C7076" s="1" t="s">
        <v>23275</v>
      </c>
      <c r="D7076" s="1" t="s">
        <v>1210</v>
      </c>
      <c r="E7076" s="1" t="s">
        <v>23276</v>
      </c>
      <c r="F7076" s="1" t="s">
        <v>23277</v>
      </c>
      <c r="G7076" s="1">
        <v>27.456389000000001</v>
      </c>
      <c r="H7076" s="1">
        <v>-81.342222000000007</v>
      </c>
      <c r="I7076" s="1">
        <v>63</v>
      </c>
      <c r="J7076" s="1">
        <v>-5</v>
      </c>
      <c r="K7076" s="1" t="s">
        <v>236</v>
      </c>
      <c r="L7076" s="1" t="s">
        <v>23274</v>
      </c>
    </row>
    <row r="7077" spans="1:12">
      <c r="A7077" s="1">
        <v>8507</v>
      </c>
      <c r="B7077" s="1" t="s">
        <v>10835</v>
      </c>
      <c r="C7077" s="1" t="s">
        <v>23278</v>
      </c>
      <c r="D7077" s="1" t="s">
        <v>1210</v>
      </c>
      <c r="E7077" s="1" t="s">
        <v>23279</v>
      </c>
      <c r="F7077" s="1" t="s">
        <v>23280</v>
      </c>
      <c r="G7077" s="1">
        <v>27.591388999999999</v>
      </c>
      <c r="H7077" s="1">
        <v>-81.528889000000007</v>
      </c>
      <c r="I7077" s="1">
        <v>160</v>
      </c>
      <c r="J7077" s="1">
        <v>-5</v>
      </c>
      <c r="K7077" s="1" t="s">
        <v>236</v>
      </c>
      <c r="L7077" s="1" t="s">
        <v>10835</v>
      </c>
    </row>
    <row r="7078" spans="1:12">
      <c r="A7078" s="1">
        <v>8508</v>
      </c>
      <c r="B7078" s="1" t="s">
        <v>23281</v>
      </c>
      <c r="C7078" s="1" t="s">
        <v>23282</v>
      </c>
      <c r="D7078" s="1" t="s">
        <v>1210</v>
      </c>
      <c r="E7078" s="1" t="s">
        <v>23283</v>
      </c>
      <c r="F7078" s="1" t="s">
        <v>23284</v>
      </c>
      <c r="G7078" s="1">
        <v>28.062778000000002</v>
      </c>
      <c r="H7078" s="1">
        <v>-81.753332999999998</v>
      </c>
      <c r="I7078" s="1">
        <v>145</v>
      </c>
      <c r="J7078" s="1">
        <v>-5</v>
      </c>
      <c r="K7078" s="1" t="s">
        <v>236</v>
      </c>
      <c r="L7078" s="1" t="s">
        <v>23281</v>
      </c>
    </row>
    <row r="7079" spans="1:12">
      <c r="A7079" s="1">
        <v>8509</v>
      </c>
      <c r="B7079" s="1" t="s">
        <v>23285</v>
      </c>
      <c r="C7079" s="1" t="s">
        <v>23286</v>
      </c>
      <c r="D7079" s="1" t="s">
        <v>1210</v>
      </c>
      <c r="E7079" s="1" t="s">
        <v>23287</v>
      </c>
      <c r="F7079" s="1" t="s">
        <v>23288</v>
      </c>
      <c r="G7079" s="1">
        <v>28.228055999999999</v>
      </c>
      <c r="H7079" s="1">
        <v>-82.155833000000001</v>
      </c>
      <c r="I7079" s="1">
        <v>90</v>
      </c>
      <c r="J7079" s="1">
        <v>-5</v>
      </c>
      <c r="K7079" s="1" t="s">
        <v>236</v>
      </c>
      <c r="L7079" s="1" t="s">
        <v>23285</v>
      </c>
    </row>
    <row r="7080" spans="1:12">
      <c r="A7080" s="1">
        <v>8510</v>
      </c>
      <c r="B7080" s="1" t="s">
        <v>23289</v>
      </c>
      <c r="C7080" s="1" t="s">
        <v>23290</v>
      </c>
      <c r="D7080" s="1" t="s">
        <v>1210</v>
      </c>
      <c r="E7080" s="1" t="s">
        <v>23291</v>
      </c>
      <c r="F7080" s="1" t="s">
        <v>23292</v>
      </c>
      <c r="G7080" s="1">
        <v>29.172499999999999</v>
      </c>
      <c r="H7080" s="1">
        <v>-82.224166999999994</v>
      </c>
      <c r="I7080" s="1">
        <v>89</v>
      </c>
      <c r="J7080" s="1">
        <v>-5</v>
      </c>
      <c r="K7080" s="1" t="s">
        <v>236</v>
      </c>
      <c r="L7080" s="1" t="s">
        <v>23289</v>
      </c>
    </row>
    <row r="7081" spans="1:12">
      <c r="A7081" s="1">
        <v>8511</v>
      </c>
      <c r="B7081" s="1" t="s">
        <v>23293</v>
      </c>
      <c r="C7081" s="1" t="s">
        <v>23294</v>
      </c>
      <c r="D7081" s="1" t="s">
        <v>1210</v>
      </c>
      <c r="E7081" s="1" t="s">
        <v>23295</v>
      </c>
      <c r="F7081" s="1" t="s">
        <v>23296</v>
      </c>
      <c r="G7081" s="1">
        <v>31.553889000000002</v>
      </c>
      <c r="H7081" s="1">
        <v>-81.882499999999993</v>
      </c>
      <c r="I7081" s="1">
        <v>107</v>
      </c>
      <c r="J7081" s="1">
        <v>-5</v>
      </c>
      <c r="K7081" s="1" t="s">
        <v>236</v>
      </c>
      <c r="L7081" s="1" t="s">
        <v>23293</v>
      </c>
    </row>
    <row r="7082" spans="1:12">
      <c r="A7082" s="1">
        <v>8512</v>
      </c>
      <c r="B7082" s="1" t="s">
        <v>23297</v>
      </c>
      <c r="C7082" s="1" t="s">
        <v>10998</v>
      </c>
      <c r="D7082" s="1" t="s">
        <v>1210</v>
      </c>
      <c r="E7082" s="1" t="s">
        <v>23298</v>
      </c>
      <c r="F7082" s="1" t="s">
        <v>23299</v>
      </c>
      <c r="G7082" s="1">
        <v>33.612124999999999</v>
      </c>
      <c r="H7082" s="1">
        <v>-83.4604444</v>
      </c>
      <c r="I7082" s="1">
        <v>694</v>
      </c>
      <c r="J7082" s="1">
        <v>-5</v>
      </c>
      <c r="K7082" s="1" t="s">
        <v>236</v>
      </c>
      <c r="L7082" s="1" t="s">
        <v>23297</v>
      </c>
    </row>
    <row r="7083" spans="1:12">
      <c r="A7083" s="1">
        <v>8513</v>
      </c>
      <c r="B7083" s="1" t="s">
        <v>23300</v>
      </c>
      <c r="C7083" s="1" t="s">
        <v>23301</v>
      </c>
      <c r="D7083" s="1" t="s">
        <v>1210</v>
      </c>
      <c r="E7083" s="1" t="s">
        <v>23302</v>
      </c>
      <c r="F7083" s="1" t="s">
        <v>23303</v>
      </c>
      <c r="G7083" s="1">
        <v>33.311565600000002</v>
      </c>
      <c r="H7083" s="1">
        <v>-84.769755399999994</v>
      </c>
      <c r="I7083" s="1">
        <v>970</v>
      </c>
      <c r="J7083" s="1">
        <v>-5</v>
      </c>
      <c r="K7083" s="1" t="s">
        <v>236</v>
      </c>
      <c r="L7083" s="1" t="s">
        <v>23300</v>
      </c>
    </row>
    <row r="7084" spans="1:12">
      <c r="A7084" s="1">
        <v>8514</v>
      </c>
      <c r="B7084" s="1" t="s">
        <v>23304</v>
      </c>
      <c r="C7084" s="1" t="s">
        <v>23305</v>
      </c>
      <c r="D7084" s="1" t="s">
        <v>1210</v>
      </c>
      <c r="E7084" s="1" t="s">
        <v>23306</v>
      </c>
      <c r="F7084" s="1" t="s">
        <v>23307</v>
      </c>
      <c r="G7084" s="1">
        <v>33.529731499999997</v>
      </c>
      <c r="H7084" s="1">
        <v>-82.516950899999998</v>
      </c>
      <c r="I7084" s="1">
        <v>501</v>
      </c>
      <c r="J7084" s="1">
        <v>-5</v>
      </c>
      <c r="K7084" s="1" t="s">
        <v>236</v>
      </c>
      <c r="L7084" s="1" t="s">
        <v>23304</v>
      </c>
    </row>
    <row r="7085" spans="1:12">
      <c r="A7085" s="1">
        <v>8515</v>
      </c>
      <c r="B7085" s="1" t="s">
        <v>23285</v>
      </c>
      <c r="C7085" s="1" t="s">
        <v>23308</v>
      </c>
      <c r="D7085" s="1" t="s">
        <v>1210</v>
      </c>
      <c r="E7085" s="1" t="s">
        <v>23309</v>
      </c>
      <c r="F7085" s="1" t="s">
        <v>23310</v>
      </c>
      <c r="G7085" s="1">
        <v>33.649388899999998</v>
      </c>
      <c r="H7085" s="1">
        <v>-81.6850278</v>
      </c>
      <c r="I7085" s="1">
        <v>529</v>
      </c>
      <c r="J7085" s="1">
        <v>-5</v>
      </c>
      <c r="K7085" s="1" t="s">
        <v>236</v>
      </c>
      <c r="L7085" s="1" t="s">
        <v>23285</v>
      </c>
    </row>
    <row r="7086" spans="1:12">
      <c r="A7086" s="1">
        <v>8516</v>
      </c>
      <c r="B7086" s="1" t="s">
        <v>23311</v>
      </c>
      <c r="C7086" s="1" t="s">
        <v>10624</v>
      </c>
      <c r="D7086" s="1" t="s">
        <v>1210</v>
      </c>
      <c r="E7086" s="1" t="s">
        <v>23312</v>
      </c>
      <c r="F7086" s="1" t="s">
        <v>23313</v>
      </c>
      <c r="G7086" s="1">
        <v>34.283583299999997</v>
      </c>
      <c r="H7086" s="1">
        <v>-80.564861100000002</v>
      </c>
      <c r="I7086" s="1">
        <v>302</v>
      </c>
      <c r="J7086" s="1">
        <v>-5</v>
      </c>
      <c r="K7086" s="1" t="s">
        <v>236</v>
      </c>
      <c r="L7086" s="1" t="s">
        <v>23311</v>
      </c>
    </row>
    <row r="7087" spans="1:12">
      <c r="A7087" s="1">
        <v>8517</v>
      </c>
      <c r="B7087" s="1" t="s">
        <v>23285</v>
      </c>
      <c r="C7087" s="1" t="s">
        <v>23314</v>
      </c>
      <c r="D7087" s="1" t="s">
        <v>1210</v>
      </c>
      <c r="E7087" s="1" t="s">
        <v>23315</v>
      </c>
      <c r="F7087" s="1" t="s">
        <v>23316</v>
      </c>
      <c r="G7087" s="1">
        <v>34.609805600000001</v>
      </c>
      <c r="H7087" s="1">
        <v>-79.059555599999996</v>
      </c>
      <c r="I7087" s="1">
        <v>125</v>
      </c>
      <c r="J7087" s="1">
        <v>-5</v>
      </c>
      <c r="K7087" s="1" t="s">
        <v>236</v>
      </c>
      <c r="L7087" s="1" t="s">
        <v>23285</v>
      </c>
    </row>
    <row r="7088" spans="1:12">
      <c r="A7088" s="1">
        <v>8518</v>
      </c>
      <c r="B7088" s="1" t="s">
        <v>23317</v>
      </c>
      <c r="C7088" s="1" t="s">
        <v>23318</v>
      </c>
      <c r="D7088" s="1" t="s">
        <v>1210</v>
      </c>
      <c r="E7088" s="1" t="s">
        <v>23319</v>
      </c>
      <c r="F7088" s="1" t="s">
        <v>1212</v>
      </c>
      <c r="G7088" s="1">
        <v>32.493416699999997</v>
      </c>
      <c r="H7088" s="1">
        <v>-80.991749999999996</v>
      </c>
      <c r="I7088" s="1">
        <v>79</v>
      </c>
      <c r="J7088" s="1">
        <v>-5</v>
      </c>
      <c r="K7088" s="1" t="s">
        <v>236</v>
      </c>
      <c r="L7088" s="1" t="s">
        <v>23317</v>
      </c>
    </row>
    <row r="7089" spans="1:12">
      <c r="A7089" s="1">
        <v>8519</v>
      </c>
      <c r="B7089" s="1" t="s">
        <v>23320</v>
      </c>
      <c r="C7089" s="1" t="s">
        <v>23321</v>
      </c>
      <c r="D7089" s="1" t="s">
        <v>1210</v>
      </c>
      <c r="E7089" s="1" t="s">
        <v>23322</v>
      </c>
      <c r="F7089" s="1" t="s">
        <v>23323</v>
      </c>
      <c r="G7089" s="1">
        <v>35.237611100000002</v>
      </c>
      <c r="H7089" s="1">
        <v>-79.388795799999997</v>
      </c>
      <c r="I7089" s="1">
        <v>455</v>
      </c>
      <c r="J7089" s="1">
        <v>-5</v>
      </c>
      <c r="K7089" s="1" t="s">
        <v>236</v>
      </c>
      <c r="L7089" s="1" t="s">
        <v>23320</v>
      </c>
    </row>
    <row r="7090" spans="1:12">
      <c r="A7090" s="1">
        <v>8520</v>
      </c>
      <c r="B7090" s="1" t="s">
        <v>23324</v>
      </c>
      <c r="C7090" s="1" t="s">
        <v>23325</v>
      </c>
      <c r="D7090" s="1" t="s">
        <v>1210</v>
      </c>
      <c r="E7090" s="1" t="s">
        <v>23326</v>
      </c>
      <c r="F7090" s="1" t="s">
        <v>23327</v>
      </c>
      <c r="G7090" s="1">
        <v>34.891305600000003</v>
      </c>
      <c r="H7090" s="1">
        <v>-79.759611100000001</v>
      </c>
      <c r="I7090" s="1">
        <v>358</v>
      </c>
      <c r="J7090" s="1">
        <v>-5</v>
      </c>
      <c r="K7090" s="1" t="s">
        <v>236</v>
      </c>
      <c r="L7090" s="1" t="s">
        <v>23324</v>
      </c>
    </row>
    <row r="7091" spans="1:12">
      <c r="A7091" s="1">
        <v>8521</v>
      </c>
      <c r="B7091" s="1" t="s">
        <v>23328</v>
      </c>
      <c r="C7091" s="1" t="s">
        <v>2487</v>
      </c>
      <c r="D7091" s="1" t="s">
        <v>1210</v>
      </c>
      <c r="E7091" s="1" t="s">
        <v>23329</v>
      </c>
      <c r="F7091" s="1" t="s">
        <v>1212</v>
      </c>
      <c r="G7091" s="1">
        <v>33.304527800000002</v>
      </c>
      <c r="H7091" s="1">
        <v>-81.108416700000006</v>
      </c>
      <c r="I7091" s="1">
        <v>231</v>
      </c>
      <c r="J7091" s="1">
        <v>-5</v>
      </c>
      <c r="K7091" s="1" t="s">
        <v>236</v>
      </c>
      <c r="L7091" s="1" t="s">
        <v>23328</v>
      </c>
    </row>
    <row r="7092" spans="1:12">
      <c r="A7092" s="1">
        <v>8522</v>
      </c>
      <c r="B7092" s="1" t="s">
        <v>23330</v>
      </c>
      <c r="C7092" s="1" t="s">
        <v>23331</v>
      </c>
      <c r="D7092" s="1" t="s">
        <v>1210</v>
      </c>
      <c r="E7092" s="1" t="s">
        <v>23332</v>
      </c>
      <c r="F7092" s="1" t="s">
        <v>1212</v>
      </c>
      <c r="G7092" s="1">
        <v>43.283357500000001</v>
      </c>
      <c r="H7092" s="1">
        <v>-90.298281900000006</v>
      </c>
      <c r="I7092" s="1">
        <v>742</v>
      </c>
      <c r="J7092" s="1">
        <v>-6</v>
      </c>
      <c r="K7092" s="1" t="s">
        <v>236</v>
      </c>
      <c r="L7092" s="1" t="s">
        <v>23330</v>
      </c>
    </row>
    <row r="7093" spans="1:12">
      <c r="A7093" s="1">
        <v>8523</v>
      </c>
      <c r="B7093" s="1" t="s">
        <v>23285</v>
      </c>
      <c r="C7093" s="1" t="s">
        <v>23333</v>
      </c>
      <c r="D7093" s="1" t="s">
        <v>1210</v>
      </c>
      <c r="E7093" s="1" t="s">
        <v>23334</v>
      </c>
      <c r="F7093" s="1" t="s">
        <v>1212</v>
      </c>
      <c r="G7093" s="1">
        <v>43.579360299999998</v>
      </c>
      <c r="H7093" s="1">
        <v>-90.8964742</v>
      </c>
      <c r="I7093" s="1">
        <v>1292</v>
      </c>
      <c r="J7093" s="1">
        <v>-6</v>
      </c>
      <c r="K7093" s="1" t="s">
        <v>236</v>
      </c>
      <c r="L7093" s="1" t="s">
        <v>23285</v>
      </c>
    </row>
    <row r="7094" spans="1:12">
      <c r="A7094" s="1">
        <v>8524</v>
      </c>
      <c r="B7094" s="1" t="s">
        <v>23335</v>
      </c>
      <c r="C7094" s="1" t="s">
        <v>23336</v>
      </c>
      <c r="D7094" s="1" t="s">
        <v>1210</v>
      </c>
      <c r="E7094" s="1" t="s">
        <v>23337</v>
      </c>
      <c r="F7094" s="1" t="s">
        <v>23338</v>
      </c>
      <c r="G7094" s="1">
        <v>43.5217843</v>
      </c>
      <c r="H7094" s="1">
        <v>-89.770926599999996</v>
      </c>
      <c r="I7094" s="1">
        <v>979</v>
      </c>
      <c r="J7094" s="1">
        <v>-6</v>
      </c>
      <c r="K7094" s="1" t="s">
        <v>236</v>
      </c>
      <c r="L7094" s="1" t="s">
        <v>23335</v>
      </c>
    </row>
    <row r="7095" spans="1:12">
      <c r="A7095" s="1">
        <v>8525</v>
      </c>
      <c r="B7095" s="1" t="s">
        <v>23339</v>
      </c>
      <c r="C7095" s="1" t="s">
        <v>23340</v>
      </c>
      <c r="D7095" s="1" t="s">
        <v>1210</v>
      </c>
      <c r="E7095" s="1" t="s">
        <v>23341</v>
      </c>
      <c r="F7095" s="1" t="s">
        <v>1212</v>
      </c>
      <c r="G7095" s="1">
        <v>42.4664444</v>
      </c>
      <c r="H7095" s="1">
        <v>-90.169388900000001</v>
      </c>
      <c r="I7095" s="1">
        <v>990</v>
      </c>
      <c r="J7095" s="1">
        <v>-6</v>
      </c>
      <c r="K7095" s="1" t="s">
        <v>236</v>
      </c>
      <c r="L7095" s="1" t="s">
        <v>23339</v>
      </c>
    </row>
    <row r="7096" spans="1:12">
      <c r="A7096" s="1">
        <v>8526</v>
      </c>
      <c r="B7096" s="1" t="s">
        <v>23244</v>
      </c>
      <c r="C7096" s="1" t="s">
        <v>23342</v>
      </c>
      <c r="D7096" s="1" t="s">
        <v>1210</v>
      </c>
      <c r="E7096" s="1" t="s">
        <v>23343</v>
      </c>
      <c r="F7096" s="1" t="s">
        <v>23344</v>
      </c>
      <c r="G7096" s="1">
        <v>35.764995800000001</v>
      </c>
      <c r="H7096" s="1">
        <v>-80.953895799999998</v>
      </c>
      <c r="I7096" s="1">
        <v>968</v>
      </c>
      <c r="J7096" s="1">
        <v>-5</v>
      </c>
      <c r="K7096" s="1" t="s">
        <v>236</v>
      </c>
      <c r="L7096" s="1" t="s">
        <v>23244</v>
      </c>
    </row>
    <row r="7097" spans="1:12">
      <c r="A7097" s="1">
        <v>8527</v>
      </c>
      <c r="B7097" s="1" t="s">
        <v>23345</v>
      </c>
      <c r="C7097" s="1" t="s">
        <v>23346</v>
      </c>
      <c r="D7097" s="1" t="s">
        <v>1210</v>
      </c>
      <c r="E7097" s="1" t="s">
        <v>23347</v>
      </c>
      <c r="F7097" s="1" t="s">
        <v>1212</v>
      </c>
      <c r="G7097" s="1">
        <v>42.703249999999997</v>
      </c>
      <c r="H7097" s="1">
        <v>-87.958972200000005</v>
      </c>
      <c r="I7097" s="1">
        <v>785</v>
      </c>
      <c r="J7097" s="1">
        <v>-6</v>
      </c>
      <c r="K7097" s="1" t="s">
        <v>236</v>
      </c>
      <c r="L7097" s="1" t="s">
        <v>23345</v>
      </c>
    </row>
    <row r="7098" spans="1:12">
      <c r="A7098" s="1">
        <v>8528</v>
      </c>
      <c r="B7098" s="1" t="s">
        <v>23285</v>
      </c>
      <c r="C7098" s="1" t="s">
        <v>11947</v>
      </c>
      <c r="D7098" s="1" t="s">
        <v>1210</v>
      </c>
      <c r="E7098" s="1" t="s">
        <v>23348</v>
      </c>
      <c r="F7098" s="1" t="s">
        <v>23349</v>
      </c>
      <c r="G7098" s="1">
        <v>42.690717100000001</v>
      </c>
      <c r="H7098" s="1">
        <v>-88.304682499999998</v>
      </c>
      <c r="I7098" s="1">
        <v>780</v>
      </c>
      <c r="J7098" s="1">
        <v>-6</v>
      </c>
      <c r="K7098" s="1" t="s">
        <v>236</v>
      </c>
      <c r="L7098" s="1" t="s">
        <v>23285</v>
      </c>
    </row>
    <row r="7099" spans="1:12">
      <c r="A7099" s="1">
        <v>8529</v>
      </c>
      <c r="B7099" s="1" t="s">
        <v>23350</v>
      </c>
      <c r="C7099" s="1" t="s">
        <v>23351</v>
      </c>
      <c r="D7099" s="1" t="s">
        <v>1210</v>
      </c>
      <c r="E7099" s="1" t="s">
        <v>23352</v>
      </c>
      <c r="F7099" s="1" t="s">
        <v>1212</v>
      </c>
      <c r="G7099" s="1">
        <v>41.035871700000001</v>
      </c>
      <c r="H7099" s="1">
        <v>-75.160678899999994</v>
      </c>
      <c r="I7099" s="1">
        <v>480</v>
      </c>
      <c r="J7099" s="1">
        <v>-5</v>
      </c>
      <c r="K7099" s="1" t="s">
        <v>236</v>
      </c>
      <c r="L7099" s="1" t="s">
        <v>23350</v>
      </c>
    </row>
    <row r="7100" spans="1:12">
      <c r="A7100" s="1">
        <v>8530</v>
      </c>
      <c r="B7100" s="1" t="s">
        <v>23353</v>
      </c>
      <c r="C7100" s="1" t="s">
        <v>21925</v>
      </c>
      <c r="D7100" s="1" t="s">
        <v>1210</v>
      </c>
      <c r="E7100" s="1" t="s">
        <v>23354</v>
      </c>
      <c r="F7100" s="1" t="s">
        <v>1212</v>
      </c>
      <c r="G7100" s="1">
        <v>41.347356900000001</v>
      </c>
      <c r="H7100" s="1">
        <v>-75.415897200000003</v>
      </c>
      <c r="I7100" s="1">
        <v>1729</v>
      </c>
      <c r="J7100" s="1">
        <v>-5</v>
      </c>
      <c r="K7100" s="1" t="s">
        <v>236</v>
      </c>
      <c r="L7100" s="1" t="s">
        <v>23353</v>
      </c>
    </row>
    <row r="7101" spans="1:12">
      <c r="A7101" s="1">
        <v>8531</v>
      </c>
      <c r="B7101" s="1" t="s">
        <v>23355</v>
      </c>
      <c r="C7101" s="1" t="s">
        <v>23356</v>
      </c>
      <c r="D7101" s="1" t="s">
        <v>1210</v>
      </c>
      <c r="E7101" s="1" t="s">
        <v>23357</v>
      </c>
      <c r="F7101" s="1" t="s">
        <v>1212</v>
      </c>
      <c r="G7101" s="1">
        <v>41.431911999999997</v>
      </c>
      <c r="H7101" s="1">
        <v>-74.391561100000004</v>
      </c>
      <c r="I7101" s="1">
        <v>523</v>
      </c>
      <c r="J7101" s="1">
        <v>-5</v>
      </c>
      <c r="K7101" s="1" t="s">
        <v>236</v>
      </c>
      <c r="L7101" s="1" t="s">
        <v>23355</v>
      </c>
    </row>
    <row r="7102" spans="1:12">
      <c r="A7102" s="1">
        <v>8532</v>
      </c>
      <c r="B7102" s="1" t="s">
        <v>23358</v>
      </c>
      <c r="C7102" s="1" t="s">
        <v>23359</v>
      </c>
      <c r="D7102" s="1" t="s">
        <v>1210</v>
      </c>
      <c r="E7102" s="1" t="s">
        <v>23360</v>
      </c>
      <c r="F7102" s="1" t="s">
        <v>23361</v>
      </c>
      <c r="G7102" s="1">
        <v>41.1357778</v>
      </c>
      <c r="H7102" s="1">
        <v>-77.422305600000001</v>
      </c>
      <c r="I7102" s="1">
        <v>556</v>
      </c>
      <c r="J7102" s="1">
        <v>-5</v>
      </c>
      <c r="K7102" s="1" t="s">
        <v>236</v>
      </c>
      <c r="L7102" s="1" t="s">
        <v>23358</v>
      </c>
    </row>
    <row r="7103" spans="1:12">
      <c r="A7103" s="1">
        <v>8533</v>
      </c>
      <c r="B7103" s="1" t="s">
        <v>23362</v>
      </c>
      <c r="C7103" s="1" t="s">
        <v>23363</v>
      </c>
      <c r="D7103" s="1" t="s">
        <v>1210</v>
      </c>
      <c r="E7103" s="1" t="s">
        <v>23364</v>
      </c>
      <c r="F7103" s="1" t="s">
        <v>1212</v>
      </c>
      <c r="G7103" s="1">
        <v>41.146027799999999</v>
      </c>
      <c r="H7103" s="1">
        <v>-80.167749999999998</v>
      </c>
      <c r="I7103" s="1">
        <v>1371</v>
      </c>
      <c r="J7103" s="1">
        <v>-5</v>
      </c>
      <c r="K7103" s="1" t="s">
        <v>236</v>
      </c>
      <c r="L7103" s="1" t="s">
        <v>23362</v>
      </c>
    </row>
    <row r="7104" spans="1:12">
      <c r="A7104" s="1">
        <v>8534</v>
      </c>
      <c r="B7104" s="1" t="s">
        <v>23365</v>
      </c>
      <c r="C7104" s="1" t="s">
        <v>12563</v>
      </c>
      <c r="D7104" s="1" t="s">
        <v>1210</v>
      </c>
      <c r="E7104" s="1" t="s">
        <v>23366</v>
      </c>
      <c r="F7104" s="1" t="s">
        <v>1212</v>
      </c>
      <c r="G7104" s="1">
        <v>41.1304722</v>
      </c>
      <c r="H7104" s="1">
        <v>-80.619583300000002</v>
      </c>
      <c r="I7104" s="1">
        <v>1044</v>
      </c>
      <c r="J7104" s="1">
        <v>-5</v>
      </c>
      <c r="K7104" s="1" t="s">
        <v>236</v>
      </c>
      <c r="L7104" s="1" t="s">
        <v>23365</v>
      </c>
    </row>
    <row r="7105" spans="1:12">
      <c r="A7105" s="1">
        <v>8535</v>
      </c>
      <c r="B7105" s="1" t="s">
        <v>23367</v>
      </c>
      <c r="C7105" s="1" t="s">
        <v>23368</v>
      </c>
      <c r="D7105" s="1" t="s">
        <v>1210</v>
      </c>
      <c r="E7105" s="1" t="s">
        <v>23369</v>
      </c>
      <c r="F7105" s="1" t="s">
        <v>1212</v>
      </c>
      <c r="G7105" s="1">
        <v>41.003157199999997</v>
      </c>
      <c r="H7105" s="1">
        <v>-81.756440100000006</v>
      </c>
      <c r="I7105" s="1">
        <v>974</v>
      </c>
      <c r="J7105" s="1">
        <v>-5</v>
      </c>
      <c r="K7105" s="1" t="s">
        <v>236</v>
      </c>
      <c r="L7105" s="1" t="s">
        <v>23367</v>
      </c>
    </row>
    <row r="7106" spans="1:12">
      <c r="A7106" s="1">
        <v>8536</v>
      </c>
      <c r="B7106" s="1" t="s">
        <v>23370</v>
      </c>
      <c r="C7106" s="1" t="s">
        <v>23371</v>
      </c>
      <c r="D7106" s="1" t="s">
        <v>1210</v>
      </c>
      <c r="E7106" s="1" t="s">
        <v>23372</v>
      </c>
      <c r="F7106" s="1" t="s">
        <v>1212</v>
      </c>
      <c r="G7106" s="1">
        <v>40.902972200000001</v>
      </c>
      <c r="H7106" s="1">
        <v>-82.255638899999994</v>
      </c>
      <c r="I7106" s="1">
        <v>1206</v>
      </c>
      <c r="J7106" s="1">
        <v>-5</v>
      </c>
      <c r="K7106" s="1" t="s">
        <v>236</v>
      </c>
      <c r="L7106" s="1" t="s">
        <v>23370</v>
      </c>
    </row>
    <row r="7107" spans="1:12">
      <c r="A7107" s="1">
        <v>8537</v>
      </c>
      <c r="B7107" s="1" t="s">
        <v>23373</v>
      </c>
      <c r="C7107" s="1" t="s">
        <v>23374</v>
      </c>
      <c r="D7107" s="1" t="s">
        <v>1210</v>
      </c>
      <c r="E7107" s="1" t="s">
        <v>23375</v>
      </c>
      <c r="F7107" s="1" t="s">
        <v>1212</v>
      </c>
      <c r="G7107" s="1">
        <v>40.452638899999997</v>
      </c>
      <c r="H7107" s="1">
        <v>-79.774916700000006</v>
      </c>
      <c r="I7107" s="1">
        <v>1187</v>
      </c>
      <c r="J7107" s="1">
        <v>-5</v>
      </c>
      <c r="K7107" s="1" t="s">
        <v>236</v>
      </c>
      <c r="L7107" s="1" t="s">
        <v>23373</v>
      </c>
    </row>
    <row r="7108" spans="1:12">
      <c r="A7108" s="1">
        <v>8538</v>
      </c>
      <c r="B7108" s="1" t="s">
        <v>23376</v>
      </c>
      <c r="C7108" s="1" t="s">
        <v>23377</v>
      </c>
      <c r="D7108" s="1" t="s">
        <v>1210</v>
      </c>
      <c r="F7108" s="1" t="s">
        <v>23378</v>
      </c>
      <c r="G7108" s="1">
        <v>40.801972200000002</v>
      </c>
      <c r="H7108" s="1">
        <v>-80.160861100000005</v>
      </c>
      <c r="I7108" s="1">
        <v>898</v>
      </c>
      <c r="J7108" s="1">
        <v>-5</v>
      </c>
      <c r="K7108" s="1" t="s">
        <v>236</v>
      </c>
      <c r="L7108" s="1" t="s">
        <v>23376</v>
      </c>
    </row>
    <row r="7109" spans="1:12">
      <c r="A7109" s="1">
        <v>8539</v>
      </c>
      <c r="B7109" s="1" t="s">
        <v>23379</v>
      </c>
      <c r="C7109" s="1" t="s">
        <v>19173</v>
      </c>
      <c r="D7109" s="1" t="s">
        <v>1210</v>
      </c>
      <c r="E7109" s="1" t="s">
        <v>23380</v>
      </c>
      <c r="F7109" s="1" t="s">
        <v>1212</v>
      </c>
      <c r="G7109" s="1">
        <v>40.038870799999998</v>
      </c>
      <c r="H7109" s="1">
        <v>-79.014995099999993</v>
      </c>
      <c r="I7109" s="1">
        <v>2275</v>
      </c>
      <c r="J7109" s="1">
        <v>-5</v>
      </c>
      <c r="K7109" s="1" t="s">
        <v>236</v>
      </c>
      <c r="L7109" s="1" t="s">
        <v>23379</v>
      </c>
    </row>
    <row r="7110" spans="1:12">
      <c r="A7110" s="1">
        <v>8540</v>
      </c>
      <c r="B7110" s="1" t="s">
        <v>23381</v>
      </c>
      <c r="C7110" s="1" t="s">
        <v>12563</v>
      </c>
      <c r="D7110" s="1" t="s">
        <v>1210</v>
      </c>
      <c r="E7110" s="1" t="s">
        <v>23382</v>
      </c>
      <c r="F7110" s="1" t="s">
        <v>1212</v>
      </c>
      <c r="G7110" s="1">
        <v>40.961795299999999</v>
      </c>
      <c r="H7110" s="1">
        <v>-80.677326399999998</v>
      </c>
      <c r="I7110" s="1">
        <v>1070</v>
      </c>
      <c r="J7110" s="1">
        <v>-5</v>
      </c>
      <c r="K7110" s="1" t="s">
        <v>236</v>
      </c>
      <c r="L7110" s="1" t="s">
        <v>23381</v>
      </c>
    </row>
    <row r="7111" spans="1:12">
      <c r="A7111" s="1">
        <v>8541</v>
      </c>
      <c r="B7111" s="1" t="s">
        <v>23383</v>
      </c>
      <c r="C7111" s="1" t="s">
        <v>23384</v>
      </c>
      <c r="D7111" s="1" t="s">
        <v>1210</v>
      </c>
      <c r="E7111" s="1" t="s">
        <v>23385</v>
      </c>
      <c r="F7111" s="1" t="s">
        <v>1212</v>
      </c>
      <c r="G7111" s="1">
        <v>41.211167500000002</v>
      </c>
      <c r="H7111" s="1">
        <v>-80.969257200000001</v>
      </c>
      <c r="I7111" s="1">
        <v>900</v>
      </c>
      <c r="J7111" s="1">
        <v>-5</v>
      </c>
      <c r="K7111" s="1" t="s">
        <v>236</v>
      </c>
      <c r="L7111" s="1" t="s">
        <v>23383</v>
      </c>
    </row>
    <row r="7112" spans="1:12">
      <c r="A7112" s="1">
        <v>8542</v>
      </c>
      <c r="B7112" s="1" t="s">
        <v>23386</v>
      </c>
      <c r="C7112" s="1" t="s">
        <v>23387</v>
      </c>
      <c r="D7112" s="1" t="s">
        <v>1210</v>
      </c>
      <c r="E7112" s="1" t="s">
        <v>23388</v>
      </c>
      <c r="F7112" s="1" t="s">
        <v>23389</v>
      </c>
      <c r="G7112" s="1">
        <v>41.3442778</v>
      </c>
      <c r="H7112" s="1">
        <v>-82.177638900000005</v>
      </c>
      <c r="I7112" s="1">
        <v>793</v>
      </c>
      <c r="J7112" s="1">
        <v>-5</v>
      </c>
      <c r="K7112" s="1" t="s">
        <v>236</v>
      </c>
      <c r="L7112" s="1" t="s">
        <v>23386</v>
      </c>
    </row>
    <row r="7113" spans="1:12">
      <c r="A7113" s="1">
        <v>8543</v>
      </c>
      <c r="B7113" s="1" t="s">
        <v>23390</v>
      </c>
      <c r="C7113" s="1" t="s">
        <v>5366</v>
      </c>
      <c r="D7113" s="1" t="s">
        <v>1210</v>
      </c>
      <c r="E7113" s="1" t="s">
        <v>23391</v>
      </c>
      <c r="F7113" s="1" t="s">
        <v>1212</v>
      </c>
      <c r="G7113" s="1">
        <v>41.777832199999999</v>
      </c>
      <c r="H7113" s="1">
        <v>-80.903979699999994</v>
      </c>
      <c r="I7113" s="1">
        <v>820</v>
      </c>
      <c r="J7113" s="1">
        <v>-5</v>
      </c>
      <c r="K7113" s="1" t="s">
        <v>236</v>
      </c>
      <c r="L7113" s="1" t="s">
        <v>23390</v>
      </c>
    </row>
    <row r="7114" spans="1:12">
      <c r="A7114" s="1">
        <v>8544</v>
      </c>
      <c r="B7114" s="1" t="s">
        <v>23392</v>
      </c>
      <c r="C7114" s="1" t="s">
        <v>11102</v>
      </c>
      <c r="D7114" s="1" t="s">
        <v>1210</v>
      </c>
      <c r="E7114" s="1" t="s">
        <v>23393</v>
      </c>
      <c r="F7114" s="1" t="s">
        <v>23394</v>
      </c>
      <c r="G7114" s="1">
        <v>41.517499999999998</v>
      </c>
      <c r="H7114" s="1">
        <v>-81.683333000000005</v>
      </c>
      <c r="I7114" s="1">
        <v>583</v>
      </c>
      <c r="J7114" s="1">
        <v>-5</v>
      </c>
      <c r="K7114" s="1" t="s">
        <v>236</v>
      </c>
      <c r="L7114" s="1" t="s">
        <v>23392</v>
      </c>
    </row>
    <row r="7115" spans="1:12">
      <c r="A7115" s="1">
        <v>8545</v>
      </c>
      <c r="B7115" s="1" t="s">
        <v>23395</v>
      </c>
      <c r="C7115" s="1" t="s">
        <v>23396</v>
      </c>
      <c r="D7115" s="1" t="s">
        <v>1210</v>
      </c>
      <c r="E7115" s="1" t="s">
        <v>23397</v>
      </c>
      <c r="F7115" s="1" t="s">
        <v>23398</v>
      </c>
      <c r="G7115" s="1">
        <v>42.493335299999998</v>
      </c>
      <c r="H7115" s="1">
        <v>-79.272041700000003</v>
      </c>
      <c r="I7115" s="1">
        <v>693</v>
      </c>
      <c r="J7115" s="1">
        <v>-5</v>
      </c>
      <c r="K7115" s="1" t="s">
        <v>236</v>
      </c>
      <c r="L7115" s="1" t="s">
        <v>23395</v>
      </c>
    </row>
    <row r="7116" spans="1:12">
      <c r="A7116" s="1">
        <v>8546</v>
      </c>
      <c r="B7116" s="1" t="s">
        <v>23399</v>
      </c>
      <c r="C7116" s="1" t="s">
        <v>1271</v>
      </c>
      <c r="D7116" s="1" t="s">
        <v>1210</v>
      </c>
      <c r="E7116" s="1" t="s">
        <v>23400</v>
      </c>
      <c r="F7116" s="1" t="s">
        <v>1212</v>
      </c>
      <c r="G7116" s="1">
        <v>42.700892500000002</v>
      </c>
      <c r="H7116" s="1">
        <v>-78.9147569</v>
      </c>
      <c r="I7116" s="1">
        <v>751</v>
      </c>
      <c r="J7116" s="1">
        <v>-5</v>
      </c>
      <c r="K7116" s="1" t="s">
        <v>236</v>
      </c>
      <c r="L7116" s="1" t="s">
        <v>23399</v>
      </c>
    </row>
    <row r="7117" spans="1:12">
      <c r="A7117" s="1">
        <v>8547</v>
      </c>
      <c r="B7117" s="1" t="s">
        <v>23401</v>
      </c>
      <c r="C7117" s="1" t="s">
        <v>625</v>
      </c>
      <c r="D7117" s="1" t="s">
        <v>1210</v>
      </c>
      <c r="E7117" s="1" t="s">
        <v>23402</v>
      </c>
      <c r="F7117" s="1" t="s">
        <v>1212</v>
      </c>
      <c r="G7117" s="1">
        <v>40.213944400000003</v>
      </c>
      <c r="H7117" s="1">
        <v>-74.601777799999994</v>
      </c>
      <c r="I7117" s="1">
        <v>118</v>
      </c>
      <c r="J7117" s="1">
        <v>-5</v>
      </c>
      <c r="K7117" s="1" t="s">
        <v>236</v>
      </c>
      <c r="L7117" s="1" t="s">
        <v>23401</v>
      </c>
    </row>
    <row r="7118" spans="1:12">
      <c r="A7118" s="1">
        <v>8548</v>
      </c>
      <c r="B7118" s="1" t="s">
        <v>23403</v>
      </c>
      <c r="C7118" s="1" t="s">
        <v>23404</v>
      </c>
      <c r="D7118" s="1" t="s">
        <v>1210</v>
      </c>
      <c r="E7118" s="1" t="s">
        <v>23405</v>
      </c>
      <c r="F7118" s="1" t="s">
        <v>23406</v>
      </c>
      <c r="G7118" s="1">
        <v>39.9428889</v>
      </c>
      <c r="H7118" s="1">
        <v>-74.845749999999995</v>
      </c>
      <c r="I7118" s="1">
        <v>53</v>
      </c>
      <c r="J7118" s="1">
        <v>-5</v>
      </c>
      <c r="K7118" s="1" t="s">
        <v>236</v>
      </c>
      <c r="L7118" s="1" t="s">
        <v>23403</v>
      </c>
    </row>
    <row r="7119" spans="1:12">
      <c r="A7119" s="1">
        <v>8549</v>
      </c>
      <c r="B7119" s="1" t="s">
        <v>23407</v>
      </c>
      <c r="C7119" s="1" t="s">
        <v>23408</v>
      </c>
      <c r="D7119" s="1" t="s">
        <v>1210</v>
      </c>
      <c r="E7119" s="1" t="s">
        <v>23409</v>
      </c>
      <c r="F7119" s="1" t="s">
        <v>1212</v>
      </c>
      <c r="G7119" s="1">
        <v>39.735563300000003</v>
      </c>
      <c r="H7119" s="1">
        <v>-75.397721099999998</v>
      </c>
      <c r="I7119" s="1">
        <v>40</v>
      </c>
      <c r="J7119" s="1">
        <v>-5</v>
      </c>
      <c r="K7119" s="1" t="s">
        <v>236</v>
      </c>
      <c r="L7119" s="1" t="s">
        <v>23407</v>
      </c>
    </row>
    <row r="7120" spans="1:12">
      <c r="A7120" s="1">
        <v>8550</v>
      </c>
      <c r="B7120" s="1" t="s">
        <v>23410</v>
      </c>
      <c r="C7120" s="1" t="s">
        <v>9093</v>
      </c>
      <c r="D7120" s="1" t="s">
        <v>1210</v>
      </c>
      <c r="E7120" s="1" t="s">
        <v>23411</v>
      </c>
      <c r="F7120" s="1" t="s">
        <v>23412</v>
      </c>
      <c r="G7120" s="1">
        <v>40.617447200000001</v>
      </c>
      <c r="H7120" s="1">
        <v>-74.244594199999995</v>
      </c>
      <c r="I7120" s="1">
        <v>23</v>
      </c>
      <c r="J7120" s="1">
        <v>-5</v>
      </c>
      <c r="K7120" s="1" t="s">
        <v>236</v>
      </c>
      <c r="L7120" s="1" t="s">
        <v>23410</v>
      </c>
    </row>
    <row r="7121" spans="1:12">
      <c r="A7121" s="1">
        <v>8551</v>
      </c>
      <c r="B7121" s="1" t="s">
        <v>23413</v>
      </c>
      <c r="C7121" s="1" t="s">
        <v>13862</v>
      </c>
      <c r="D7121" s="1" t="s">
        <v>1210</v>
      </c>
      <c r="E7121" s="1" t="s">
        <v>23414</v>
      </c>
      <c r="F7121" s="1" t="s">
        <v>1212</v>
      </c>
      <c r="G7121" s="1">
        <v>40.157041399999997</v>
      </c>
      <c r="H7121" s="1">
        <v>-75.870489199999994</v>
      </c>
      <c r="I7121" s="1">
        <v>600</v>
      </c>
      <c r="J7121" s="1">
        <v>-5</v>
      </c>
      <c r="K7121" s="1" t="s">
        <v>236</v>
      </c>
      <c r="L7121" s="1" t="s">
        <v>23413</v>
      </c>
    </row>
    <row r="7122" spans="1:12">
      <c r="A7122" s="1">
        <v>8552</v>
      </c>
      <c r="B7122" s="1" t="s">
        <v>23415</v>
      </c>
      <c r="C7122" s="1" t="s">
        <v>23416</v>
      </c>
      <c r="D7122" s="1" t="s">
        <v>1210</v>
      </c>
      <c r="E7122" s="1" t="s">
        <v>23417</v>
      </c>
      <c r="F7122" s="1" t="s">
        <v>1212</v>
      </c>
      <c r="G7122" s="1">
        <v>39.566837800000002</v>
      </c>
      <c r="H7122" s="1">
        <v>-76.202402800000002</v>
      </c>
      <c r="I7122" s="1">
        <v>409</v>
      </c>
      <c r="J7122" s="1">
        <v>-5</v>
      </c>
      <c r="K7122" s="1" t="s">
        <v>236</v>
      </c>
      <c r="L7122" s="1" t="s">
        <v>23415</v>
      </c>
    </row>
    <row r="7123" spans="1:12">
      <c r="A7123" s="1">
        <v>8553</v>
      </c>
      <c r="B7123" s="1" t="s">
        <v>23418</v>
      </c>
      <c r="C7123" s="1" t="s">
        <v>3062</v>
      </c>
      <c r="D7123" s="1" t="s">
        <v>1210</v>
      </c>
      <c r="E7123" s="1" t="s">
        <v>23419</v>
      </c>
      <c r="F7123" s="1" t="s">
        <v>23420</v>
      </c>
      <c r="G7123" s="1">
        <v>41.639698299999999</v>
      </c>
      <c r="H7123" s="1">
        <v>-85.083493300000001</v>
      </c>
      <c r="I7123" s="1">
        <v>995</v>
      </c>
      <c r="J7123" s="1">
        <v>-5</v>
      </c>
      <c r="K7123" s="1" t="s">
        <v>236</v>
      </c>
      <c r="L7123" s="1" t="s">
        <v>23418</v>
      </c>
    </row>
    <row r="7124" spans="1:12">
      <c r="A7124" s="1">
        <v>8554</v>
      </c>
      <c r="B7124" s="1" t="s">
        <v>22696</v>
      </c>
      <c r="C7124" s="1" t="s">
        <v>1723</v>
      </c>
      <c r="D7124" s="1" t="s">
        <v>1210</v>
      </c>
      <c r="E7124" s="1" t="s">
        <v>23421</v>
      </c>
      <c r="F7124" s="1" t="s">
        <v>1212</v>
      </c>
      <c r="G7124" s="1">
        <v>41.365130700000002</v>
      </c>
      <c r="H7124" s="1">
        <v>-86.300257400000007</v>
      </c>
      <c r="I7124" s="1">
        <v>800</v>
      </c>
      <c r="J7124" s="1">
        <v>-5</v>
      </c>
      <c r="K7124" s="1" t="s">
        <v>236</v>
      </c>
      <c r="L7124" s="1" t="s">
        <v>22696</v>
      </c>
    </row>
    <row r="7125" spans="1:12">
      <c r="A7125" s="1">
        <v>8555</v>
      </c>
      <c r="B7125" s="1" t="s">
        <v>23422</v>
      </c>
      <c r="C7125" s="1" t="s">
        <v>2246</v>
      </c>
      <c r="D7125" s="1" t="s">
        <v>1210</v>
      </c>
      <c r="F7125" s="1" t="s">
        <v>23423</v>
      </c>
      <c r="G7125" s="1">
        <v>41.274694400000001</v>
      </c>
      <c r="H7125" s="1">
        <v>-85.840055599999999</v>
      </c>
      <c r="I7125" s="1">
        <v>850</v>
      </c>
      <c r="J7125" s="1">
        <v>-5</v>
      </c>
      <c r="K7125" s="1" t="s">
        <v>236</v>
      </c>
      <c r="L7125" s="1" t="s">
        <v>23422</v>
      </c>
    </row>
    <row r="7126" spans="1:12">
      <c r="A7126" s="1">
        <v>8556</v>
      </c>
      <c r="B7126" s="1" t="s">
        <v>23424</v>
      </c>
      <c r="C7126" s="1" t="s">
        <v>23425</v>
      </c>
      <c r="D7126" s="1" t="s">
        <v>1210</v>
      </c>
      <c r="E7126" s="1" t="s">
        <v>23426</v>
      </c>
      <c r="F7126" s="1" t="s">
        <v>23427</v>
      </c>
      <c r="G7126" s="1">
        <v>40.863829500000001</v>
      </c>
      <c r="H7126" s="1">
        <v>-84.606358</v>
      </c>
      <c r="I7126" s="1">
        <v>787</v>
      </c>
      <c r="J7126" s="1">
        <v>-5</v>
      </c>
      <c r="K7126" s="1" t="s">
        <v>236</v>
      </c>
      <c r="L7126" s="1" t="s">
        <v>23424</v>
      </c>
    </row>
    <row r="7127" spans="1:12">
      <c r="A7127" s="1">
        <v>8557</v>
      </c>
      <c r="B7127" s="1" t="s">
        <v>23428</v>
      </c>
      <c r="C7127" s="1" t="s">
        <v>23429</v>
      </c>
      <c r="D7127" s="1" t="s">
        <v>1210</v>
      </c>
      <c r="E7127" s="1" t="s">
        <v>23430</v>
      </c>
      <c r="F7127" s="1" t="s">
        <v>1212</v>
      </c>
      <c r="G7127" s="1">
        <v>40.781555599999997</v>
      </c>
      <c r="H7127" s="1">
        <v>-82.974805599999996</v>
      </c>
      <c r="I7127" s="1">
        <v>1003</v>
      </c>
      <c r="J7127" s="1">
        <v>-5</v>
      </c>
      <c r="K7127" s="1" t="s">
        <v>236</v>
      </c>
      <c r="L7127" s="1" t="s">
        <v>23428</v>
      </c>
    </row>
    <row r="7128" spans="1:12">
      <c r="A7128" s="1">
        <v>8558</v>
      </c>
      <c r="B7128" s="1" t="s">
        <v>23431</v>
      </c>
      <c r="C7128" s="1" t="s">
        <v>23432</v>
      </c>
      <c r="D7128" s="1" t="s">
        <v>1210</v>
      </c>
      <c r="E7128" s="1" t="s">
        <v>23433</v>
      </c>
      <c r="F7128" s="1" t="s">
        <v>1212</v>
      </c>
      <c r="G7128" s="1">
        <v>27.8938056</v>
      </c>
      <c r="H7128" s="1">
        <v>-81.620388899999995</v>
      </c>
      <c r="I7128" s="1">
        <v>127</v>
      </c>
      <c r="J7128" s="1">
        <v>-5</v>
      </c>
      <c r="K7128" s="1" t="s">
        <v>236</v>
      </c>
      <c r="L7128" s="1" t="s">
        <v>23431</v>
      </c>
    </row>
    <row r="7129" spans="1:12">
      <c r="A7129" s="1">
        <v>8559</v>
      </c>
      <c r="B7129" s="1" t="s">
        <v>23434</v>
      </c>
      <c r="C7129" s="1" t="s">
        <v>19315</v>
      </c>
      <c r="D7129" s="1" t="s">
        <v>1210</v>
      </c>
      <c r="E7129" s="1" t="s">
        <v>23435</v>
      </c>
      <c r="F7129" s="1" t="s">
        <v>23436</v>
      </c>
      <c r="G7129" s="1">
        <v>42.251193200000003</v>
      </c>
      <c r="H7129" s="1">
        <v>-84.955444299999996</v>
      </c>
      <c r="I7129" s="1">
        <v>941</v>
      </c>
      <c r="J7129" s="1">
        <v>-5</v>
      </c>
      <c r="K7129" s="1" t="s">
        <v>236</v>
      </c>
      <c r="L7129" s="1" t="s">
        <v>23434</v>
      </c>
    </row>
    <row r="7130" spans="1:12">
      <c r="A7130" s="1">
        <v>8560</v>
      </c>
      <c r="B7130" s="1" t="s">
        <v>23437</v>
      </c>
      <c r="C7130" s="1" t="s">
        <v>23438</v>
      </c>
      <c r="D7130" s="1" t="s">
        <v>1210</v>
      </c>
      <c r="E7130" s="1" t="s">
        <v>23439</v>
      </c>
      <c r="F7130" s="1" t="s">
        <v>23440</v>
      </c>
      <c r="G7130" s="1">
        <v>43.031750000000002</v>
      </c>
      <c r="H7130" s="1">
        <v>-78.169666699999993</v>
      </c>
      <c r="I7130" s="1">
        <v>914</v>
      </c>
      <c r="J7130" s="1">
        <v>-5</v>
      </c>
      <c r="K7130" s="1" t="s">
        <v>236</v>
      </c>
      <c r="L7130" s="1" t="s">
        <v>23437</v>
      </c>
    </row>
    <row r="7131" spans="1:12">
      <c r="A7131" s="1">
        <v>8561</v>
      </c>
      <c r="B7131" s="1" t="s">
        <v>23441</v>
      </c>
      <c r="C7131" s="1" t="s">
        <v>23442</v>
      </c>
      <c r="D7131" s="1" t="s">
        <v>1210</v>
      </c>
      <c r="E7131" s="1" t="s">
        <v>23443</v>
      </c>
      <c r="F7131" s="1" t="s">
        <v>1212</v>
      </c>
      <c r="G7131" s="1">
        <v>42.883564700000001</v>
      </c>
      <c r="H7131" s="1">
        <v>-76.7812318</v>
      </c>
      <c r="I7131" s="1">
        <v>492</v>
      </c>
      <c r="J7131" s="1">
        <v>-5</v>
      </c>
      <c r="K7131" s="1" t="s">
        <v>236</v>
      </c>
      <c r="L7131" s="1" t="s">
        <v>23441</v>
      </c>
    </row>
    <row r="7132" spans="1:12">
      <c r="A7132" s="1">
        <v>8562</v>
      </c>
      <c r="B7132" s="1" t="s">
        <v>23444</v>
      </c>
      <c r="C7132" s="1" t="s">
        <v>23445</v>
      </c>
      <c r="D7132" s="1" t="s">
        <v>1210</v>
      </c>
      <c r="E7132" s="1" t="s">
        <v>23446</v>
      </c>
      <c r="F7132" s="1" t="s">
        <v>1212</v>
      </c>
      <c r="G7132" s="1">
        <v>41.576970799999998</v>
      </c>
      <c r="H7132" s="1">
        <v>-73.732351399999999</v>
      </c>
      <c r="I7132" s="1">
        <v>358</v>
      </c>
      <c r="J7132" s="1">
        <v>-5</v>
      </c>
      <c r="K7132" s="1" t="s">
        <v>236</v>
      </c>
      <c r="L7132" s="1" t="s">
        <v>23444</v>
      </c>
    </row>
    <row r="7133" spans="1:12">
      <c r="A7133" s="1">
        <v>8563</v>
      </c>
      <c r="B7133" s="1" t="s">
        <v>23447</v>
      </c>
      <c r="C7133" s="1" t="s">
        <v>23448</v>
      </c>
      <c r="D7133" s="1" t="s">
        <v>1210</v>
      </c>
      <c r="E7133" s="1" t="s">
        <v>23449</v>
      </c>
      <c r="F7133" s="1" t="s">
        <v>1212</v>
      </c>
      <c r="G7133" s="1">
        <v>41.689333300000001</v>
      </c>
      <c r="H7133" s="1">
        <v>-72.864694400000005</v>
      </c>
      <c r="I7133" s="1">
        <v>202</v>
      </c>
      <c r="J7133" s="1">
        <v>-5</v>
      </c>
      <c r="K7133" s="1" t="s">
        <v>236</v>
      </c>
      <c r="L7133" s="1" t="s">
        <v>23447</v>
      </c>
    </row>
    <row r="7134" spans="1:12">
      <c r="A7134" s="1">
        <v>8564</v>
      </c>
      <c r="B7134" s="1" t="s">
        <v>23450</v>
      </c>
      <c r="C7134" s="1" t="s">
        <v>11652</v>
      </c>
      <c r="D7134" s="1" t="s">
        <v>1210</v>
      </c>
      <c r="E7134" s="1" t="s">
        <v>23451</v>
      </c>
      <c r="F7134" s="1" t="s">
        <v>1212</v>
      </c>
      <c r="G7134" s="1">
        <v>41.467305600000003</v>
      </c>
      <c r="H7134" s="1">
        <v>-84.506777799999995</v>
      </c>
      <c r="I7134" s="1">
        <v>730</v>
      </c>
      <c r="J7134" s="1">
        <v>-5</v>
      </c>
      <c r="K7134" s="1" t="s">
        <v>236</v>
      </c>
      <c r="L7134" s="1" t="s">
        <v>23450</v>
      </c>
    </row>
    <row r="7135" spans="1:12">
      <c r="A7135" s="1">
        <v>8565</v>
      </c>
      <c r="B7135" s="1" t="s">
        <v>23452</v>
      </c>
      <c r="C7135" s="1" t="s">
        <v>23453</v>
      </c>
      <c r="D7135" s="1" t="s">
        <v>1210</v>
      </c>
      <c r="E7135" s="1" t="s">
        <v>23454</v>
      </c>
      <c r="F7135" s="1" t="s">
        <v>23455</v>
      </c>
      <c r="G7135" s="1">
        <v>27.9764722</v>
      </c>
      <c r="H7135" s="1">
        <v>-82.758666700000006</v>
      </c>
      <c r="I7135" s="1">
        <v>70</v>
      </c>
      <c r="J7135" s="1">
        <v>-5</v>
      </c>
      <c r="K7135" s="1" t="s">
        <v>236</v>
      </c>
      <c r="L7135" s="1" t="s">
        <v>23452</v>
      </c>
    </row>
    <row r="7136" spans="1:12">
      <c r="A7136" s="1">
        <v>8566</v>
      </c>
      <c r="B7136" s="1" t="s">
        <v>23456</v>
      </c>
      <c r="C7136" s="1" t="s">
        <v>19048</v>
      </c>
      <c r="D7136" s="1" t="s">
        <v>1210</v>
      </c>
      <c r="E7136" s="1" t="s">
        <v>23457</v>
      </c>
      <c r="F7136" s="1" t="s">
        <v>1212</v>
      </c>
      <c r="G7136" s="1">
        <v>27.9333581</v>
      </c>
      <c r="H7136" s="1">
        <v>-82.043973899999997</v>
      </c>
      <c r="I7136" s="1">
        <v>110</v>
      </c>
      <c r="J7136" s="1">
        <v>-5</v>
      </c>
      <c r="K7136" s="1" t="s">
        <v>236</v>
      </c>
      <c r="L7136" s="1" t="s">
        <v>23456</v>
      </c>
    </row>
    <row r="7137" spans="1:12">
      <c r="A7137" s="1">
        <v>8567</v>
      </c>
      <c r="B7137" s="1" t="s">
        <v>23458</v>
      </c>
      <c r="C7137" s="1" t="s">
        <v>1858</v>
      </c>
      <c r="D7137" s="1" t="s">
        <v>1644</v>
      </c>
      <c r="E7137" s="1" t="s">
        <v>23459</v>
      </c>
      <c r="F7137" s="1" t="s">
        <v>1212</v>
      </c>
      <c r="G7137" s="1">
        <v>60.433</v>
      </c>
      <c r="H7137" s="1">
        <v>-1.3</v>
      </c>
      <c r="I7137" s="1">
        <v>0</v>
      </c>
      <c r="J7137" s="1">
        <v>0</v>
      </c>
      <c r="K7137" s="1" t="s">
        <v>161</v>
      </c>
      <c r="L7137" s="1" t="s">
        <v>23458</v>
      </c>
    </row>
    <row r="7138" spans="1:12">
      <c r="A7138" s="1">
        <v>8568</v>
      </c>
      <c r="B7138" s="1" t="s">
        <v>23460</v>
      </c>
      <c r="C7138" s="1" t="s">
        <v>23461</v>
      </c>
      <c r="D7138" s="1" t="s">
        <v>1644</v>
      </c>
      <c r="F7138" s="1" t="s">
        <v>1212</v>
      </c>
      <c r="G7138" s="1">
        <v>57.9039</v>
      </c>
      <c r="H7138" s="1">
        <v>3.1899999999999998E-2</v>
      </c>
      <c r="I7138" s="1">
        <v>0</v>
      </c>
      <c r="J7138" s="1">
        <v>0</v>
      </c>
      <c r="K7138" s="1" t="s">
        <v>161</v>
      </c>
      <c r="L7138" s="1" t="s">
        <v>23460</v>
      </c>
    </row>
    <row r="7139" spans="1:12">
      <c r="A7139" s="1">
        <v>8569</v>
      </c>
      <c r="B7139" s="1" t="s">
        <v>23460</v>
      </c>
      <c r="C7139" s="1" t="s">
        <v>23461</v>
      </c>
      <c r="D7139" s="1" t="s">
        <v>1644</v>
      </c>
      <c r="F7139" s="1" t="s">
        <v>1212</v>
      </c>
      <c r="G7139" s="1">
        <v>57.9039</v>
      </c>
      <c r="H7139" s="1">
        <v>3.1899999999999998E-2</v>
      </c>
      <c r="I7139" s="1">
        <v>0</v>
      </c>
      <c r="J7139" s="1">
        <v>0</v>
      </c>
      <c r="K7139" s="1" t="s">
        <v>161</v>
      </c>
      <c r="L7139" s="1" t="s">
        <v>23460</v>
      </c>
    </row>
    <row r="7140" spans="1:12">
      <c r="A7140" s="1">
        <v>8570</v>
      </c>
      <c r="B7140" s="1" t="s">
        <v>23460</v>
      </c>
      <c r="C7140" s="1" t="s">
        <v>23462</v>
      </c>
      <c r="D7140" s="1" t="s">
        <v>1644</v>
      </c>
      <c r="F7140" s="1" t="s">
        <v>23463</v>
      </c>
      <c r="G7140" s="1">
        <v>58.449399999999997</v>
      </c>
      <c r="H7140" s="1">
        <v>-0.25359999999999999</v>
      </c>
      <c r="I7140" s="1">
        <v>0</v>
      </c>
      <c r="J7140" s="1">
        <v>0</v>
      </c>
      <c r="K7140" s="1" t="s">
        <v>161</v>
      </c>
      <c r="L7140" s="1" t="s">
        <v>23460</v>
      </c>
    </row>
    <row r="7141" spans="1:12">
      <c r="A7141" s="1">
        <v>8571</v>
      </c>
      <c r="B7141" s="1" t="s">
        <v>23460</v>
      </c>
      <c r="C7141" s="1" t="s">
        <v>23464</v>
      </c>
      <c r="D7141" s="1" t="s">
        <v>1644</v>
      </c>
      <c r="F7141" s="1" t="s">
        <v>23465</v>
      </c>
      <c r="G7141" s="1">
        <v>57.1524</v>
      </c>
      <c r="H7141" s="1">
        <v>4.8300000000000003E-2</v>
      </c>
      <c r="I7141" s="1">
        <v>0</v>
      </c>
      <c r="J7141" s="1">
        <v>0</v>
      </c>
      <c r="K7141" s="1" t="s">
        <v>161</v>
      </c>
      <c r="L7141" s="1" t="s">
        <v>23460</v>
      </c>
    </row>
    <row r="7142" spans="1:12">
      <c r="A7142" s="1">
        <v>8572</v>
      </c>
      <c r="B7142" s="1" t="s">
        <v>23460</v>
      </c>
      <c r="C7142" s="1" t="s">
        <v>23466</v>
      </c>
      <c r="D7142" s="1" t="s">
        <v>1644</v>
      </c>
      <c r="F7142" s="1" t="s">
        <v>23467</v>
      </c>
      <c r="G7142" s="1">
        <v>58.44</v>
      </c>
      <c r="H7142" s="1">
        <v>2.33</v>
      </c>
      <c r="I7142" s="1">
        <v>0</v>
      </c>
      <c r="J7142" s="1">
        <v>0</v>
      </c>
      <c r="K7142" s="1" t="s">
        <v>161</v>
      </c>
      <c r="L7142" s="1" t="s">
        <v>23460</v>
      </c>
    </row>
    <row r="7143" spans="1:12">
      <c r="A7143" s="1">
        <v>8573</v>
      </c>
      <c r="B7143" s="1" t="s">
        <v>23460</v>
      </c>
      <c r="C7143" s="1" t="s">
        <v>23461</v>
      </c>
      <c r="D7143" s="1" t="s">
        <v>1644</v>
      </c>
      <c r="F7143" s="1" t="s">
        <v>23468</v>
      </c>
      <c r="G7143" s="1">
        <v>57.9039</v>
      </c>
      <c r="H7143" s="1">
        <v>3.1899999999999998E-2</v>
      </c>
      <c r="I7143" s="1">
        <v>0</v>
      </c>
      <c r="J7143" s="1">
        <v>0</v>
      </c>
      <c r="K7143" s="1" t="s">
        <v>161</v>
      </c>
      <c r="L7143" s="1" t="s">
        <v>23460</v>
      </c>
    </row>
    <row r="7144" spans="1:12">
      <c r="A7144" s="1">
        <v>8574</v>
      </c>
      <c r="B7144" s="1" t="s">
        <v>23460</v>
      </c>
      <c r="C7144" s="1" t="s">
        <v>23469</v>
      </c>
      <c r="D7144" s="1" t="s">
        <v>1644</v>
      </c>
      <c r="F7144" s="1" t="s">
        <v>23470</v>
      </c>
      <c r="G7144" s="1">
        <v>56.8</v>
      </c>
      <c r="H7144" s="1">
        <v>0.76600000000000001</v>
      </c>
      <c r="I7144" s="1">
        <v>0</v>
      </c>
      <c r="J7144" s="1">
        <v>0</v>
      </c>
      <c r="K7144" s="1" t="s">
        <v>161</v>
      </c>
      <c r="L7144" s="1" t="s">
        <v>23460</v>
      </c>
    </row>
    <row r="7145" spans="1:12">
      <c r="A7145" s="1">
        <v>8575</v>
      </c>
      <c r="B7145" s="1" t="s">
        <v>23460</v>
      </c>
      <c r="C7145" s="1" t="s">
        <v>23471</v>
      </c>
      <c r="D7145" s="1" t="s">
        <v>1644</v>
      </c>
      <c r="F7145" s="1" t="s">
        <v>23472</v>
      </c>
      <c r="G7145" s="1">
        <v>56.45</v>
      </c>
      <c r="H7145" s="1">
        <v>2.2833000000000001</v>
      </c>
      <c r="I7145" s="1">
        <v>0</v>
      </c>
      <c r="J7145" s="1">
        <v>0</v>
      </c>
      <c r="K7145" s="1" t="s">
        <v>161</v>
      </c>
      <c r="L7145" s="1" t="s">
        <v>23460</v>
      </c>
    </row>
    <row r="7146" spans="1:12">
      <c r="A7146" s="1">
        <v>8576</v>
      </c>
      <c r="B7146" s="1" t="s">
        <v>23460</v>
      </c>
      <c r="C7146" s="1" t="s">
        <v>23473</v>
      </c>
      <c r="D7146" s="1" t="s">
        <v>1644</v>
      </c>
      <c r="F7146" s="1" t="s">
        <v>23474</v>
      </c>
      <c r="G7146" s="1">
        <v>61.2333</v>
      </c>
      <c r="H7146" s="1">
        <v>-1.1499999999999999</v>
      </c>
      <c r="I7146" s="1">
        <v>0</v>
      </c>
      <c r="J7146" s="1">
        <v>0</v>
      </c>
      <c r="K7146" s="1" t="s">
        <v>161</v>
      </c>
      <c r="L7146" s="1" t="s">
        <v>23460</v>
      </c>
    </row>
    <row r="7147" spans="1:12">
      <c r="A7147" s="1">
        <v>8577</v>
      </c>
      <c r="B7147" s="1" t="s">
        <v>23460</v>
      </c>
      <c r="C7147" s="1" t="s">
        <v>23475</v>
      </c>
      <c r="D7147" s="1" t="s">
        <v>1644</v>
      </c>
      <c r="F7147" s="1" t="s">
        <v>23476</v>
      </c>
      <c r="G7147" s="1">
        <v>57.716700000000003</v>
      </c>
      <c r="H7147" s="1">
        <v>-1.0166999999999999</v>
      </c>
      <c r="I7147" s="1">
        <v>0</v>
      </c>
      <c r="J7147" s="1">
        <v>0</v>
      </c>
      <c r="K7147" s="1" t="s">
        <v>161</v>
      </c>
      <c r="L7147" s="1" t="s">
        <v>23460</v>
      </c>
    </row>
    <row r="7148" spans="1:12">
      <c r="A7148" s="1">
        <v>8578</v>
      </c>
      <c r="B7148" s="1" t="s">
        <v>23460</v>
      </c>
      <c r="C7148" s="1" t="s">
        <v>23477</v>
      </c>
      <c r="D7148" s="1" t="s">
        <v>1644</v>
      </c>
      <c r="F7148" s="1" t="s">
        <v>23478</v>
      </c>
      <c r="G7148" s="1">
        <v>57.716700000000003</v>
      </c>
      <c r="H7148" s="1">
        <v>-1.0166999999999999</v>
      </c>
      <c r="I7148" s="1">
        <v>0</v>
      </c>
      <c r="J7148" s="1">
        <v>0</v>
      </c>
      <c r="K7148" s="1" t="s">
        <v>161</v>
      </c>
      <c r="L7148" s="1" t="s">
        <v>23460</v>
      </c>
    </row>
    <row r="7149" spans="1:12">
      <c r="A7149" s="1">
        <v>8579</v>
      </c>
      <c r="B7149" s="1" t="s">
        <v>23460</v>
      </c>
      <c r="C7149" s="1" t="s">
        <v>23479</v>
      </c>
      <c r="D7149" s="1" t="s">
        <v>1644</v>
      </c>
      <c r="F7149" s="1" t="s">
        <v>23480</v>
      </c>
      <c r="G7149" s="1">
        <v>56.48</v>
      </c>
      <c r="H7149" s="1">
        <v>2.13</v>
      </c>
      <c r="I7149" s="1">
        <v>0</v>
      </c>
      <c r="J7149" s="1">
        <v>0</v>
      </c>
      <c r="K7149" s="1" t="s">
        <v>161</v>
      </c>
      <c r="L7149" s="1" t="s">
        <v>23460</v>
      </c>
    </row>
    <row r="7150" spans="1:12">
      <c r="A7150" s="1">
        <v>8580</v>
      </c>
      <c r="B7150" s="1" t="s">
        <v>23460</v>
      </c>
      <c r="C7150" s="1" t="s">
        <v>23481</v>
      </c>
      <c r="D7150" s="1" t="s">
        <v>1644</v>
      </c>
      <c r="F7150" s="1" t="s">
        <v>23482</v>
      </c>
      <c r="G7150" s="1">
        <v>57.3</v>
      </c>
      <c r="H7150" s="1">
        <v>1.2</v>
      </c>
      <c r="I7150" s="1">
        <v>0</v>
      </c>
      <c r="J7150" s="1">
        <v>0</v>
      </c>
      <c r="K7150" s="1" t="s">
        <v>161</v>
      </c>
      <c r="L7150" s="1" t="s">
        <v>23460</v>
      </c>
    </row>
    <row r="7151" spans="1:12">
      <c r="A7151" s="1">
        <v>8581</v>
      </c>
      <c r="B7151" s="1" t="s">
        <v>23460</v>
      </c>
      <c r="C7151" s="1" t="s">
        <v>23483</v>
      </c>
      <c r="D7151" s="1" t="s">
        <v>1644</v>
      </c>
      <c r="F7151" s="1" t="s">
        <v>23484</v>
      </c>
      <c r="G7151" s="1">
        <v>57.450600000000001</v>
      </c>
      <c r="H7151" s="1">
        <v>1.3883000000000001</v>
      </c>
      <c r="I7151" s="1">
        <v>0</v>
      </c>
      <c r="J7151" s="1">
        <v>0</v>
      </c>
      <c r="K7151" s="1" t="s">
        <v>161</v>
      </c>
      <c r="L7151" s="1" t="s">
        <v>23460</v>
      </c>
    </row>
    <row r="7152" spans="1:12">
      <c r="A7152" s="1">
        <v>8582</v>
      </c>
      <c r="B7152" s="1" t="s">
        <v>23460</v>
      </c>
      <c r="C7152" s="1" t="s">
        <v>23485</v>
      </c>
      <c r="D7152" s="1" t="s">
        <v>1644</v>
      </c>
      <c r="F7152" s="1" t="s">
        <v>23486</v>
      </c>
      <c r="G7152" s="1">
        <v>61.333300000000001</v>
      </c>
      <c r="H7152" s="1">
        <v>0.83330000000000004</v>
      </c>
      <c r="I7152" s="1">
        <v>0</v>
      </c>
      <c r="J7152" s="1">
        <v>0</v>
      </c>
      <c r="K7152" s="1" t="s">
        <v>161</v>
      </c>
      <c r="L7152" s="1" t="s">
        <v>23460</v>
      </c>
    </row>
    <row r="7153" spans="1:12">
      <c r="A7153" s="1">
        <v>8583</v>
      </c>
      <c r="B7153" s="1" t="s">
        <v>23487</v>
      </c>
      <c r="C7153" s="1" t="s">
        <v>23488</v>
      </c>
      <c r="D7153" s="1" t="s">
        <v>3062</v>
      </c>
      <c r="F7153" s="1" t="s">
        <v>23489</v>
      </c>
      <c r="G7153" s="1">
        <v>-6.0332999999999997</v>
      </c>
      <c r="H7153" s="1">
        <v>11.0166</v>
      </c>
      <c r="I7153" s="1">
        <v>0</v>
      </c>
      <c r="J7153" s="1">
        <v>0</v>
      </c>
      <c r="K7153" s="1" t="s">
        <v>161</v>
      </c>
      <c r="L7153" s="1" t="s">
        <v>23487</v>
      </c>
    </row>
    <row r="7154" spans="1:12">
      <c r="A7154" s="1">
        <v>8584</v>
      </c>
      <c r="B7154" s="1" t="s">
        <v>23490</v>
      </c>
      <c r="C7154" s="1" t="s">
        <v>1254</v>
      </c>
      <c r="D7154" s="1" t="s">
        <v>1196</v>
      </c>
      <c r="E7154" s="1" t="s">
        <v>23491</v>
      </c>
      <c r="F7154" s="1" t="s">
        <v>1212</v>
      </c>
      <c r="G7154" s="1">
        <v>52.507221999999999</v>
      </c>
      <c r="H7154" s="1">
        <v>13.3325</v>
      </c>
      <c r="I7154" s="1">
        <v>120</v>
      </c>
      <c r="J7154" s="1">
        <v>1</v>
      </c>
      <c r="K7154" s="1" t="s">
        <v>184</v>
      </c>
      <c r="L7154" s="1" t="s">
        <v>23490</v>
      </c>
    </row>
    <row r="7155" spans="1:12">
      <c r="A7155" s="1">
        <v>8585</v>
      </c>
      <c r="B7155" s="1" t="s">
        <v>23492</v>
      </c>
      <c r="C7155" s="1" t="s">
        <v>23493</v>
      </c>
      <c r="D7155" s="1" t="s">
        <v>1196</v>
      </c>
      <c r="E7155" s="1" t="s">
        <v>23494</v>
      </c>
      <c r="F7155" s="1" t="s">
        <v>1212</v>
      </c>
      <c r="G7155" s="1">
        <v>52.336944000000003</v>
      </c>
      <c r="H7155" s="1">
        <v>14.547222</v>
      </c>
      <c r="I7155" s="1">
        <v>177</v>
      </c>
      <c r="J7155" s="1">
        <v>1</v>
      </c>
      <c r="K7155" s="1" t="s">
        <v>184</v>
      </c>
      <c r="L7155" s="1" t="s">
        <v>23492</v>
      </c>
    </row>
    <row r="7156" spans="1:12">
      <c r="A7156" s="1">
        <v>8586</v>
      </c>
      <c r="B7156" s="1" t="s">
        <v>23495</v>
      </c>
      <c r="C7156" s="1" t="s">
        <v>4481</v>
      </c>
      <c r="D7156" s="1" t="s">
        <v>4057</v>
      </c>
      <c r="E7156" s="1" t="s">
        <v>23496</v>
      </c>
      <c r="F7156" s="1" t="s">
        <v>1212</v>
      </c>
      <c r="G7156" s="1">
        <v>48.844721999999997</v>
      </c>
      <c r="H7156" s="1">
        <v>2.3736109999999999</v>
      </c>
      <c r="I7156" s="1">
        <v>129</v>
      </c>
      <c r="J7156" s="1">
        <v>1</v>
      </c>
      <c r="K7156" s="1" t="s">
        <v>184</v>
      </c>
      <c r="L7156" s="1" t="s">
        <v>23495</v>
      </c>
    </row>
    <row r="7157" spans="1:12">
      <c r="A7157" s="1">
        <v>8587</v>
      </c>
      <c r="B7157" s="1" t="s">
        <v>23497</v>
      </c>
      <c r="C7157" s="1" t="s">
        <v>4481</v>
      </c>
      <c r="D7157" s="1" t="s">
        <v>4057</v>
      </c>
      <c r="E7157" s="1" t="s">
        <v>23498</v>
      </c>
      <c r="F7157" s="1" t="s">
        <v>1212</v>
      </c>
      <c r="G7157" s="1">
        <v>48.876944000000002</v>
      </c>
      <c r="H7157" s="1">
        <v>2.3591669999999998</v>
      </c>
      <c r="I7157" s="1">
        <v>149</v>
      </c>
      <c r="J7157" s="1">
        <v>1</v>
      </c>
      <c r="K7157" s="1" t="s">
        <v>184</v>
      </c>
      <c r="L7157" s="1" t="s">
        <v>23497</v>
      </c>
    </row>
    <row r="7158" spans="1:12">
      <c r="A7158" s="1">
        <v>8588</v>
      </c>
      <c r="B7158" s="1" t="s">
        <v>23499</v>
      </c>
      <c r="C7158" s="1" t="s">
        <v>4481</v>
      </c>
      <c r="D7158" s="1" t="s">
        <v>4057</v>
      </c>
      <c r="E7158" s="1" t="s">
        <v>23500</v>
      </c>
      <c r="F7158" s="1" t="s">
        <v>1212</v>
      </c>
      <c r="G7158" s="1">
        <v>48.856389</v>
      </c>
      <c r="H7158" s="1">
        <v>2.3522219999999998</v>
      </c>
      <c r="I7158" s="1">
        <v>107</v>
      </c>
      <c r="J7158" s="1">
        <v>1</v>
      </c>
      <c r="K7158" s="1" t="s">
        <v>184</v>
      </c>
      <c r="L7158" s="1" t="s">
        <v>23499</v>
      </c>
    </row>
    <row r="7159" spans="1:12">
      <c r="A7159" s="1">
        <v>8589</v>
      </c>
      <c r="B7159" s="1" t="s">
        <v>23501</v>
      </c>
      <c r="C7159" s="1" t="s">
        <v>1254</v>
      </c>
      <c r="D7159" s="1" t="s">
        <v>1196</v>
      </c>
      <c r="E7159" s="1" t="s">
        <v>23502</v>
      </c>
      <c r="F7159" s="1" t="s">
        <v>1212</v>
      </c>
      <c r="G7159" s="1">
        <v>52.51</v>
      </c>
      <c r="H7159" s="1">
        <v>13.434722000000001</v>
      </c>
      <c r="I7159" s="1">
        <v>135</v>
      </c>
      <c r="J7159" s="1">
        <v>1</v>
      </c>
      <c r="K7159" s="1" t="s">
        <v>184</v>
      </c>
      <c r="L7159" s="1" t="s">
        <v>23501</v>
      </c>
    </row>
    <row r="7160" spans="1:12">
      <c r="A7160" s="1">
        <v>8590</v>
      </c>
      <c r="B7160" s="1" t="s">
        <v>23499</v>
      </c>
      <c r="C7160" s="1" t="s">
        <v>731</v>
      </c>
      <c r="D7160" s="1" t="s">
        <v>1644</v>
      </c>
      <c r="E7160" s="1" t="s">
        <v>82</v>
      </c>
      <c r="F7160" s="1" t="s">
        <v>1212</v>
      </c>
      <c r="G7160" s="1">
        <v>51.508056000000003</v>
      </c>
      <c r="H7160" s="1">
        <v>-0.127778</v>
      </c>
      <c r="I7160" s="1">
        <v>66</v>
      </c>
      <c r="J7160" s="1">
        <v>0</v>
      </c>
      <c r="K7160" s="1" t="s">
        <v>184</v>
      </c>
      <c r="L7160" s="1" t="s">
        <v>23499</v>
      </c>
    </row>
    <row r="7161" spans="1:12">
      <c r="A7161" s="1">
        <v>8591</v>
      </c>
      <c r="B7161" s="1" t="s">
        <v>23499</v>
      </c>
      <c r="C7161" s="1" t="s">
        <v>11897</v>
      </c>
      <c r="D7161" s="1" t="s">
        <v>1210</v>
      </c>
      <c r="E7161" s="1" t="s">
        <v>23503</v>
      </c>
      <c r="F7161" s="1" t="s">
        <v>1212</v>
      </c>
      <c r="G7161" s="1">
        <v>40.714167000000003</v>
      </c>
      <c r="H7161" s="1">
        <v>-74.005832999999996</v>
      </c>
      <c r="I7161" s="1">
        <v>31</v>
      </c>
      <c r="J7161" s="1">
        <v>-5</v>
      </c>
      <c r="K7161" s="1" t="s">
        <v>236</v>
      </c>
      <c r="L7161" s="1" t="s">
        <v>23499</v>
      </c>
    </row>
    <row r="7162" spans="1:12">
      <c r="A7162" s="1">
        <v>8592</v>
      </c>
      <c r="B7162" s="1" t="s">
        <v>23499</v>
      </c>
      <c r="C7162" s="1" t="s">
        <v>12080</v>
      </c>
      <c r="D7162" s="1" t="s">
        <v>1210</v>
      </c>
      <c r="E7162" s="1" t="s">
        <v>23504</v>
      </c>
      <c r="F7162" s="1" t="s">
        <v>1212</v>
      </c>
      <c r="G7162" s="1">
        <v>41.883611000000002</v>
      </c>
      <c r="H7162" s="1">
        <v>-87.631666999999993</v>
      </c>
      <c r="I7162" s="1">
        <v>596</v>
      </c>
      <c r="J7162" s="1">
        <v>-6</v>
      </c>
      <c r="K7162" s="1" t="s">
        <v>236</v>
      </c>
      <c r="L7162" s="1" t="s">
        <v>23499</v>
      </c>
    </row>
    <row r="7163" spans="1:12">
      <c r="A7163" s="1">
        <v>8593</v>
      </c>
      <c r="B7163" s="1" t="s">
        <v>23505</v>
      </c>
      <c r="C7163" s="1" t="s">
        <v>12080</v>
      </c>
      <c r="D7163" s="1" t="s">
        <v>1210</v>
      </c>
      <c r="E7163" s="1" t="s">
        <v>23506</v>
      </c>
      <c r="F7163" s="1" t="s">
        <v>23507</v>
      </c>
      <c r="G7163" s="1">
        <v>41.860278000000001</v>
      </c>
      <c r="H7163" s="1">
        <v>-87.609722000000005</v>
      </c>
      <c r="I7163" s="1">
        <v>585</v>
      </c>
      <c r="J7163" s="1">
        <v>-6</v>
      </c>
      <c r="K7163" s="1" t="s">
        <v>236</v>
      </c>
      <c r="L7163" s="1" t="s">
        <v>23505</v>
      </c>
    </row>
    <row r="7164" spans="1:12">
      <c r="A7164" s="1">
        <v>8594</v>
      </c>
      <c r="B7164" s="1" t="s">
        <v>23499</v>
      </c>
      <c r="C7164" s="1" t="s">
        <v>7272</v>
      </c>
      <c r="D7164" s="1" t="s">
        <v>7273</v>
      </c>
      <c r="E7164" s="1" t="s">
        <v>23508</v>
      </c>
      <c r="F7164" s="1" t="s">
        <v>1212</v>
      </c>
      <c r="G7164" s="1">
        <v>35.689444000000002</v>
      </c>
      <c r="H7164" s="1">
        <v>139.691667</v>
      </c>
      <c r="I7164" s="1">
        <v>123</v>
      </c>
      <c r="J7164" s="1">
        <v>9</v>
      </c>
      <c r="K7164" s="1" t="s">
        <v>161</v>
      </c>
      <c r="L7164" s="1" t="s">
        <v>23499</v>
      </c>
    </row>
    <row r="7165" spans="1:12">
      <c r="A7165" s="1">
        <v>8595</v>
      </c>
      <c r="B7165" s="1" t="s">
        <v>23499</v>
      </c>
      <c r="C7165" s="1" t="s">
        <v>10647</v>
      </c>
      <c r="D7165" s="1" t="s">
        <v>10648</v>
      </c>
      <c r="E7165" s="1" t="s">
        <v>23509</v>
      </c>
      <c r="F7165" s="1" t="s">
        <v>1212</v>
      </c>
      <c r="G7165" s="1">
        <v>39.904167000000001</v>
      </c>
      <c r="H7165" s="1">
        <v>116.407222</v>
      </c>
      <c r="I7165" s="1">
        <v>171</v>
      </c>
      <c r="J7165" s="1">
        <v>8</v>
      </c>
      <c r="K7165" s="1" t="s">
        <v>161</v>
      </c>
      <c r="L7165" s="1" t="s">
        <v>23499</v>
      </c>
    </row>
    <row r="7166" spans="1:12">
      <c r="A7166" s="1">
        <v>8596</v>
      </c>
      <c r="B7166" s="1" t="s">
        <v>23499</v>
      </c>
      <c r="C7166" s="1" t="s">
        <v>4959</v>
      </c>
      <c r="D7166" s="1" t="s">
        <v>4862</v>
      </c>
      <c r="E7166" s="1" t="s">
        <v>23510</v>
      </c>
      <c r="F7166" s="1" t="s">
        <v>1212</v>
      </c>
      <c r="G7166" s="1">
        <v>45.463611</v>
      </c>
      <c r="H7166" s="1">
        <v>9.1880559999999996</v>
      </c>
      <c r="I7166" s="1">
        <v>402</v>
      </c>
      <c r="J7166" s="1">
        <v>1</v>
      </c>
      <c r="K7166" s="1" t="s">
        <v>184</v>
      </c>
      <c r="L7166" s="1" t="s">
        <v>23499</v>
      </c>
    </row>
    <row r="7167" spans="1:12">
      <c r="A7167" s="1">
        <v>8597</v>
      </c>
      <c r="B7167" s="1" t="s">
        <v>23499</v>
      </c>
      <c r="C7167" s="1" t="s">
        <v>11233</v>
      </c>
      <c r="D7167" s="1" t="s">
        <v>1210</v>
      </c>
      <c r="E7167" s="1" t="s">
        <v>23511</v>
      </c>
      <c r="F7167" s="1" t="s">
        <v>1212</v>
      </c>
      <c r="G7167" s="1">
        <v>38.889443999999997</v>
      </c>
      <c r="H7167" s="1">
        <v>-77.035278000000005</v>
      </c>
      <c r="I7167" s="1">
        <v>25</v>
      </c>
      <c r="J7167" s="1">
        <v>-5</v>
      </c>
      <c r="K7167" s="1" t="s">
        <v>236</v>
      </c>
      <c r="L7167" s="1" t="s">
        <v>23499</v>
      </c>
    </row>
    <row r="7168" spans="1:12">
      <c r="A7168" s="1">
        <v>8598</v>
      </c>
      <c r="B7168" s="1" t="s">
        <v>23499</v>
      </c>
      <c r="C7168" s="1" t="s">
        <v>400</v>
      </c>
      <c r="D7168" s="1" t="s">
        <v>233</v>
      </c>
      <c r="E7168" s="1" t="s">
        <v>23512</v>
      </c>
      <c r="F7168" s="1" t="s">
        <v>1212</v>
      </c>
      <c r="G7168" s="1">
        <v>45.508611000000002</v>
      </c>
      <c r="H7168" s="1">
        <v>-73.553888999999998</v>
      </c>
      <c r="I7168" s="1">
        <v>53</v>
      </c>
      <c r="J7168" s="1">
        <v>-5</v>
      </c>
      <c r="K7168" s="1" t="s">
        <v>236</v>
      </c>
      <c r="L7168" s="1" t="s">
        <v>23499</v>
      </c>
    </row>
    <row r="7169" spans="1:12">
      <c r="A7169" s="1">
        <v>8599</v>
      </c>
      <c r="B7169" s="1" t="s">
        <v>23499</v>
      </c>
      <c r="C7169" s="1" t="s">
        <v>436</v>
      </c>
      <c r="D7169" s="1" t="s">
        <v>233</v>
      </c>
      <c r="E7169" s="1" t="s">
        <v>23513</v>
      </c>
      <c r="F7169" s="1" t="s">
        <v>1212</v>
      </c>
      <c r="G7169" s="1">
        <v>43.653055999999999</v>
      </c>
      <c r="H7169" s="1">
        <v>-79.383055999999996</v>
      </c>
      <c r="I7169" s="1">
        <v>302</v>
      </c>
      <c r="J7169" s="1">
        <v>-5</v>
      </c>
      <c r="K7169" s="1" t="s">
        <v>236</v>
      </c>
      <c r="L7169" s="1" t="s">
        <v>23499</v>
      </c>
    </row>
    <row r="7170" spans="1:12">
      <c r="A7170" s="1">
        <v>8600</v>
      </c>
      <c r="B7170" s="1" t="s">
        <v>23514</v>
      </c>
      <c r="C7170" s="1" t="s">
        <v>10751</v>
      </c>
      <c r="D7170" s="1" t="s">
        <v>10648</v>
      </c>
      <c r="F7170" s="1" t="s">
        <v>23515</v>
      </c>
      <c r="G7170" s="1">
        <v>31.166944000000001</v>
      </c>
      <c r="H7170" s="1">
        <v>121.453611</v>
      </c>
      <c r="I7170" s="1">
        <v>14</v>
      </c>
      <c r="J7170" s="1">
        <v>8</v>
      </c>
      <c r="K7170" s="1" t="s">
        <v>161</v>
      </c>
      <c r="L7170" s="1" t="s">
        <v>23514</v>
      </c>
    </row>
    <row r="7171" spans="1:12">
      <c r="A7171" s="1">
        <v>8601</v>
      </c>
      <c r="B7171" s="1" t="s">
        <v>23516</v>
      </c>
      <c r="C7171" s="1" t="s">
        <v>23517</v>
      </c>
      <c r="D7171" s="1" t="s">
        <v>1210</v>
      </c>
      <c r="E7171" s="1" t="s">
        <v>23518</v>
      </c>
      <c r="F7171" s="1" t="s">
        <v>23519</v>
      </c>
      <c r="G7171" s="1">
        <v>34.4534722</v>
      </c>
      <c r="H7171" s="1">
        <v>-84.457222200000004</v>
      </c>
      <c r="I7171" s="1">
        <v>1535</v>
      </c>
      <c r="J7171" s="1">
        <v>-4</v>
      </c>
      <c r="K7171" s="1" t="s">
        <v>236</v>
      </c>
      <c r="L7171" s="1" t="s">
        <v>23516</v>
      </c>
    </row>
    <row r="7172" spans="1:12">
      <c r="A7172" s="1">
        <v>8602</v>
      </c>
      <c r="B7172" s="1" t="s">
        <v>23520</v>
      </c>
      <c r="C7172" s="1" t="s">
        <v>1254</v>
      </c>
      <c r="D7172" s="1" t="s">
        <v>1196</v>
      </c>
      <c r="E7172" s="1" t="s">
        <v>23521</v>
      </c>
      <c r="F7172" s="1" t="s">
        <v>1212</v>
      </c>
      <c r="G7172" s="1">
        <v>52.548611000000001</v>
      </c>
      <c r="H7172" s="1">
        <v>13.389443999999999</v>
      </c>
      <c r="I7172" s="1">
        <v>150</v>
      </c>
      <c r="J7172" s="1">
        <v>1</v>
      </c>
      <c r="K7172" s="1" t="s">
        <v>184</v>
      </c>
      <c r="L7172" s="1" t="s">
        <v>23520</v>
      </c>
    </row>
    <row r="7173" spans="1:12">
      <c r="A7173" s="1">
        <v>8603</v>
      </c>
      <c r="B7173" s="1" t="s">
        <v>23522</v>
      </c>
      <c r="C7173" s="1" t="s">
        <v>23523</v>
      </c>
      <c r="D7173" s="1" t="s">
        <v>1196</v>
      </c>
      <c r="F7173" s="1" t="s">
        <v>23524</v>
      </c>
      <c r="G7173" s="1">
        <v>52.308994300000002</v>
      </c>
      <c r="H7173" s="1">
        <v>13.100672700000001</v>
      </c>
      <c r="I7173" s="1">
        <v>160</v>
      </c>
      <c r="J7173" s="1">
        <v>1</v>
      </c>
      <c r="K7173" s="1" t="s">
        <v>184</v>
      </c>
      <c r="L7173" s="1" t="s">
        <v>23522</v>
      </c>
    </row>
    <row r="7174" spans="1:12">
      <c r="A7174" s="1">
        <v>8604</v>
      </c>
      <c r="B7174" s="1" t="s">
        <v>23525</v>
      </c>
      <c r="C7174" s="1" t="s">
        <v>23526</v>
      </c>
      <c r="D7174" s="1" t="s">
        <v>1210</v>
      </c>
      <c r="E7174" s="1" t="s">
        <v>23527</v>
      </c>
      <c r="F7174" s="1" t="s">
        <v>1212</v>
      </c>
      <c r="G7174" s="1">
        <v>33.811750000000004</v>
      </c>
      <c r="H7174" s="1">
        <v>-78.723944399999993</v>
      </c>
      <c r="I7174" s="1">
        <v>31</v>
      </c>
      <c r="J7174" s="1">
        <v>-4</v>
      </c>
      <c r="K7174" s="1" t="s">
        <v>236</v>
      </c>
      <c r="L7174" s="1" t="s">
        <v>23525</v>
      </c>
    </row>
    <row r="7175" spans="1:12">
      <c r="A7175" s="1">
        <v>8605</v>
      </c>
      <c r="B7175" s="1" t="s">
        <v>23528</v>
      </c>
      <c r="C7175" s="1" t="s">
        <v>23529</v>
      </c>
      <c r="D7175" s="1" t="s">
        <v>7209</v>
      </c>
      <c r="E7175" s="1" t="s">
        <v>23530</v>
      </c>
      <c r="F7175" s="1" t="s">
        <v>1212</v>
      </c>
      <c r="G7175" s="1">
        <v>23.883299999999998</v>
      </c>
      <c r="H7175" s="1">
        <v>120.93300000000001</v>
      </c>
      <c r="I7175" s="1">
        <v>2405</v>
      </c>
      <c r="J7175" s="1">
        <v>8</v>
      </c>
      <c r="K7175" s="1" t="s">
        <v>161</v>
      </c>
      <c r="L7175" s="1" t="s">
        <v>23528</v>
      </c>
    </row>
    <row r="7176" spans="1:12">
      <c r="A7176" s="1">
        <v>8606</v>
      </c>
      <c r="B7176" s="1" t="s">
        <v>23531</v>
      </c>
      <c r="C7176" s="1" t="s">
        <v>11326</v>
      </c>
      <c r="D7176" s="1" t="s">
        <v>1210</v>
      </c>
      <c r="E7176" s="1" t="s">
        <v>23532</v>
      </c>
      <c r="F7176" s="1" t="s">
        <v>23533</v>
      </c>
      <c r="G7176" s="1">
        <v>41.534916699999997</v>
      </c>
      <c r="H7176" s="1">
        <v>-87.529527799999997</v>
      </c>
      <c r="I7176" s="1">
        <v>620</v>
      </c>
      <c r="J7176" s="1">
        <v>-6</v>
      </c>
      <c r="K7176" s="1" t="s">
        <v>236</v>
      </c>
      <c r="L7176" s="1" t="s">
        <v>23531</v>
      </c>
    </row>
    <row r="7177" spans="1:12">
      <c r="A7177" s="1">
        <v>8607</v>
      </c>
      <c r="B7177" s="1" t="s">
        <v>23534</v>
      </c>
      <c r="C7177" s="1" t="s">
        <v>23535</v>
      </c>
      <c r="D7177" s="1" t="s">
        <v>1210</v>
      </c>
      <c r="E7177" s="1" t="s">
        <v>23536</v>
      </c>
      <c r="F7177" s="1" t="s">
        <v>1212</v>
      </c>
      <c r="G7177" s="1">
        <v>43.976222200000002</v>
      </c>
      <c r="H7177" s="1">
        <v>-90.480611100000004</v>
      </c>
      <c r="I7177" s="1">
        <v>966</v>
      </c>
      <c r="J7177" s="1">
        <v>-6</v>
      </c>
      <c r="K7177" s="1" t="s">
        <v>236</v>
      </c>
      <c r="L7177" s="1" t="s">
        <v>23534</v>
      </c>
    </row>
    <row r="7178" spans="1:12">
      <c r="A7178" s="1">
        <v>8608</v>
      </c>
      <c r="B7178" s="1" t="s">
        <v>23537</v>
      </c>
      <c r="C7178" s="1" t="s">
        <v>23538</v>
      </c>
      <c r="D7178" s="1" t="s">
        <v>1210</v>
      </c>
      <c r="E7178" s="1" t="s">
        <v>23539</v>
      </c>
      <c r="F7178" s="1" t="s">
        <v>23540</v>
      </c>
      <c r="G7178" s="1">
        <v>33.039166700000003</v>
      </c>
      <c r="H7178" s="1">
        <v>-116.91525</v>
      </c>
      <c r="I7178" s="1">
        <v>1395</v>
      </c>
      <c r="J7178" s="1">
        <v>-8</v>
      </c>
      <c r="K7178" s="1" t="s">
        <v>236</v>
      </c>
      <c r="L7178" s="1" t="s">
        <v>23537</v>
      </c>
    </row>
    <row r="7179" spans="1:12">
      <c r="A7179" s="1">
        <v>8609</v>
      </c>
      <c r="B7179" s="1" t="s">
        <v>23541</v>
      </c>
      <c r="C7179" s="1" t="s">
        <v>23542</v>
      </c>
      <c r="D7179" s="1" t="s">
        <v>4057</v>
      </c>
      <c r="F7179" s="1" t="s">
        <v>23543</v>
      </c>
      <c r="G7179" s="1">
        <v>48.288333000000002</v>
      </c>
      <c r="H7179" s="1">
        <v>3.2463890000000002</v>
      </c>
      <c r="I7179" s="1">
        <v>223</v>
      </c>
      <c r="J7179" s="1">
        <v>1</v>
      </c>
      <c r="K7179" s="1" t="s">
        <v>184</v>
      </c>
      <c r="L7179" s="1" t="s">
        <v>23541</v>
      </c>
    </row>
    <row r="7180" spans="1:12">
      <c r="A7180" s="1">
        <v>8610</v>
      </c>
      <c r="B7180" s="1" t="s">
        <v>23544</v>
      </c>
      <c r="C7180" s="1" t="s">
        <v>23545</v>
      </c>
      <c r="D7180" s="1" t="s">
        <v>4057</v>
      </c>
      <c r="F7180" s="1" t="s">
        <v>23546</v>
      </c>
      <c r="G7180" s="1">
        <v>47.981389</v>
      </c>
      <c r="H7180" s="1">
        <v>3.776389</v>
      </c>
      <c r="I7180" s="1">
        <v>345</v>
      </c>
      <c r="J7180" s="1">
        <v>1</v>
      </c>
      <c r="K7180" s="1" t="s">
        <v>184</v>
      </c>
      <c r="L7180" s="1" t="s">
        <v>23544</v>
      </c>
    </row>
    <row r="7181" spans="1:12">
      <c r="A7181" s="1">
        <v>8611</v>
      </c>
      <c r="B7181" s="1" t="s">
        <v>23547</v>
      </c>
      <c r="C7181" s="1" t="s">
        <v>23548</v>
      </c>
      <c r="D7181" s="1" t="s">
        <v>4057</v>
      </c>
      <c r="F7181" s="1" t="s">
        <v>23549</v>
      </c>
      <c r="G7181" s="1">
        <v>47.238610999999999</v>
      </c>
      <c r="H7181" s="1">
        <v>4.2630559999999997</v>
      </c>
      <c r="I7181" s="1">
        <v>1699</v>
      </c>
      <c r="J7181" s="1">
        <v>1</v>
      </c>
      <c r="K7181" s="1" t="s">
        <v>184</v>
      </c>
      <c r="L7181" s="1" t="s">
        <v>23547</v>
      </c>
    </row>
    <row r="7182" spans="1:12">
      <c r="A7182" s="1">
        <v>8612</v>
      </c>
      <c r="B7182" s="1" t="s">
        <v>23550</v>
      </c>
      <c r="C7182" s="1" t="s">
        <v>23551</v>
      </c>
      <c r="D7182" s="1" t="s">
        <v>5363</v>
      </c>
      <c r="F7182" s="1" t="s">
        <v>23552</v>
      </c>
      <c r="G7182" s="1">
        <v>47.343611000000003</v>
      </c>
      <c r="H7182" s="1">
        <v>7.8875000000000002</v>
      </c>
      <c r="I7182" s="1">
        <v>1370</v>
      </c>
      <c r="J7182" s="1">
        <v>1</v>
      </c>
      <c r="K7182" s="1" t="s">
        <v>184</v>
      </c>
      <c r="L7182" s="1" t="s">
        <v>23550</v>
      </c>
    </row>
    <row r="7183" spans="1:12">
      <c r="A7183" s="1">
        <v>8613</v>
      </c>
      <c r="B7183" s="1" t="s">
        <v>23553</v>
      </c>
      <c r="C7183" s="1" t="s">
        <v>5386</v>
      </c>
      <c r="D7183" s="1" t="s">
        <v>5363</v>
      </c>
      <c r="E7183" s="1" t="s">
        <v>23554</v>
      </c>
      <c r="F7183" s="1" t="s">
        <v>23555</v>
      </c>
      <c r="G7183" s="1">
        <v>46.972499999999997</v>
      </c>
      <c r="H7183" s="1">
        <v>8.3986110000000007</v>
      </c>
      <c r="I7183" s="1">
        <v>1464</v>
      </c>
      <c r="J7183" s="1">
        <v>1</v>
      </c>
      <c r="K7183" s="1" t="s">
        <v>184</v>
      </c>
      <c r="L7183" s="1" t="s">
        <v>23553</v>
      </c>
    </row>
    <row r="7184" spans="1:12">
      <c r="A7184" s="1">
        <v>8614</v>
      </c>
      <c r="B7184" s="1" t="s">
        <v>23556</v>
      </c>
      <c r="C7184" s="1" t="s">
        <v>23557</v>
      </c>
      <c r="D7184" s="1" t="s">
        <v>5363</v>
      </c>
      <c r="F7184" s="1" t="s">
        <v>23558</v>
      </c>
      <c r="G7184" s="1">
        <v>46.513055999999999</v>
      </c>
      <c r="H7184" s="1">
        <v>8.6894439999999999</v>
      </c>
      <c r="I7184" s="1">
        <v>3214</v>
      </c>
      <c r="J7184" s="1">
        <v>1</v>
      </c>
      <c r="K7184" s="1" t="s">
        <v>184</v>
      </c>
      <c r="L7184" s="1" t="s">
        <v>23556</v>
      </c>
    </row>
    <row r="7185" spans="1:12">
      <c r="A7185" s="1">
        <v>8615</v>
      </c>
      <c r="B7185" s="1" t="s">
        <v>23559</v>
      </c>
      <c r="C7185" s="1" t="s">
        <v>23560</v>
      </c>
      <c r="D7185" s="1" t="s">
        <v>5363</v>
      </c>
      <c r="F7185" s="1" t="s">
        <v>23561</v>
      </c>
      <c r="G7185" s="1">
        <v>46.294989999999999</v>
      </c>
      <c r="H7185" s="1">
        <v>8.9916</v>
      </c>
      <c r="I7185" s="1">
        <v>850</v>
      </c>
      <c r="J7185" s="1">
        <v>1</v>
      </c>
      <c r="K7185" s="1" t="s">
        <v>184</v>
      </c>
      <c r="L7185" s="1" t="s">
        <v>23559</v>
      </c>
    </row>
    <row r="7186" spans="1:12">
      <c r="A7186" s="1">
        <v>8616</v>
      </c>
      <c r="B7186" s="1" t="s">
        <v>23562</v>
      </c>
      <c r="C7186" s="1" t="s">
        <v>23563</v>
      </c>
      <c r="D7186" s="1" t="s">
        <v>5088</v>
      </c>
      <c r="F7186" s="1" t="s">
        <v>23564</v>
      </c>
      <c r="G7186" s="1">
        <v>50.407221999999997</v>
      </c>
      <c r="H7186" s="1">
        <v>14.232778</v>
      </c>
      <c r="I7186" s="1">
        <v>719</v>
      </c>
      <c r="J7186" s="1">
        <v>1</v>
      </c>
      <c r="K7186" s="1" t="s">
        <v>184</v>
      </c>
      <c r="L7186" s="1" t="s">
        <v>23562</v>
      </c>
    </row>
    <row r="7187" spans="1:12">
      <c r="A7187" s="1">
        <v>8617</v>
      </c>
      <c r="B7187" s="1" t="s">
        <v>23565</v>
      </c>
      <c r="C7187" s="1" t="s">
        <v>23566</v>
      </c>
      <c r="D7187" s="1" t="s">
        <v>5088</v>
      </c>
      <c r="F7187" s="1" t="s">
        <v>23567</v>
      </c>
      <c r="G7187" s="1">
        <v>50.698889000000001</v>
      </c>
      <c r="H7187" s="1">
        <v>13.970833000000001</v>
      </c>
      <c r="I7187" s="1">
        <v>765</v>
      </c>
      <c r="J7187" s="1">
        <v>1</v>
      </c>
      <c r="K7187" s="1" t="s">
        <v>184</v>
      </c>
      <c r="L7187" s="1" t="s">
        <v>23565</v>
      </c>
    </row>
    <row r="7188" spans="1:12">
      <c r="A7188" s="1">
        <v>8618</v>
      </c>
      <c r="B7188" s="1" t="s">
        <v>23568</v>
      </c>
      <c r="C7188" s="1" t="s">
        <v>23569</v>
      </c>
      <c r="D7188" s="1" t="s">
        <v>5190</v>
      </c>
      <c r="F7188" s="1" t="s">
        <v>23570</v>
      </c>
      <c r="G7188" s="1">
        <v>47.131667</v>
      </c>
      <c r="H7188" s="1">
        <v>13.695278</v>
      </c>
      <c r="I7188" s="1">
        <v>3629</v>
      </c>
      <c r="J7188" s="1">
        <v>1</v>
      </c>
      <c r="K7188" s="1" t="s">
        <v>184</v>
      </c>
      <c r="L7188" s="1" t="s">
        <v>23568</v>
      </c>
    </row>
    <row r="7189" spans="1:12">
      <c r="A7189" s="1">
        <v>8619</v>
      </c>
      <c r="B7189" s="1" t="s">
        <v>23571</v>
      </c>
      <c r="C7189" s="1" t="s">
        <v>23572</v>
      </c>
      <c r="D7189" s="1" t="s">
        <v>5190</v>
      </c>
      <c r="F7189" s="1" t="s">
        <v>23573</v>
      </c>
      <c r="G7189" s="1">
        <v>46.580832999999998</v>
      </c>
      <c r="H7189" s="1">
        <v>13.629167000000001</v>
      </c>
      <c r="I7189" s="1">
        <v>1810</v>
      </c>
      <c r="J7189" s="1">
        <v>1</v>
      </c>
      <c r="K7189" s="1" t="s">
        <v>184</v>
      </c>
      <c r="L7189" s="1" t="s">
        <v>23571</v>
      </c>
    </row>
    <row r="7190" spans="1:12">
      <c r="A7190" s="1">
        <v>8620</v>
      </c>
      <c r="B7190" s="1" t="s">
        <v>23574</v>
      </c>
      <c r="C7190" s="1" t="s">
        <v>23575</v>
      </c>
      <c r="D7190" s="1" t="s">
        <v>1196</v>
      </c>
      <c r="F7190" s="1" t="s">
        <v>23576</v>
      </c>
      <c r="G7190" s="1">
        <v>49.097777999999998</v>
      </c>
      <c r="H7190" s="1">
        <v>8.4530560000000001</v>
      </c>
      <c r="I7190" s="1">
        <v>400</v>
      </c>
      <c r="J7190" s="1">
        <v>1</v>
      </c>
      <c r="K7190" s="1" t="s">
        <v>184</v>
      </c>
      <c r="L7190" s="1" t="s">
        <v>23574</v>
      </c>
    </row>
    <row r="7191" spans="1:12">
      <c r="A7191" s="1">
        <v>8621</v>
      </c>
      <c r="B7191" s="1" t="s">
        <v>23577</v>
      </c>
      <c r="C7191" s="1" t="s">
        <v>23578</v>
      </c>
      <c r="D7191" s="1" t="s">
        <v>1196</v>
      </c>
      <c r="F7191" s="1" t="s">
        <v>23579</v>
      </c>
      <c r="G7191" s="1">
        <v>49.567222000000001</v>
      </c>
      <c r="H7191" s="1">
        <v>8.6113890000000008</v>
      </c>
      <c r="I7191" s="1">
        <v>319</v>
      </c>
      <c r="J7191" s="1">
        <v>1</v>
      </c>
      <c r="K7191" s="1" t="s">
        <v>184</v>
      </c>
      <c r="L7191" s="1" t="s">
        <v>23577</v>
      </c>
    </row>
    <row r="7192" spans="1:12">
      <c r="A7192" s="1">
        <v>8622</v>
      </c>
      <c r="B7192" s="1" t="s">
        <v>23580</v>
      </c>
      <c r="C7192" s="1" t="s">
        <v>23581</v>
      </c>
      <c r="D7192" s="1" t="s">
        <v>4057</v>
      </c>
      <c r="F7192" s="1" t="s">
        <v>23582</v>
      </c>
      <c r="G7192" s="1">
        <v>48.928610999999997</v>
      </c>
      <c r="H7192" s="1">
        <v>2.833056</v>
      </c>
      <c r="I7192" s="1">
        <v>210</v>
      </c>
      <c r="J7192" s="1">
        <v>1</v>
      </c>
      <c r="K7192" s="1" t="s">
        <v>184</v>
      </c>
      <c r="L7192" s="1" t="s">
        <v>23580</v>
      </c>
    </row>
    <row r="7193" spans="1:12">
      <c r="A7193" s="1">
        <v>8623</v>
      </c>
      <c r="B7193" s="1" t="s">
        <v>23583</v>
      </c>
      <c r="C7193" s="1" t="s">
        <v>23584</v>
      </c>
      <c r="D7193" s="1" t="s">
        <v>4057</v>
      </c>
      <c r="F7193" s="1" t="s">
        <v>23585</v>
      </c>
      <c r="G7193" s="1">
        <v>49.066943999999999</v>
      </c>
      <c r="H7193" s="1">
        <v>3.3561109999999998</v>
      </c>
      <c r="I7193" s="1">
        <v>719</v>
      </c>
      <c r="J7193" s="1">
        <v>1</v>
      </c>
      <c r="K7193" s="1" t="s">
        <v>184</v>
      </c>
      <c r="L7193" s="1" t="s">
        <v>23583</v>
      </c>
    </row>
    <row r="7194" spans="1:12">
      <c r="A7194" s="1">
        <v>8624</v>
      </c>
      <c r="B7194" s="1" t="s">
        <v>23586</v>
      </c>
      <c r="C7194" s="1" t="s">
        <v>23587</v>
      </c>
      <c r="D7194" s="1" t="s">
        <v>1210</v>
      </c>
      <c r="E7194" s="1" t="s">
        <v>23588</v>
      </c>
      <c r="F7194" s="1" t="s">
        <v>23589</v>
      </c>
      <c r="G7194" s="1">
        <v>41.9335691</v>
      </c>
      <c r="H7194" s="1">
        <v>-85.052293500000005</v>
      </c>
      <c r="I7194" s="1">
        <v>959</v>
      </c>
      <c r="J7194" s="1">
        <v>-5</v>
      </c>
      <c r="K7194" s="1" t="s">
        <v>236</v>
      </c>
      <c r="L7194" s="1" t="s">
        <v>23586</v>
      </c>
    </row>
    <row r="7195" spans="1:12">
      <c r="A7195" s="1">
        <v>8625</v>
      </c>
      <c r="B7195" s="1" t="s">
        <v>23590</v>
      </c>
      <c r="C7195" s="1" t="s">
        <v>23591</v>
      </c>
      <c r="D7195" s="1" t="s">
        <v>1210</v>
      </c>
      <c r="E7195" s="1" t="s">
        <v>23592</v>
      </c>
      <c r="F7195" s="1" t="s">
        <v>23593</v>
      </c>
      <c r="G7195" s="1">
        <v>41.297307400000001</v>
      </c>
      <c r="H7195" s="1">
        <v>-75.852240499999994</v>
      </c>
      <c r="I7195" s="1">
        <v>543</v>
      </c>
      <c r="J7195" s="1">
        <v>-5</v>
      </c>
      <c r="K7195" s="1" t="s">
        <v>236</v>
      </c>
      <c r="L7195" s="1" t="s">
        <v>23590</v>
      </c>
    </row>
    <row r="7196" spans="1:12">
      <c r="A7196" s="1">
        <v>8626</v>
      </c>
      <c r="B7196" s="1" t="s">
        <v>23594</v>
      </c>
      <c r="C7196" s="1" t="s">
        <v>23595</v>
      </c>
      <c r="D7196" s="1" t="s">
        <v>1210</v>
      </c>
      <c r="E7196" s="1" t="s">
        <v>23596</v>
      </c>
      <c r="F7196" s="1" t="s">
        <v>23597</v>
      </c>
      <c r="G7196" s="1">
        <v>41.684027800000003</v>
      </c>
      <c r="H7196" s="1">
        <v>-81.389750000000006</v>
      </c>
      <c r="I7196" s="1">
        <v>626</v>
      </c>
      <c r="J7196" s="1">
        <v>-5</v>
      </c>
      <c r="K7196" s="1" t="s">
        <v>236</v>
      </c>
      <c r="L7196" s="1" t="s">
        <v>23594</v>
      </c>
    </row>
    <row r="7197" spans="1:12">
      <c r="A7197" s="1">
        <v>8627</v>
      </c>
      <c r="B7197" s="1" t="s">
        <v>23598</v>
      </c>
      <c r="C7197" s="1" t="s">
        <v>23599</v>
      </c>
      <c r="D7197" s="1" t="s">
        <v>7209</v>
      </c>
      <c r="F7197" s="1" t="s">
        <v>23600</v>
      </c>
      <c r="G7197" s="1">
        <v>25.056600570000001</v>
      </c>
      <c r="H7197" s="1">
        <v>121.24426269999999</v>
      </c>
      <c r="I7197" s="1">
        <v>143</v>
      </c>
      <c r="J7197" s="1">
        <v>8</v>
      </c>
      <c r="K7197" s="1" t="s">
        <v>161</v>
      </c>
      <c r="L7197" s="1" t="s">
        <v>23598</v>
      </c>
    </row>
    <row r="7198" spans="1:12">
      <c r="A7198" s="1">
        <v>8628</v>
      </c>
      <c r="B7198" s="1" t="s">
        <v>23601</v>
      </c>
      <c r="C7198" s="1" t="s">
        <v>16481</v>
      </c>
      <c r="D7198" s="1" t="s">
        <v>181</v>
      </c>
      <c r="E7198" s="1" t="s">
        <v>23602</v>
      </c>
      <c r="F7198" s="1" t="s">
        <v>23603</v>
      </c>
      <c r="G7198" s="1">
        <v>70.404700000000005</v>
      </c>
      <c r="H7198" s="1">
        <v>52.0702</v>
      </c>
      <c r="I7198" s="1">
        <v>5</v>
      </c>
      <c r="J7198" s="1">
        <v>-4</v>
      </c>
      <c r="K7198" s="1" t="s">
        <v>184</v>
      </c>
      <c r="L7198" s="1" t="s">
        <v>23601</v>
      </c>
    </row>
    <row r="7199" spans="1:12">
      <c r="A7199" s="1">
        <v>8629</v>
      </c>
      <c r="B7199" s="1" t="s">
        <v>23604</v>
      </c>
      <c r="C7199" s="1" t="s">
        <v>23604</v>
      </c>
      <c r="D7199" s="1" t="s">
        <v>4862</v>
      </c>
      <c r="F7199" s="1" t="s">
        <v>1212</v>
      </c>
      <c r="G7199" s="1">
        <v>42.6</v>
      </c>
      <c r="H7199" s="1">
        <v>11.48</v>
      </c>
      <c r="I7199" s="1">
        <v>0</v>
      </c>
      <c r="J7199" s="1">
        <v>1</v>
      </c>
      <c r="K7199" s="1" t="s">
        <v>184</v>
      </c>
      <c r="L7199" s="1" t="s">
        <v>23604</v>
      </c>
    </row>
    <row r="7200" spans="1:12">
      <c r="A7200" s="1">
        <v>8630</v>
      </c>
      <c r="B7200" s="1" t="s">
        <v>23605</v>
      </c>
      <c r="C7200" s="1" t="s">
        <v>23605</v>
      </c>
      <c r="D7200" s="1" t="s">
        <v>10648</v>
      </c>
      <c r="E7200" s="1" t="s">
        <v>23606</v>
      </c>
      <c r="F7200" s="1" t="s">
        <v>1212</v>
      </c>
      <c r="G7200" s="1">
        <v>40.926389</v>
      </c>
      <c r="H7200" s="1">
        <v>107.738889</v>
      </c>
      <c r="I7200" s="1">
        <v>3389</v>
      </c>
      <c r="J7200" s="1">
        <v>8</v>
      </c>
      <c r="K7200" s="1" t="s">
        <v>161</v>
      </c>
      <c r="L7200" s="1" t="s">
        <v>23605</v>
      </c>
    </row>
    <row r="7201" spans="1:12">
      <c r="A7201" s="1">
        <v>8631</v>
      </c>
      <c r="B7201" s="1" t="s">
        <v>22720</v>
      </c>
      <c r="C7201" s="1" t="s">
        <v>23607</v>
      </c>
      <c r="D7201" s="1" t="s">
        <v>1210</v>
      </c>
      <c r="E7201" s="1" t="s">
        <v>23608</v>
      </c>
      <c r="F7201" s="1" t="s">
        <v>23609</v>
      </c>
      <c r="G7201" s="1">
        <v>38.181972199999997</v>
      </c>
      <c r="H7201" s="1">
        <v>-84.906138900000002</v>
      </c>
      <c r="I7201" s="1">
        <v>812</v>
      </c>
      <c r="J7201" s="1">
        <v>-4</v>
      </c>
      <c r="K7201" s="1" t="s">
        <v>236</v>
      </c>
      <c r="L7201" s="1" t="s">
        <v>22720</v>
      </c>
    </row>
    <row r="7202" spans="1:12">
      <c r="A7202" s="1">
        <v>8632</v>
      </c>
      <c r="B7202" s="1" t="s">
        <v>23610</v>
      </c>
      <c r="C7202" s="1" t="s">
        <v>12767</v>
      </c>
      <c r="D7202" s="1" t="s">
        <v>1210</v>
      </c>
      <c r="E7202" s="1" t="s">
        <v>23611</v>
      </c>
      <c r="F7202" s="1" t="s">
        <v>23612</v>
      </c>
      <c r="G7202" s="1">
        <v>44.048472799999999</v>
      </c>
      <c r="H7202" s="1">
        <v>-70.283507499999999</v>
      </c>
      <c r="I7202" s="1">
        <v>288</v>
      </c>
      <c r="J7202" s="1">
        <v>-5</v>
      </c>
      <c r="K7202" s="1" t="s">
        <v>236</v>
      </c>
      <c r="L7202" s="1" t="s">
        <v>23610</v>
      </c>
    </row>
    <row r="7203" spans="1:12">
      <c r="A7203" s="1">
        <v>8633</v>
      </c>
      <c r="B7203" s="1" t="s">
        <v>23613</v>
      </c>
      <c r="C7203" s="1" t="s">
        <v>23614</v>
      </c>
      <c r="D7203" s="1" t="s">
        <v>2247</v>
      </c>
      <c r="F7203" s="1" t="s">
        <v>23615</v>
      </c>
      <c r="G7203" s="1">
        <v>52.829444000000002</v>
      </c>
      <c r="H7203" s="1">
        <v>18.330556000000001</v>
      </c>
      <c r="I7203" s="1">
        <v>259</v>
      </c>
      <c r="J7203" s="1">
        <v>1</v>
      </c>
      <c r="K7203" s="1" t="s">
        <v>184</v>
      </c>
      <c r="L7203" s="1" t="s">
        <v>23613</v>
      </c>
    </row>
    <row r="7204" spans="1:12">
      <c r="A7204" s="1">
        <v>8634</v>
      </c>
      <c r="B7204" s="1" t="s">
        <v>23616</v>
      </c>
      <c r="C7204" s="1" t="s">
        <v>23617</v>
      </c>
      <c r="D7204" s="1" t="s">
        <v>2247</v>
      </c>
      <c r="F7204" s="1" t="s">
        <v>23618</v>
      </c>
      <c r="G7204" s="1">
        <v>54.248055999999998</v>
      </c>
      <c r="H7204" s="1">
        <v>18.671666999999999</v>
      </c>
      <c r="I7204" s="1">
        <v>21</v>
      </c>
      <c r="J7204" s="1">
        <v>1</v>
      </c>
      <c r="K7204" s="1" t="s">
        <v>184</v>
      </c>
      <c r="L7204" s="1" t="s">
        <v>23616</v>
      </c>
    </row>
    <row r="7205" spans="1:12">
      <c r="A7205" s="1">
        <v>8635</v>
      </c>
      <c r="B7205" s="1" t="s">
        <v>5059</v>
      </c>
      <c r="C7205" s="1" t="s">
        <v>5059</v>
      </c>
      <c r="D7205" s="1" t="s">
        <v>1210</v>
      </c>
      <c r="E7205" s="1" t="s">
        <v>23619</v>
      </c>
      <c r="F7205" s="1" t="s">
        <v>1212</v>
      </c>
      <c r="G7205" s="1">
        <v>43.982816800000002</v>
      </c>
      <c r="H7205" s="1">
        <v>-124.1113687</v>
      </c>
      <c r="I7205" s="1">
        <v>51</v>
      </c>
      <c r="J7205" s="1">
        <v>-7</v>
      </c>
      <c r="K7205" s="1" t="s">
        <v>236</v>
      </c>
      <c r="L7205" s="1" t="s">
        <v>5059</v>
      </c>
    </row>
    <row r="7206" spans="1:12">
      <c r="A7206" s="1">
        <v>8636</v>
      </c>
      <c r="B7206" s="1" t="s">
        <v>23620</v>
      </c>
      <c r="C7206" s="1" t="s">
        <v>23621</v>
      </c>
      <c r="D7206" s="1" t="s">
        <v>1210</v>
      </c>
      <c r="E7206" s="1" t="s">
        <v>23622</v>
      </c>
      <c r="F7206" s="1" t="s">
        <v>1212</v>
      </c>
      <c r="G7206" s="1">
        <v>35.0158056</v>
      </c>
      <c r="H7206" s="1">
        <v>-84.3468333</v>
      </c>
      <c r="I7206" s="1">
        <v>1789</v>
      </c>
      <c r="J7206" s="1">
        <v>-4</v>
      </c>
      <c r="K7206" s="1" t="s">
        <v>236</v>
      </c>
      <c r="L7206" s="1" t="s">
        <v>23620</v>
      </c>
    </row>
    <row r="7207" spans="1:12">
      <c r="A7207" s="1">
        <v>8637</v>
      </c>
      <c r="B7207" s="1" t="s">
        <v>23623</v>
      </c>
      <c r="C7207" s="1" t="s">
        <v>1254</v>
      </c>
      <c r="D7207" s="1" t="s">
        <v>1196</v>
      </c>
      <c r="F7207" s="1" t="s">
        <v>23624</v>
      </c>
      <c r="G7207" s="1">
        <v>52.475555999999997</v>
      </c>
      <c r="H7207" s="1">
        <v>13.364444000000001</v>
      </c>
      <c r="I7207" s="1">
        <v>136</v>
      </c>
      <c r="J7207" s="1">
        <v>1</v>
      </c>
      <c r="K7207" s="1" t="s">
        <v>184</v>
      </c>
      <c r="L7207" s="1" t="s">
        <v>23623</v>
      </c>
    </row>
    <row r="7208" spans="1:12">
      <c r="A7208" s="1">
        <v>8638</v>
      </c>
      <c r="B7208" s="1" t="s">
        <v>23625</v>
      </c>
      <c r="C7208" s="1" t="s">
        <v>18216</v>
      </c>
      <c r="D7208" s="1" t="s">
        <v>1210</v>
      </c>
      <c r="E7208" s="1" t="s">
        <v>23626</v>
      </c>
      <c r="F7208" s="1" t="s">
        <v>23627</v>
      </c>
      <c r="G7208" s="1">
        <v>42.090555999999999</v>
      </c>
      <c r="H7208" s="1">
        <v>-87.822500000000005</v>
      </c>
      <c r="I7208" s="1">
        <v>653</v>
      </c>
      <c r="J7208" s="1">
        <v>-6</v>
      </c>
      <c r="K7208" s="1" t="s">
        <v>236</v>
      </c>
      <c r="L7208" s="1" t="s">
        <v>23625</v>
      </c>
    </row>
    <row r="7209" spans="1:12">
      <c r="A7209" s="1">
        <v>8639</v>
      </c>
      <c r="B7209" s="1" t="s">
        <v>23534</v>
      </c>
      <c r="C7209" s="1" t="s">
        <v>23535</v>
      </c>
      <c r="D7209" s="1" t="s">
        <v>1210</v>
      </c>
      <c r="F7209" s="1" t="s">
        <v>23628</v>
      </c>
      <c r="G7209" s="1">
        <v>43.975278000000003</v>
      </c>
      <c r="H7209" s="1">
        <v>-90.483333000000002</v>
      </c>
      <c r="I7209" s="1">
        <v>965</v>
      </c>
      <c r="J7209" s="1">
        <v>-6</v>
      </c>
      <c r="K7209" s="1" t="s">
        <v>236</v>
      </c>
      <c r="L7209" s="1" t="s">
        <v>23534</v>
      </c>
    </row>
    <row r="7210" spans="1:12">
      <c r="A7210" s="1">
        <v>8640</v>
      </c>
      <c r="B7210" s="1" t="s">
        <v>23629</v>
      </c>
      <c r="C7210" s="1" t="s">
        <v>10647</v>
      </c>
      <c r="D7210" s="1" t="s">
        <v>10648</v>
      </c>
      <c r="F7210" s="1" t="s">
        <v>23630</v>
      </c>
      <c r="G7210" s="1">
        <v>40.503101350000001</v>
      </c>
      <c r="H7210" s="1">
        <v>116.1080017</v>
      </c>
      <c r="I7210" s="1">
        <v>1677</v>
      </c>
      <c r="J7210" s="1">
        <v>8</v>
      </c>
      <c r="K7210" s="1" t="s">
        <v>161</v>
      </c>
      <c r="L7210" s="1" t="s">
        <v>23629</v>
      </c>
    </row>
    <row r="7211" spans="1:12">
      <c r="A7211" s="1">
        <v>8641</v>
      </c>
      <c r="B7211" s="1" t="s">
        <v>23631</v>
      </c>
      <c r="C7211" s="1" t="s">
        <v>23632</v>
      </c>
      <c r="D7211" s="1" t="s">
        <v>1210</v>
      </c>
      <c r="E7211" s="1" t="s">
        <v>23633</v>
      </c>
      <c r="F7211" s="1" t="s">
        <v>23634</v>
      </c>
      <c r="G7211" s="1">
        <v>25.995027799999999</v>
      </c>
      <c r="H7211" s="1">
        <v>-81.672527799999997</v>
      </c>
      <c r="I7211" s="1">
        <v>5</v>
      </c>
      <c r="J7211" s="1">
        <v>-5</v>
      </c>
      <c r="K7211" s="1" t="s">
        <v>236</v>
      </c>
      <c r="L7211" s="1" t="s">
        <v>23631</v>
      </c>
    </row>
    <row r="7212" spans="1:12">
      <c r="A7212" s="1">
        <v>8642</v>
      </c>
      <c r="B7212" s="1" t="s">
        <v>23635</v>
      </c>
      <c r="C7212" s="1" t="s">
        <v>23636</v>
      </c>
      <c r="D7212" s="1" t="s">
        <v>7943</v>
      </c>
      <c r="F7212" s="1" t="s">
        <v>1212</v>
      </c>
      <c r="G7212" s="1">
        <v>-13.565588999999999</v>
      </c>
      <c r="H7212" s="1">
        <v>-38.939241000000003</v>
      </c>
      <c r="I7212" s="1">
        <v>5</v>
      </c>
      <c r="J7212" s="1">
        <v>-5</v>
      </c>
      <c r="K7212" s="1" t="s">
        <v>5710</v>
      </c>
      <c r="L7212" s="1" t="s">
        <v>23635</v>
      </c>
    </row>
    <row r="7213" spans="1:12">
      <c r="A7213" s="1">
        <v>8643</v>
      </c>
      <c r="B7213" s="1" t="s">
        <v>23635</v>
      </c>
      <c r="C7213" s="1" t="s">
        <v>23636</v>
      </c>
      <c r="D7213" s="1" t="s">
        <v>7943</v>
      </c>
      <c r="F7213" s="1" t="s">
        <v>1212</v>
      </c>
      <c r="G7213" s="1">
        <v>-13.565588999999999</v>
      </c>
      <c r="H7213" s="1">
        <v>-38.939241000000003</v>
      </c>
      <c r="I7213" s="1">
        <v>5</v>
      </c>
      <c r="J7213" s="1">
        <v>-5</v>
      </c>
      <c r="K7213" s="1" t="s">
        <v>5710</v>
      </c>
      <c r="L7213" s="1" t="s">
        <v>23635</v>
      </c>
    </row>
    <row r="7214" spans="1:12">
      <c r="A7214" s="1">
        <v>8644</v>
      </c>
      <c r="B7214" s="1" t="s">
        <v>23637</v>
      </c>
      <c r="C7214" s="1" t="s">
        <v>23638</v>
      </c>
      <c r="D7214" s="1" t="s">
        <v>1210</v>
      </c>
      <c r="E7214" s="1" t="s">
        <v>23639</v>
      </c>
      <c r="F7214" s="1" t="s">
        <v>23640</v>
      </c>
      <c r="G7214" s="1">
        <v>46.009311400000001</v>
      </c>
      <c r="H7214" s="1">
        <v>-83.743934199999998</v>
      </c>
      <c r="I7214" s="1">
        <v>668</v>
      </c>
      <c r="J7214" s="1">
        <v>-5</v>
      </c>
      <c r="K7214" s="1" t="s">
        <v>236</v>
      </c>
      <c r="L7214" s="1" t="s">
        <v>23637</v>
      </c>
    </row>
    <row r="7215" spans="1:12">
      <c r="A7215" s="1">
        <v>8645</v>
      </c>
      <c r="B7215" s="1" t="s">
        <v>23641</v>
      </c>
      <c r="C7215" s="1" t="s">
        <v>12767</v>
      </c>
      <c r="D7215" s="1" t="s">
        <v>1210</v>
      </c>
      <c r="E7215" s="1" t="s">
        <v>23642</v>
      </c>
      <c r="F7215" s="1" t="s">
        <v>1212</v>
      </c>
      <c r="G7215" s="1">
        <v>44.806527799999998</v>
      </c>
      <c r="H7215" s="1">
        <v>-84.276194399999994</v>
      </c>
      <c r="I7215" s="1">
        <v>1218</v>
      </c>
      <c r="J7215" s="1">
        <v>-5</v>
      </c>
      <c r="K7215" s="1" t="s">
        <v>236</v>
      </c>
      <c r="L7215" s="1" t="s">
        <v>23641</v>
      </c>
    </row>
    <row r="7216" spans="1:12">
      <c r="A7216" s="1">
        <v>8646</v>
      </c>
      <c r="B7216" s="1" t="s">
        <v>23643</v>
      </c>
      <c r="C7216" s="1" t="s">
        <v>23644</v>
      </c>
      <c r="D7216" s="1" t="s">
        <v>1210</v>
      </c>
      <c r="E7216" s="1" t="s">
        <v>23645</v>
      </c>
      <c r="F7216" s="1" t="s">
        <v>23646</v>
      </c>
      <c r="G7216" s="1">
        <v>43.9705893</v>
      </c>
      <c r="H7216" s="1">
        <v>-84.475020000000001</v>
      </c>
      <c r="I7216" s="1">
        <v>774</v>
      </c>
      <c r="J7216" s="1">
        <v>-5</v>
      </c>
      <c r="K7216" s="1" t="s">
        <v>236</v>
      </c>
      <c r="L7216" s="1" t="s">
        <v>23643</v>
      </c>
    </row>
    <row r="7217" spans="1:12">
      <c r="A7217" s="1">
        <v>8647</v>
      </c>
      <c r="B7217" s="1" t="s">
        <v>23647</v>
      </c>
      <c r="C7217" s="1" t="s">
        <v>23648</v>
      </c>
      <c r="D7217" s="1" t="s">
        <v>1210</v>
      </c>
      <c r="E7217" s="1" t="s">
        <v>23649</v>
      </c>
      <c r="F7217" s="1" t="s">
        <v>1212</v>
      </c>
      <c r="G7217" s="1">
        <v>42.953919999999997</v>
      </c>
      <c r="H7217" s="1">
        <v>-85.343905800000002</v>
      </c>
      <c r="I7217" s="1">
        <v>681</v>
      </c>
      <c r="J7217" s="1">
        <v>-5</v>
      </c>
      <c r="K7217" s="1" t="s">
        <v>236</v>
      </c>
      <c r="L7217" s="1" t="s">
        <v>23647</v>
      </c>
    </row>
    <row r="7218" spans="1:12">
      <c r="A7218" s="1">
        <v>8648</v>
      </c>
      <c r="B7218" s="1" t="s">
        <v>23650</v>
      </c>
      <c r="C7218" s="1" t="s">
        <v>23651</v>
      </c>
      <c r="D7218" s="1" t="s">
        <v>1210</v>
      </c>
      <c r="E7218" s="1" t="s">
        <v>23652</v>
      </c>
      <c r="F7218" s="1" t="s">
        <v>23653</v>
      </c>
      <c r="G7218" s="1">
        <v>42.351194399999997</v>
      </c>
      <c r="H7218" s="1">
        <v>-86.255638899999994</v>
      </c>
      <c r="I7218" s="1">
        <v>666</v>
      </c>
      <c r="J7218" s="1">
        <v>-5</v>
      </c>
      <c r="K7218" s="1" t="s">
        <v>236</v>
      </c>
      <c r="L7218" s="1" t="s">
        <v>23650</v>
      </c>
    </row>
    <row r="7219" spans="1:12">
      <c r="A7219" s="1">
        <v>8649</v>
      </c>
      <c r="B7219" s="1" t="s">
        <v>23654</v>
      </c>
      <c r="C7219" s="1" t="s">
        <v>23655</v>
      </c>
      <c r="D7219" s="1" t="s">
        <v>1210</v>
      </c>
      <c r="E7219" s="1" t="s">
        <v>23656</v>
      </c>
      <c r="F7219" s="1" t="s">
        <v>1212</v>
      </c>
      <c r="G7219" s="1">
        <v>41.989340800000001</v>
      </c>
      <c r="H7219" s="1">
        <v>-88.101242799999994</v>
      </c>
      <c r="I7219" s="1">
        <v>801</v>
      </c>
      <c r="J7219" s="1">
        <v>-6</v>
      </c>
      <c r="K7219" s="1" t="s">
        <v>236</v>
      </c>
      <c r="L7219" s="1" t="s">
        <v>23654</v>
      </c>
    </row>
    <row r="7220" spans="1:12">
      <c r="A7220" s="1">
        <v>8650</v>
      </c>
      <c r="B7220" s="1" t="s">
        <v>23657</v>
      </c>
      <c r="C7220" s="1" t="s">
        <v>23658</v>
      </c>
      <c r="D7220" s="1" t="s">
        <v>9765</v>
      </c>
      <c r="F7220" s="1" t="s">
        <v>1212</v>
      </c>
      <c r="G7220" s="1">
        <v>22.464897000000001</v>
      </c>
      <c r="H7220" s="1">
        <v>89.351260999999994</v>
      </c>
      <c r="I7220" s="1">
        <v>0</v>
      </c>
      <c r="J7220" s="1">
        <v>6</v>
      </c>
      <c r="K7220" s="1" t="s">
        <v>201</v>
      </c>
      <c r="L7220" s="1" t="s">
        <v>23657</v>
      </c>
    </row>
    <row r="7221" spans="1:12">
      <c r="A7221" s="1">
        <v>8651</v>
      </c>
      <c r="B7221" s="1" t="s">
        <v>23657</v>
      </c>
      <c r="C7221" s="1" t="s">
        <v>23658</v>
      </c>
      <c r="D7221" s="1" t="s">
        <v>9765</v>
      </c>
      <c r="F7221" s="1" t="s">
        <v>1212</v>
      </c>
      <c r="G7221" s="1">
        <v>22.464897000000001</v>
      </c>
      <c r="H7221" s="1">
        <v>89.351260999999994</v>
      </c>
      <c r="I7221" s="1">
        <v>0</v>
      </c>
      <c r="J7221" s="1">
        <v>6</v>
      </c>
      <c r="K7221" s="1" t="s">
        <v>201</v>
      </c>
      <c r="L7221" s="1" t="s">
        <v>23657</v>
      </c>
    </row>
    <row r="7222" spans="1:12">
      <c r="A7222" s="1">
        <v>8652</v>
      </c>
      <c r="B7222" s="1" t="s">
        <v>23657</v>
      </c>
      <c r="C7222" s="1" t="s">
        <v>23658</v>
      </c>
      <c r="D7222" s="1" t="s">
        <v>9765</v>
      </c>
      <c r="F7222" s="1" t="s">
        <v>1212</v>
      </c>
      <c r="G7222" s="1">
        <v>22.464897000000001</v>
      </c>
      <c r="H7222" s="1">
        <v>89.351260999999994</v>
      </c>
      <c r="I7222" s="1">
        <v>0</v>
      </c>
      <c r="J7222" s="1">
        <v>6</v>
      </c>
      <c r="K7222" s="1" t="s">
        <v>201</v>
      </c>
      <c r="L7222" s="1" t="s">
        <v>23657</v>
      </c>
    </row>
    <row r="7223" spans="1:12">
      <c r="A7223" s="1">
        <v>8653</v>
      </c>
      <c r="B7223" s="1" t="s">
        <v>22723</v>
      </c>
      <c r="C7223" s="1" t="s">
        <v>22724</v>
      </c>
      <c r="D7223" s="1" t="s">
        <v>1210</v>
      </c>
      <c r="E7223" s="1" t="s">
        <v>23659</v>
      </c>
      <c r="F7223" s="1" t="s">
        <v>23660</v>
      </c>
      <c r="G7223" s="1">
        <v>44.636879700000001</v>
      </c>
      <c r="H7223" s="1">
        <v>-90.189326699999995</v>
      </c>
      <c r="I7223" s="1">
        <v>1278</v>
      </c>
      <c r="J7223" s="1">
        <v>-6</v>
      </c>
      <c r="K7223" s="1" t="s">
        <v>236</v>
      </c>
      <c r="L7223" s="1" t="s">
        <v>22723</v>
      </c>
    </row>
    <row r="7224" spans="1:12">
      <c r="A7224" s="1">
        <v>8654</v>
      </c>
      <c r="B7224" s="1" t="s">
        <v>23661</v>
      </c>
      <c r="C7224" s="1" t="s">
        <v>23662</v>
      </c>
      <c r="D7224" s="1" t="s">
        <v>1210</v>
      </c>
      <c r="E7224" s="1" t="s">
        <v>23663</v>
      </c>
      <c r="F7224" s="1" t="s">
        <v>23664</v>
      </c>
      <c r="G7224" s="1">
        <v>44.360645599999998</v>
      </c>
      <c r="H7224" s="1">
        <v>-89.838141199999995</v>
      </c>
      <c r="I7224" s="1">
        <v>1021</v>
      </c>
      <c r="J7224" s="1">
        <v>-6</v>
      </c>
      <c r="K7224" s="1" t="s">
        <v>236</v>
      </c>
      <c r="L7224" s="1" t="s">
        <v>23661</v>
      </c>
    </row>
    <row r="7225" spans="1:12">
      <c r="A7225" s="1">
        <v>8655</v>
      </c>
      <c r="B7225" s="1" t="s">
        <v>23665</v>
      </c>
      <c r="C7225" s="1" t="s">
        <v>23666</v>
      </c>
      <c r="D7225" s="1" t="s">
        <v>1210</v>
      </c>
      <c r="E7225" s="1" t="s">
        <v>23667</v>
      </c>
      <c r="F7225" s="1" t="s">
        <v>23668</v>
      </c>
      <c r="G7225" s="1">
        <v>41.830750000000002</v>
      </c>
      <c r="H7225" s="1">
        <v>-90.328972199999995</v>
      </c>
      <c r="I7225" s="1">
        <v>708</v>
      </c>
      <c r="J7225" s="1">
        <v>-6</v>
      </c>
      <c r="K7225" s="1" t="s">
        <v>236</v>
      </c>
      <c r="L7225" s="1" t="s">
        <v>23665</v>
      </c>
    </row>
    <row r="7226" spans="1:12">
      <c r="A7226" s="1">
        <v>8656</v>
      </c>
      <c r="B7226" s="1" t="s">
        <v>23669</v>
      </c>
      <c r="C7226" s="1" t="s">
        <v>23670</v>
      </c>
      <c r="D7226" s="1" t="s">
        <v>1196</v>
      </c>
      <c r="F7226" s="1" t="s">
        <v>1212</v>
      </c>
      <c r="G7226" s="1">
        <v>51.141663000000001</v>
      </c>
      <c r="H7226" s="1">
        <v>6.9873050000000001</v>
      </c>
      <c r="I7226" s="1">
        <v>1000</v>
      </c>
      <c r="J7226" s="1">
        <v>1</v>
      </c>
      <c r="K7226" s="1" t="s">
        <v>184</v>
      </c>
      <c r="L7226" s="1" t="s">
        <v>23669</v>
      </c>
    </row>
    <row r="7227" spans="1:12">
      <c r="A7227" s="1">
        <v>8657</v>
      </c>
      <c r="B7227" s="1" t="s">
        <v>23671</v>
      </c>
      <c r="C7227" s="1" t="s">
        <v>23672</v>
      </c>
      <c r="D7227" s="1" t="s">
        <v>6914</v>
      </c>
      <c r="F7227" s="1" t="s">
        <v>1212</v>
      </c>
      <c r="G7227" s="1">
        <v>29.682086999999999</v>
      </c>
      <c r="H7227" s="1">
        <v>35.470734</v>
      </c>
      <c r="I7227" s="1">
        <v>1000</v>
      </c>
      <c r="J7227" s="1">
        <v>3</v>
      </c>
      <c r="K7227" s="1" t="s">
        <v>161</v>
      </c>
      <c r="L7227" s="1" t="s">
        <v>23671</v>
      </c>
    </row>
    <row r="7228" spans="1:12">
      <c r="A7228" s="1">
        <v>8658</v>
      </c>
      <c r="B7228" s="1" t="s">
        <v>23673</v>
      </c>
      <c r="C7228" s="1" t="s">
        <v>23674</v>
      </c>
      <c r="D7228" s="1" t="s">
        <v>1210</v>
      </c>
      <c r="E7228" s="1" t="s">
        <v>23675</v>
      </c>
      <c r="F7228" s="1" t="s">
        <v>23676</v>
      </c>
      <c r="G7228" s="1">
        <v>42.584141000000002</v>
      </c>
      <c r="H7228" s="1">
        <v>-70.916144399999993</v>
      </c>
      <c r="I7228" s="1">
        <v>107</v>
      </c>
      <c r="J7228" s="1">
        <v>-5</v>
      </c>
      <c r="K7228" s="1" t="s">
        <v>236</v>
      </c>
      <c r="L7228" s="1" t="s">
        <v>23673</v>
      </c>
    </row>
    <row r="7229" spans="1:12">
      <c r="A7229" s="1">
        <v>8659</v>
      </c>
      <c r="B7229" s="1" t="s">
        <v>23677</v>
      </c>
      <c r="C7229" s="1" t="s">
        <v>23677</v>
      </c>
      <c r="D7229" s="1" t="s">
        <v>9291</v>
      </c>
      <c r="F7229" s="1" t="s">
        <v>1212</v>
      </c>
      <c r="G7229" s="1">
        <v>62.546100000000003</v>
      </c>
      <c r="H7229" s="1">
        <v>65.626099999999994</v>
      </c>
      <c r="I7229" s="1">
        <v>200</v>
      </c>
      <c r="J7229" s="1">
        <v>6</v>
      </c>
      <c r="K7229" s="1" t="s">
        <v>201</v>
      </c>
      <c r="L7229" s="1" t="s">
        <v>23677</v>
      </c>
    </row>
    <row r="7230" spans="1:12">
      <c r="A7230" s="1">
        <v>8660</v>
      </c>
      <c r="B7230" s="1" t="s">
        <v>23678</v>
      </c>
      <c r="C7230" s="1" t="s">
        <v>23679</v>
      </c>
      <c r="D7230" s="1" t="s">
        <v>9536</v>
      </c>
      <c r="F7230" s="1" t="s">
        <v>23680</v>
      </c>
      <c r="G7230" s="1">
        <v>27.20829964</v>
      </c>
      <c r="H7230" s="1">
        <v>73.711402890000002</v>
      </c>
      <c r="I7230" s="1">
        <v>3853</v>
      </c>
      <c r="J7230" s="1">
        <v>5.5</v>
      </c>
      <c r="K7230" s="1" t="s">
        <v>161</v>
      </c>
      <c r="L7230" s="1" t="s">
        <v>23678</v>
      </c>
    </row>
    <row r="7231" spans="1:12">
      <c r="A7231" s="1">
        <v>8661</v>
      </c>
      <c r="B7231" s="1" t="s">
        <v>23681</v>
      </c>
      <c r="C7231" s="1" t="s">
        <v>9505</v>
      </c>
      <c r="D7231" s="1" t="s">
        <v>9291</v>
      </c>
      <c r="F7231" s="1" t="s">
        <v>23682</v>
      </c>
      <c r="G7231" s="1">
        <v>55.511667000000003</v>
      </c>
      <c r="H7231" s="1">
        <v>37.507221999999999</v>
      </c>
      <c r="I7231" s="1">
        <v>568</v>
      </c>
      <c r="J7231" s="1">
        <v>4</v>
      </c>
      <c r="K7231" s="1" t="s">
        <v>201</v>
      </c>
      <c r="L7231" s="1" t="s">
        <v>23681</v>
      </c>
    </row>
    <row r="7232" spans="1:12">
      <c r="A7232" s="1">
        <v>8662</v>
      </c>
      <c r="B7232" s="1" t="s">
        <v>23683</v>
      </c>
      <c r="C7232" s="1" t="s">
        <v>23684</v>
      </c>
      <c r="D7232" s="1" t="s">
        <v>1210</v>
      </c>
      <c r="E7232" s="1" t="s">
        <v>23685</v>
      </c>
      <c r="F7232" s="1" t="s">
        <v>1212</v>
      </c>
      <c r="G7232" s="1">
        <v>37.756333300000001</v>
      </c>
      <c r="H7232" s="1">
        <v>-120.8001944</v>
      </c>
      <c r="I7232" s="1">
        <v>237</v>
      </c>
      <c r="J7232" s="1">
        <v>-8</v>
      </c>
      <c r="K7232" s="1" t="s">
        <v>236</v>
      </c>
      <c r="L7232" s="1" t="s">
        <v>23683</v>
      </c>
    </row>
    <row r="7233" spans="1:12">
      <c r="A7233" s="1">
        <v>8663</v>
      </c>
      <c r="B7233" s="1" t="s">
        <v>23686</v>
      </c>
      <c r="C7233" s="1" t="s">
        <v>23687</v>
      </c>
      <c r="D7233" s="1" t="s">
        <v>233</v>
      </c>
      <c r="E7233" s="1" t="s">
        <v>23688</v>
      </c>
      <c r="F7233" s="1" t="s">
        <v>23689</v>
      </c>
      <c r="G7233" s="1">
        <v>46.351666999999999</v>
      </c>
      <c r="H7233" s="1">
        <v>-72.680555999999996</v>
      </c>
      <c r="I7233" s="1">
        <v>199</v>
      </c>
      <c r="J7233" s="1">
        <v>-5</v>
      </c>
      <c r="K7233" s="1" t="s">
        <v>236</v>
      </c>
      <c r="L7233" s="1" t="s">
        <v>23686</v>
      </c>
    </row>
    <row r="7234" spans="1:12">
      <c r="A7234" s="1">
        <v>8664</v>
      </c>
      <c r="B7234" s="1" t="s">
        <v>23690</v>
      </c>
      <c r="C7234" s="1" t="s">
        <v>23691</v>
      </c>
      <c r="D7234" s="1" t="s">
        <v>1210</v>
      </c>
      <c r="E7234" s="1" t="s">
        <v>23692</v>
      </c>
      <c r="F7234" s="1" t="s">
        <v>23693</v>
      </c>
      <c r="G7234" s="1">
        <v>36.773944440000001</v>
      </c>
      <c r="H7234" s="1">
        <v>-90.324861100000007</v>
      </c>
      <c r="I7234" s="1">
        <v>331</v>
      </c>
      <c r="J7234" s="1">
        <v>-6</v>
      </c>
      <c r="K7234" s="1" t="s">
        <v>236</v>
      </c>
      <c r="L7234" s="1" t="s">
        <v>23690</v>
      </c>
    </row>
    <row r="7235" spans="1:12">
      <c r="A7235" s="1">
        <v>8665</v>
      </c>
      <c r="B7235" s="1" t="s">
        <v>23694</v>
      </c>
      <c r="C7235" s="1" t="s">
        <v>23695</v>
      </c>
      <c r="D7235" s="1" t="s">
        <v>1210</v>
      </c>
      <c r="F7235" s="1" t="s">
        <v>23696</v>
      </c>
      <c r="G7235" s="1">
        <v>40.625990799999997</v>
      </c>
      <c r="H7235" s="1">
        <v>-74.670243299999996</v>
      </c>
      <c r="I7235" s="1">
        <v>105</v>
      </c>
      <c r="J7235" s="1">
        <v>-5</v>
      </c>
      <c r="K7235" s="1" t="s">
        <v>236</v>
      </c>
      <c r="L7235" s="1" t="s">
        <v>23694</v>
      </c>
    </row>
    <row r="7236" spans="1:12">
      <c r="A7236" s="1">
        <v>8666</v>
      </c>
      <c r="B7236" s="1" t="s">
        <v>23697</v>
      </c>
      <c r="C7236" s="1" t="s">
        <v>23698</v>
      </c>
      <c r="D7236" s="1" t="s">
        <v>1210</v>
      </c>
      <c r="E7236" s="1" t="s">
        <v>23699</v>
      </c>
      <c r="F7236" s="1" t="s">
        <v>23700</v>
      </c>
      <c r="G7236" s="1">
        <v>44.910111100000002</v>
      </c>
      <c r="H7236" s="1">
        <v>-67.012694400000001</v>
      </c>
      <c r="I7236" s="1">
        <v>45</v>
      </c>
      <c r="J7236" s="1">
        <v>-5</v>
      </c>
      <c r="K7236" s="1" t="s">
        <v>236</v>
      </c>
      <c r="L7236" s="1" t="s">
        <v>23697</v>
      </c>
    </row>
    <row r="7237" spans="1:12">
      <c r="A7237" s="1">
        <v>8667</v>
      </c>
      <c r="B7237" s="1" t="s">
        <v>23701</v>
      </c>
      <c r="C7237" s="1" t="s">
        <v>23702</v>
      </c>
      <c r="D7237" s="1" t="s">
        <v>1210</v>
      </c>
      <c r="E7237" s="1" t="s">
        <v>23703</v>
      </c>
      <c r="F7237" s="1" t="s">
        <v>23704</v>
      </c>
      <c r="G7237" s="1">
        <v>40.459907800000003</v>
      </c>
      <c r="H7237" s="1">
        <v>-91.428501100000005</v>
      </c>
      <c r="I7237" s="1">
        <v>671</v>
      </c>
      <c r="J7237" s="1">
        <v>-6</v>
      </c>
      <c r="K7237" s="1" t="s">
        <v>236</v>
      </c>
      <c r="L7237" s="1" t="s">
        <v>23701</v>
      </c>
    </row>
    <row r="7238" spans="1:12">
      <c r="A7238" s="1">
        <v>8668</v>
      </c>
      <c r="B7238" s="1" t="s">
        <v>23705</v>
      </c>
      <c r="C7238" s="1" t="s">
        <v>23706</v>
      </c>
      <c r="D7238" s="1" t="s">
        <v>1210</v>
      </c>
      <c r="E7238" s="1" t="s">
        <v>23707</v>
      </c>
      <c r="F7238" s="1" t="s">
        <v>1212</v>
      </c>
      <c r="G7238" s="1">
        <v>44.165388900000004</v>
      </c>
      <c r="H7238" s="1">
        <v>-68.428166700000006</v>
      </c>
      <c r="I7238" s="1">
        <v>100</v>
      </c>
      <c r="J7238" s="1">
        <v>-5</v>
      </c>
      <c r="K7238" s="1" t="s">
        <v>236</v>
      </c>
      <c r="L7238" s="1" t="s">
        <v>23705</v>
      </c>
    </row>
    <row r="7239" spans="1:12">
      <c r="A7239" s="1">
        <v>8669</v>
      </c>
      <c r="B7239" s="1" t="s">
        <v>23708</v>
      </c>
      <c r="C7239" s="1" t="s">
        <v>10583</v>
      </c>
      <c r="D7239" s="1" t="s">
        <v>1644</v>
      </c>
      <c r="E7239" s="1" t="s">
        <v>23709</v>
      </c>
      <c r="F7239" s="1" t="s">
        <v>23710</v>
      </c>
      <c r="G7239" s="1">
        <v>56.439722000000003</v>
      </c>
      <c r="H7239" s="1">
        <v>-3.3713890000000002</v>
      </c>
      <c r="I7239" s="1">
        <v>392</v>
      </c>
      <c r="J7239" s="1">
        <v>0</v>
      </c>
      <c r="K7239" s="1" t="s">
        <v>184</v>
      </c>
      <c r="L7239" s="1" t="s">
        <v>23708</v>
      </c>
    </row>
    <row r="7240" spans="1:12">
      <c r="A7240" s="1">
        <v>8670</v>
      </c>
      <c r="B7240" s="1" t="s">
        <v>23711</v>
      </c>
      <c r="C7240" s="1" t="s">
        <v>23712</v>
      </c>
      <c r="D7240" s="1" t="s">
        <v>1644</v>
      </c>
      <c r="F7240" s="1" t="s">
        <v>23713</v>
      </c>
      <c r="G7240" s="1">
        <v>53.104166999999997</v>
      </c>
      <c r="H7240" s="1">
        <v>-4.3402779999999996</v>
      </c>
      <c r="I7240" s="1">
        <v>14</v>
      </c>
      <c r="J7240" s="1">
        <v>0</v>
      </c>
      <c r="K7240" s="1" t="s">
        <v>184</v>
      </c>
      <c r="L7240" s="1" t="s">
        <v>23711</v>
      </c>
    </row>
    <row r="7241" spans="1:12">
      <c r="A7241" s="1">
        <v>8671</v>
      </c>
      <c r="B7241" s="1" t="s">
        <v>23714</v>
      </c>
      <c r="C7241" s="1" t="s">
        <v>23715</v>
      </c>
      <c r="D7241" s="1" t="s">
        <v>1196</v>
      </c>
      <c r="F7241" s="1" t="s">
        <v>23716</v>
      </c>
      <c r="G7241" s="1">
        <v>51.333888999999999</v>
      </c>
      <c r="H7241" s="1">
        <v>6.3594439999999999</v>
      </c>
      <c r="I7241" s="1">
        <v>105</v>
      </c>
      <c r="J7241" s="1">
        <v>1</v>
      </c>
      <c r="K7241" s="1" t="s">
        <v>184</v>
      </c>
      <c r="L7241" s="1" t="s">
        <v>23714</v>
      </c>
    </row>
    <row r="7242" spans="1:12">
      <c r="A7242" s="1">
        <v>8672</v>
      </c>
      <c r="B7242" s="1" t="s">
        <v>23717</v>
      </c>
      <c r="C7242" s="1" t="s">
        <v>23717</v>
      </c>
      <c r="D7242" s="1" t="s">
        <v>1196</v>
      </c>
      <c r="F7242" s="1" t="s">
        <v>1212</v>
      </c>
      <c r="G7242" s="1">
        <v>48.4711</v>
      </c>
      <c r="H7242" s="1">
        <v>7.9410999999999996</v>
      </c>
      <c r="I7242" s="1">
        <v>535</v>
      </c>
      <c r="J7242" s="1">
        <v>1</v>
      </c>
      <c r="K7242" s="1" t="s">
        <v>184</v>
      </c>
      <c r="L7242" s="1" t="s">
        <v>23717</v>
      </c>
    </row>
    <row r="7243" spans="1:12">
      <c r="A7243" s="1">
        <v>8673</v>
      </c>
      <c r="B7243" s="1" t="s">
        <v>23718</v>
      </c>
      <c r="C7243" s="1" t="s">
        <v>23718</v>
      </c>
      <c r="D7243" s="1" t="s">
        <v>1196</v>
      </c>
      <c r="F7243" s="1" t="s">
        <v>1212</v>
      </c>
      <c r="G7243" s="1">
        <v>48.316699999999997</v>
      </c>
      <c r="H7243" s="1">
        <v>8.2166999999999994</v>
      </c>
      <c r="I7243" s="1">
        <v>1060</v>
      </c>
      <c r="J7243" s="1">
        <v>1</v>
      </c>
      <c r="K7243" s="1" t="s">
        <v>184</v>
      </c>
      <c r="L7243" s="1" t="s">
        <v>23718</v>
      </c>
    </row>
    <row r="7244" spans="1:12">
      <c r="A7244" s="1">
        <v>8674</v>
      </c>
      <c r="B7244" s="1" t="s">
        <v>23719</v>
      </c>
      <c r="C7244" s="1" t="s">
        <v>23575</v>
      </c>
      <c r="D7244" s="1" t="s">
        <v>1196</v>
      </c>
      <c r="F7244" s="1" t="s">
        <v>1212</v>
      </c>
      <c r="G7244" s="1">
        <v>49.013500000000001</v>
      </c>
      <c r="H7244" s="1">
        <v>8.4044000000000008</v>
      </c>
      <c r="I7244" s="1">
        <v>377</v>
      </c>
      <c r="J7244" s="1">
        <v>1</v>
      </c>
      <c r="K7244" s="1" t="s">
        <v>184</v>
      </c>
      <c r="L7244" s="1" t="s">
        <v>23719</v>
      </c>
    </row>
    <row r="7245" spans="1:12">
      <c r="A7245" s="1">
        <v>8675</v>
      </c>
      <c r="B7245" s="1" t="s">
        <v>23720</v>
      </c>
      <c r="C7245" s="1" t="s">
        <v>23720</v>
      </c>
      <c r="D7245" s="1" t="s">
        <v>1196</v>
      </c>
      <c r="F7245" s="1" t="s">
        <v>1212</v>
      </c>
      <c r="G7245" s="1">
        <v>50.883299999999998</v>
      </c>
      <c r="H7245" s="1">
        <v>13.0167</v>
      </c>
      <c r="I7245" s="1">
        <v>984</v>
      </c>
      <c r="J7245" s="1">
        <v>1</v>
      </c>
      <c r="K7245" s="1" t="s">
        <v>184</v>
      </c>
      <c r="L7245" s="1" t="s">
        <v>23720</v>
      </c>
    </row>
    <row r="7246" spans="1:12">
      <c r="A7246" s="1">
        <v>8676</v>
      </c>
      <c r="B7246" s="1" t="s">
        <v>23575</v>
      </c>
      <c r="C7246" s="1" t="s">
        <v>23575</v>
      </c>
      <c r="D7246" s="1" t="s">
        <v>1196</v>
      </c>
      <c r="F7246" s="1" t="s">
        <v>1212</v>
      </c>
      <c r="G7246" s="1">
        <v>49.013500000000001</v>
      </c>
      <c r="H7246" s="1">
        <v>8.4044000000000008</v>
      </c>
      <c r="I7246" s="1">
        <v>377</v>
      </c>
      <c r="J7246" s="1">
        <v>1</v>
      </c>
      <c r="K7246" s="1" t="s">
        <v>184</v>
      </c>
      <c r="L7246" s="1" t="s">
        <v>23575</v>
      </c>
    </row>
    <row r="7247" spans="1:12">
      <c r="A7247" s="1">
        <v>8677</v>
      </c>
      <c r="B7247" s="1" t="s">
        <v>23721</v>
      </c>
      <c r="C7247" s="1" t="s">
        <v>23721</v>
      </c>
      <c r="D7247" s="1" t="s">
        <v>1196</v>
      </c>
      <c r="F7247" s="1" t="s">
        <v>1212</v>
      </c>
      <c r="G7247" s="1">
        <v>50.733333399999999</v>
      </c>
      <c r="H7247" s="1">
        <v>13.6</v>
      </c>
      <c r="I7247" s="1">
        <v>1969</v>
      </c>
      <c r="J7247" s="1">
        <v>1</v>
      </c>
      <c r="K7247" s="1" t="s">
        <v>184</v>
      </c>
      <c r="L7247" s="1" t="s">
        <v>23721</v>
      </c>
    </row>
    <row r="7248" spans="1:12">
      <c r="A7248" s="1">
        <v>8678</v>
      </c>
      <c r="B7248" s="1" t="s">
        <v>5268</v>
      </c>
      <c r="C7248" s="1" t="s">
        <v>5268</v>
      </c>
      <c r="D7248" s="1" t="s">
        <v>5215</v>
      </c>
      <c r="F7248" s="1" t="s">
        <v>1212</v>
      </c>
      <c r="G7248" s="1">
        <v>41.166699999999999</v>
      </c>
      <c r="H7248" s="1">
        <v>8.5832999999999995</v>
      </c>
      <c r="I7248" s="1">
        <v>341</v>
      </c>
      <c r="J7248" s="1">
        <v>0</v>
      </c>
      <c r="K7248" s="1" t="s">
        <v>184</v>
      </c>
      <c r="L7248" s="1" t="s">
        <v>5268</v>
      </c>
    </row>
    <row r="7249" spans="1:12">
      <c r="A7249" s="1">
        <v>8679</v>
      </c>
      <c r="B7249" s="1" t="s">
        <v>23722</v>
      </c>
      <c r="C7249" s="1" t="s">
        <v>5274</v>
      </c>
      <c r="D7249" s="1" t="s">
        <v>5215</v>
      </c>
      <c r="F7249" s="1" t="s">
        <v>1212</v>
      </c>
      <c r="G7249" s="1">
        <v>38.424971999999997</v>
      </c>
      <c r="H7249" s="1">
        <v>9.82179</v>
      </c>
      <c r="I7249" s="1">
        <v>7</v>
      </c>
      <c r="J7249" s="1">
        <v>0</v>
      </c>
      <c r="K7249" s="1" t="s">
        <v>184</v>
      </c>
      <c r="L7249" s="1" t="s">
        <v>23722</v>
      </c>
    </row>
    <row r="7250" spans="1:12">
      <c r="A7250" s="1">
        <v>8680</v>
      </c>
      <c r="B7250" s="1" t="s">
        <v>23723</v>
      </c>
      <c r="C7250" s="1" t="s">
        <v>23723</v>
      </c>
      <c r="D7250" s="1" t="s">
        <v>1196</v>
      </c>
      <c r="F7250" s="1" t="s">
        <v>1212</v>
      </c>
      <c r="G7250" s="1">
        <v>48.797681699999998</v>
      </c>
      <c r="H7250" s="1">
        <v>8.4361502999999995</v>
      </c>
      <c r="I7250" s="1">
        <v>1198</v>
      </c>
      <c r="J7250" s="1">
        <v>1</v>
      </c>
      <c r="K7250" s="1" t="s">
        <v>184</v>
      </c>
      <c r="L7250" s="1" t="s">
        <v>23723</v>
      </c>
    </row>
    <row r="7251" spans="1:12">
      <c r="A7251" s="1">
        <v>8681</v>
      </c>
      <c r="B7251" s="1" t="s">
        <v>23724</v>
      </c>
      <c r="C7251" s="1" t="s">
        <v>23725</v>
      </c>
      <c r="D7251" s="1" t="s">
        <v>1210</v>
      </c>
      <c r="F7251" s="1" t="s">
        <v>23726</v>
      </c>
      <c r="G7251" s="1">
        <v>44.934622500000003</v>
      </c>
      <c r="H7251" s="1">
        <v>-93.060342399999996</v>
      </c>
      <c r="I7251" s="1">
        <v>705</v>
      </c>
      <c r="J7251" s="1">
        <v>-6</v>
      </c>
      <c r="K7251" s="1" t="s">
        <v>236</v>
      </c>
      <c r="L7251" s="1" t="s">
        <v>23724</v>
      </c>
    </row>
    <row r="7252" spans="1:12">
      <c r="A7252" s="1">
        <v>8682</v>
      </c>
      <c r="B7252" s="1" t="s">
        <v>23727</v>
      </c>
      <c r="C7252" s="1" t="s">
        <v>23728</v>
      </c>
      <c r="D7252" s="1" t="s">
        <v>2297</v>
      </c>
      <c r="E7252" s="1" t="s">
        <v>23729</v>
      </c>
      <c r="F7252" s="1" t="s">
        <v>23730</v>
      </c>
      <c r="G7252" s="1">
        <v>61.261667000000003</v>
      </c>
      <c r="H7252" s="1">
        <v>17.098056</v>
      </c>
      <c r="I7252" s="1">
        <v>94</v>
      </c>
      <c r="J7252" s="1">
        <v>1</v>
      </c>
      <c r="K7252" s="1" t="s">
        <v>184</v>
      </c>
      <c r="L7252" s="1" t="s">
        <v>23727</v>
      </c>
    </row>
    <row r="7253" spans="1:12">
      <c r="A7253" s="1">
        <v>8683</v>
      </c>
      <c r="B7253" s="1" t="s">
        <v>23731</v>
      </c>
      <c r="C7253" s="1" t="s">
        <v>1808</v>
      </c>
      <c r="D7253" s="1" t="s">
        <v>2016</v>
      </c>
      <c r="F7253" s="1" t="s">
        <v>23732</v>
      </c>
      <c r="G7253" s="1">
        <v>53.073056000000001</v>
      </c>
      <c r="H7253" s="1">
        <v>-6.0397220000000003</v>
      </c>
      <c r="I7253" s="1">
        <v>14</v>
      </c>
      <c r="J7253" s="1">
        <v>0</v>
      </c>
      <c r="K7253" s="1" t="s">
        <v>184</v>
      </c>
      <c r="L7253" s="1" t="s">
        <v>23731</v>
      </c>
    </row>
    <row r="7254" spans="1:12">
      <c r="A7254" s="1">
        <v>8684</v>
      </c>
      <c r="B7254" s="1" t="s">
        <v>23733</v>
      </c>
      <c r="C7254" s="1" t="s">
        <v>23734</v>
      </c>
      <c r="D7254" s="1" t="s">
        <v>9903</v>
      </c>
      <c r="E7254" s="1" t="s">
        <v>23735</v>
      </c>
      <c r="F7254" s="1" t="s">
        <v>23736</v>
      </c>
      <c r="G7254" s="1">
        <v>15.709444</v>
      </c>
      <c r="H7254" s="1">
        <v>106.41166699999999</v>
      </c>
      <c r="I7254" s="1">
        <v>612</v>
      </c>
      <c r="J7254" s="1">
        <v>7</v>
      </c>
      <c r="K7254" s="1" t="s">
        <v>161</v>
      </c>
      <c r="L7254" s="1" t="s">
        <v>23733</v>
      </c>
    </row>
    <row r="7255" spans="1:12">
      <c r="A7255" s="1">
        <v>8685</v>
      </c>
      <c r="B7255" s="1" t="s">
        <v>23722</v>
      </c>
      <c r="C7255" s="1" t="s">
        <v>5274</v>
      </c>
      <c r="D7255" s="1" t="s">
        <v>5215</v>
      </c>
      <c r="F7255" s="1" t="s">
        <v>1212</v>
      </c>
      <c r="G7255" s="1">
        <v>38.700000000000003</v>
      </c>
      <c r="H7255" s="1">
        <v>9.1832999999999991</v>
      </c>
      <c r="I7255" s="1">
        <v>6</v>
      </c>
      <c r="J7255" s="1">
        <v>0</v>
      </c>
      <c r="K7255" s="1" t="s">
        <v>184</v>
      </c>
      <c r="L7255" s="1" t="s">
        <v>23722</v>
      </c>
    </row>
    <row r="7256" spans="1:12">
      <c r="A7256" s="1">
        <v>8686</v>
      </c>
      <c r="B7256" s="1" t="s">
        <v>23722</v>
      </c>
      <c r="C7256" s="1" t="s">
        <v>23722</v>
      </c>
      <c r="D7256" s="1" t="s">
        <v>5215</v>
      </c>
      <c r="F7256" s="1" t="s">
        <v>1212</v>
      </c>
      <c r="G7256" s="1">
        <v>38.700000000000003</v>
      </c>
      <c r="H7256" s="1">
        <v>-9.1832999999999991</v>
      </c>
      <c r="I7256" s="1">
        <v>6</v>
      </c>
      <c r="J7256" s="1">
        <v>0</v>
      </c>
      <c r="K7256" s="1" t="s">
        <v>184</v>
      </c>
      <c r="L7256" s="1" t="s">
        <v>23722</v>
      </c>
    </row>
    <row r="7257" spans="1:12">
      <c r="A7257" s="1">
        <v>8687</v>
      </c>
      <c r="B7257" s="1" t="s">
        <v>5397</v>
      </c>
      <c r="C7257" s="1" t="s">
        <v>5397</v>
      </c>
      <c r="D7257" s="1" t="s">
        <v>5363</v>
      </c>
      <c r="F7257" s="1" t="s">
        <v>1212</v>
      </c>
      <c r="G7257" s="1">
        <v>47.369</v>
      </c>
      <c r="H7257" s="1">
        <v>8.5380000000000003</v>
      </c>
      <c r="I7257" s="1">
        <v>1339</v>
      </c>
      <c r="J7257" s="1">
        <v>1</v>
      </c>
      <c r="K7257" s="1" t="s">
        <v>184</v>
      </c>
      <c r="L7257" s="1" t="s">
        <v>5397</v>
      </c>
    </row>
    <row r="7258" spans="1:12">
      <c r="A7258" s="1">
        <v>8688</v>
      </c>
      <c r="B7258" s="1" t="s">
        <v>23737</v>
      </c>
      <c r="C7258" s="1" t="s">
        <v>23738</v>
      </c>
      <c r="D7258" s="1" t="s">
        <v>1210</v>
      </c>
      <c r="E7258" s="1" t="s">
        <v>23739</v>
      </c>
      <c r="F7258" s="1" t="s">
        <v>1212</v>
      </c>
      <c r="G7258" s="1">
        <v>34.595852800000003</v>
      </c>
      <c r="H7258" s="1">
        <v>-113.17019500000001</v>
      </c>
      <c r="I7258" s="1">
        <v>4183</v>
      </c>
      <c r="J7258" s="1">
        <v>-7</v>
      </c>
      <c r="K7258" s="1" t="s">
        <v>236</v>
      </c>
      <c r="L7258" s="1" t="s">
        <v>23737</v>
      </c>
    </row>
    <row r="7259" spans="1:12">
      <c r="A7259" s="1">
        <v>8689</v>
      </c>
      <c r="B7259" s="1" t="s">
        <v>23740</v>
      </c>
      <c r="C7259" s="1" t="s">
        <v>23741</v>
      </c>
      <c r="D7259" s="1" t="s">
        <v>1196</v>
      </c>
      <c r="F7259" s="1" t="s">
        <v>23742</v>
      </c>
      <c r="G7259" s="1">
        <v>52.826667</v>
      </c>
      <c r="H7259" s="1">
        <v>12.541944000000001</v>
      </c>
      <c r="I7259" s="1">
        <v>141</v>
      </c>
      <c r="J7259" s="1">
        <v>1</v>
      </c>
      <c r="K7259" s="1" t="s">
        <v>184</v>
      </c>
      <c r="L7259" s="1" t="s">
        <v>23740</v>
      </c>
    </row>
    <row r="7260" spans="1:12">
      <c r="A7260" s="1">
        <v>8690</v>
      </c>
      <c r="B7260" s="1" t="s">
        <v>23743</v>
      </c>
      <c r="C7260" s="1" t="s">
        <v>23744</v>
      </c>
      <c r="D7260" s="1" t="s">
        <v>3402</v>
      </c>
      <c r="F7260" s="1" t="s">
        <v>23745</v>
      </c>
      <c r="G7260" s="1">
        <v>40.889232999999997</v>
      </c>
      <c r="H7260" s="1">
        <v>-4.2394780000000001</v>
      </c>
      <c r="I7260" s="1">
        <v>3284</v>
      </c>
      <c r="J7260" s="1">
        <v>1</v>
      </c>
      <c r="K7260" s="1" t="s">
        <v>184</v>
      </c>
      <c r="L7260" s="1" t="s">
        <v>23743</v>
      </c>
    </row>
    <row r="7261" spans="1:12">
      <c r="A7261" s="1">
        <v>8691</v>
      </c>
      <c r="B7261" s="1" t="s">
        <v>23746</v>
      </c>
      <c r="C7261" s="1" t="s">
        <v>23747</v>
      </c>
      <c r="D7261" s="1" t="s">
        <v>7273</v>
      </c>
      <c r="F7261" s="1" t="s">
        <v>23748</v>
      </c>
      <c r="G7261" s="1">
        <v>34.533332999999999</v>
      </c>
      <c r="H7261" s="1">
        <v>136.672222</v>
      </c>
      <c r="I7261" s="1">
        <v>12</v>
      </c>
      <c r="J7261" s="1">
        <v>9</v>
      </c>
      <c r="K7261" s="1" t="s">
        <v>161</v>
      </c>
      <c r="L7261" s="1" t="s">
        <v>23746</v>
      </c>
    </row>
    <row r="7262" spans="1:12">
      <c r="A7262" s="1">
        <v>8692</v>
      </c>
      <c r="B7262" s="1" t="s">
        <v>23749</v>
      </c>
      <c r="C7262" s="1" t="s">
        <v>23750</v>
      </c>
      <c r="D7262" s="1" t="s">
        <v>9291</v>
      </c>
      <c r="F7262" s="1" t="s">
        <v>23751</v>
      </c>
      <c r="G7262" s="1">
        <v>56.238556000000003</v>
      </c>
      <c r="H7262" s="1">
        <v>162.688851</v>
      </c>
      <c r="I7262" s="1">
        <v>200</v>
      </c>
      <c r="J7262" s="1">
        <v>12</v>
      </c>
      <c r="K7262" s="1" t="s">
        <v>201</v>
      </c>
      <c r="L7262" s="1" t="s">
        <v>23749</v>
      </c>
    </row>
    <row r="7263" spans="1:12">
      <c r="A7263" s="1">
        <v>8693</v>
      </c>
      <c r="B7263" s="1" t="s">
        <v>23752</v>
      </c>
      <c r="C7263" s="1" t="s">
        <v>23753</v>
      </c>
      <c r="D7263" s="1" t="s">
        <v>1210</v>
      </c>
      <c r="F7263" s="1" t="s">
        <v>23754</v>
      </c>
      <c r="G7263" s="1">
        <v>43.138894700000002</v>
      </c>
      <c r="H7263" s="1">
        <v>-88.472320600000003</v>
      </c>
      <c r="I7263" s="1">
        <v>885</v>
      </c>
      <c r="J7263" s="1">
        <v>-6</v>
      </c>
      <c r="K7263" s="1" t="s">
        <v>236</v>
      </c>
      <c r="L7263" s="1" t="s">
        <v>23752</v>
      </c>
    </row>
    <row r="7264" spans="1:12">
      <c r="A7264" s="1">
        <v>8694</v>
      </c>
      <c r="B7264" s="1" t="s">
        <v>23755</v>
      </c>
      <c r="C7264" s="1" t="s">
        <v>23756</v>
      </c>
      <c r="D7264" s="1" t="s">
        <v>9291</v>
      </c>
      <c r="F7264" s="1" t="s">
        <v>23757</v>
      </c>
      <c r="G7264" s="1">
        <v>56.09</v>
      </c>
      <c r="H7264" s="1">
        <v>159.87666300000001</v>
      </c>
      <c r="I7264" s="1">
        <v>331</v>
      </c>
      <c r="J7264" s="1">
        <v>12</v>
      </c>
      <c r="K7264" s="1" t="s">
        <v>201</v>
      </c>
      <c r="L7264" s="1" t="s">
        <v>23755</v>
      </c>
    </row>
    <row r="7265" spans="1:12">
      <c r="A7265" s="1">
        <v>8695</v>
      </c>
      <c r="B7265" s="1" t="s">
        <v>23758</v>
      </c>
      <c r="C7265" s="1" t="s">
        <v>23759</v>
      </c>
      <c r="D7265" s="1" t="s">
        <v>9291</v>
      </c>
      <c r="E7265" s="1" t="s">
        <v>23760</v>
      </c>
      <c r="F7265" s="1" t="s">
        <v>23761</v>
      </c>
      <c r="G7265" s="1">
        <v>73.517807000000005</v>
      </c>
      <c r="H7265" s="1">
        <v>80.379669000000007</v>
      </c>
      <c r="I7265" s="1">
        <v>47</v>
      </c>
      <c r="J7265" s="1">
        <v>8</v>
      </c>
      <c r="K7265" s="1" t="s">
        <v>201</v>
      </c>
      <c r="L7265" s="1" t="s">
        <v>23758</v>
      </c>
    </row>
    <row r="7266" spans="1:12">
      <c r="A7266" s="1">
        <v>8696</v>
      </c>
      <c r="B7266" s="1" t="s">
        <v>23762</v>
      </c>
      <c r="C7266" s="1" t="s">
        <v>23763</v>
      </c>
      <c r="D7266" s="1" t="s">
        <v>6330</v>
      </c>
      <c r="F7266" s="1" t="s">
        <v>23764</v>
      </c>
      <c r="G7266" s="1">
        <v>-30.190339590000001</v>
      </c>
      <c r="H7266" s="1">
        <v>139.5554942</v>
      </c>
      <c r="I7266" s="1">
        <v>381</v>
      </c>
      <c r="J7266" s="1">
        <v>10.5</v>
      </c>
      <c r="K7266" s="1" t="s">
        <v>6333</v>
      </c>
      <c r="L7266" s="1" t="s">
        <v>23762</v>
      </c>
    </row>
    <row r="7267" spans="1:12">
      <c r="A7267" s="1">
        <v>8697</v>
      </c>
      <c r="B7267" s="1" t="s">
        <v>23765</v>
      </c>
      <c r="C7267" s="1" t="s">
        <v>23766</v>
      </c>
      <c r="D7267" s="1" t="s">
        <v>233</v>
      </c>
      <c r="E7267" s="1" t="s">
        <v>23767</v>
      </c>
      <c r="F7267" s="1" t="s">
        <v>1212</v>
      </c>
      <c r="G7267" s="1">
        <v>48.329498000000001</v>
      </c>
      <c r="H7267" s="1">
        <v>-70.995697000000007</v>
      </c>
      <c r="I7267" s="1">
        <v>531</v>
      </c>
      <c r="J7267" s="1">
        <v>-5</v>
      </c>
      <c r="K7267" s="1" t="s">
        <v>236</v>
      </c>
      <c r="L7267" s="1" t="s">
        <v>23765</v>
      </c>
    </row>
    <row r="7268" spans="1:12">
      <c r="A7268" s="1">
        <v>8698</v>
      </c>
      <c r="B7268" s="1" t="s">
        <v>23768</v>
      </c>
      <c r="C7268" s="1" t="s">
        <v>23769</v>
      </c>
      <c r="D7268" s="1" t="s">
        <v>2016</v>
      </c>
      <c r="E7268" s="1" t="s">
        <v>23770</v>
      </c>
      <c r="F7268" s="1" t="s">
        <v>23771</v>
      </c>
      <c r="G7268" s="1">
        <v>51.668598000000003</v>
      </c>
      <c r="H7268" s="1">
        <v>-9.4841700000000007</v>
      </c>
      <c r="I7268" s="1">
        <v>7</v>
      </c>
      <c r="J7268" s="1">
        <v>0</v>
      </c>
      <c r="K7268" s="1" t="s">
        <v>184</v>
      </c>
      <c r="L7268" s="1" t="s">
        <v>23768</v>
      </c>
    </row>
    <row r="7269" spans="1:12">
      <c r="A7269" s="1">
        <v>8699</v>
      </c>
      <c r="B7269" s="1" t="s">
        <v>23772</v>
      </c>
      <c r="C7269" s="1" t="s">
        <v>23773</v>
      </c>
      <c r="D7269" s="1" t="s">
        <v>2016</v>
      </c>
      <c r="E7269" s="1" t="s">
        <v>23774</v>
      </c>
      <c r="F7269" s="1" t="s">
        <v>1212</v>
      </c>
      <c r="G7269" s="1">
        <v>51.933334000000002</v>
      </c>
      <c r="H7269" s="1">
        <v>-10.233333</v>
      </c>
      <c r="I7269" s="1">
        <v>314</v>
      </c>
      <c r="J7269" s="1">
        <v>0</v>
      </c>
      <c r="K7269" s="1" t="s">
        <v>184</v>
      </c>
      <c r="L7269" s="1" t="s">
        <v>23772</v>
      </c>
    </row>
    <row r="7270" spans="1:12">
      <c r="A7270" s="1">
        <v>8700</v>
      </c>
      <c r="B7270" s="1" t="s">
        <v>23775</v>
      </c>
      <c r="C7270" s="1" t="s">
        <v>23775</v>
      </c>
      <c r="D7270" s="1" t="s">
        <v>2586</v>
      </c>
      <c r="F7270" s="1" t="s">
        <v>23776</v>
      </c>
      <c r="G7270" s="1">
        <v>-30.683333000000001</v>
      </c>
      <c r="H7270" s="1">
        <v>26.733332999999998</v>
      </c>
      <c r="I7270" s="1">
        <v>4361</v>
      </c>
      <c r="J7270" s="1">
        <v>2</v>
      </c>
      <c r="K7270" s="1" t="s">
        <v>161</v>
      </c>
      <c r="L7270" s="1" t="s">
        <v>23775</v>
      </c>
    </row>
    <row r="7271" spans="1:12">
      <c r="A7271" s="1">
        <v>8701</v>
      </c>
      <c r="B7271" s="1" t="s">
        <v>23777</v>
      </c>
      <c r="C7271" s="1" t="s">
        <v>23778</v>
      </c>
      <c r="D7271" s="1" t="s">
        <v>2586</v>
      </c>
      <c r="F7271" s="1" t="s">
        <v>23779</v>
      </c>
      <c r="G7271" s="1">
        <v>-29.906389000000001</v>
      </c>
      <c r="H7271" s="1">
        <v>22.316666999999999</v>
      </c>
      <c r="I7271" s="1">
        <v>3585</v>
      </c>
      <c r="J7271" s="1">
        <v>2</v>
      </c>
      <c r="K7271" s="1" t="s">
        <v>161</v>
      </c>
      <c r="L7271" s="1" t="s">
        <v>23777</v>
      </c>
    </row>
    <row r="7272" spans="1:12">
      <c r="A7272" s="1">
        <v>8702</v>
      </c>
      <c r="B7272" s="1" t="s">
        <v>23780</v>
      </c>
      <c r="C7272" s="1" t="s">
        <v>23781</v>
      </c>
      <c r="D7272" s="1" t="s">
        <v>2586</v>
      </c>
      <c r="E7272" s="1" t="s">
        <v>23782</v>
      </c>
      <c r="F7272" s="1" t="s">
        <v>23783</v>
      </c>
      <c r="G7272" s="1">
        <v>-22.678889000000002</v>
      </c>
      <c r="H7272" s="1">
        <v>29.055278000000001</v>
      </c>
      <c r="I7272" s="1">
        <v>2676</v>
      </c>
      <c r="J7272" s="1">
        <v>2</v>
      </c>
      <c r="K7272" s="1" t="s">
        <v>161</v>
      </c>
      <c r="L7272" s="1" t="s">
        <v>23780</v>
      </c>
    </row>
    <row r="7273" spans="1:12">
      <c r="A7273" s="1">
        <v>8703</v>
      </c>
      <c r="B7273" s="1" t="s">
        <v>23784</v>
      </c>
      <c r="C7273" s="1" t="s">
        <v>23785</v>
      </c>
      <c r="D7273" s="1" t="s">
        <v>2586</v>
      </c>
      <c r="F7273" s="1" t="s">
        <v>23786</v>
      </c>
      <c r="G7273" s="1">
        <v>-25.717500000000001</v>
      </c>
      <c r="H7273" s="1">
        <v>30.975000000000001</v>
      </c>
      <c r="I7273" s="1">
        <v>2260</v>
      </c>
      <c r="J7273" s="1">
        <v>2</v>
      </c>
      <c r="K7273" s="1" t="s">
        <v>161</v>
      </c>
      <c r="L7273" s="1" t="s">
        <v>23784</v>
      </c>
    </row>
    <row r="7274" spans="1:12">
      <c r="A7274" s="1">
        <v>8704</v>
      </c>
      <c r="B7274" s="1" t="s">
        <v>23787</v>
      </c>
      <c r="C7274" s="1" t="s">
        <v>23788</v>
      </c>
      <c r="D7274" s="1" t="s">
        <v>1210</v>
      </c>
      <c r="E7274" s="1" t="s">
        <v>23789</v>
      </c>
      <c r="F7274" s="1" t="s">
        <v>1212</v>
      </c>
      <c r="G7274" s="1">
        <v>38.801611100000002</v>
      </c>
      <c r="H7274" s="1">
        <v>-123.5306389</v>
      </c>
      <c r="I7274" s="1">
        <v>940</v>
      </c>
      <c r="J7274" s="1">
        <v>-8</v>
      </c>
      <c r="K7274" s="1" t="s">
        <v>236</v>
      </c>
      <c r="L7274" s="1" t="s">
        <v>23787</v>
      </c>
    </row>
    <row r="7275" spans="1:12">
      <c r="A7275" s="1">
        <v>8705</v>
      </c>
      <c r="B7275" s="1" t="s">
        <v>23790</v>
      </c>
      <c r="C7275" s="1" t="s">
        <v>23791</v>
      </c>
      <c r="D7275" s="1" t="s">
        <v>1210</v>
      </c>
      <c r="E7275" s="1" t="s">
        <v>23792</v>
      </c>
      <c r="F7275" s="1" t="s">
        <v>1212</v>
      </c>
      <c r="G7275" s="1">
        <v>41.151388900000001</v>
      </c>
      <c r="H7275" s="1">
        <v>-81.415111100000004</v>
      </c>
      <c r="I7275" s="1">
        <v>1134</v>
      </c>
      <c r="J7275" s="1">
        <v>-4</v>
      </c>
      <c r="K7275" s="1" t="s">
        <v>236</v>
      </c>
      <c r="L7275" s="1" t="s">
        <v>23790</v>
      </c>
    </row>
    <row r="7276" spans="1:12">
      <c r="A7276" s="1">
        <v>8706</v>
      </c>
      <c r="B7276" s="1" t="s">
        <v>23793</v>
      </c>
      <c r="C7276" s="1" t="s">
        <v>396</v>
      </c>
      <c r="D7276" s="1" t="s">
        <v>1210</v>
      </c>
      <c r="F7276" s="1" t="s">
        <v>23794</v>
      </c>
      <c r="G7276" s="1">
        <v>39.363750000000003</v>
      </c>
      <c r="H7276" s="1">
        <v>-84.521944399999995</v>
      </c>
      <c r="I7276" s="1">
        <v>633</v>
      </c>
      <c r="J7276" s="1">
        <v>-5</v>
      </c>
      <c r="K7276" s="1" t="s">
        <v>236</v>
      </c>
      <c r="L7276" s="1" t="s">
        <v>23793</v>
      </c>
    </row>
    <row r="7277" spans="1:12">
      <c r="A7277" s="1">
        <v>8707</v>
      </c>
      <c r="B7277" s="1" t="s">
        <v>23795</v>
      </c>
      <c r="C7277" s="1" t="s">
        <v>23796</v>
      </c>
      <c r="D7277" s="1" t="s">
        <v>3705</v>
      </c>
      <c r="F7277" s="1" t="s">
        <v>23797</v>
      </c>
      <c r="G7277" s="1">
        <v>0.57638900000000004</v>
      </c>
      <c r="H7277" s="1">
        <v>34.551389</v>
      </c>
      <c r="I7277" s="1">
        <v>4752</v>
      </c>
      <c r="J7277" s="1">
        <v>3</v>
      </c>
      <c r="K7277" s="1" t="s">
        <v>161</v>
      </c>
      <c r="L7277" s="1" t="s">
        <v>23795</v>
      </c>
    </row>
    <row r="7278" spans="1:12">
      <c r="A7278" s="1">
        <v>8708</v>
      </c>
      <c r="B7278" s="1" t="s">
        <v>23798</v>
      </c>
      <c r="C7278" s="1" t="s">
        <v>23799</v>
      </c>
      <c r="D7278" s="1" t="s">
        <v>3705</v>
      </c>
      <c r="F7278" s="1" t="s">
        <v>23800</v>
      </c>
      <c r="G7278" s="1">
        <v>-1.1850000000000001</v>
      </c>
      <c r="H7278" s="1">
        <v>39.813889000000003</v>
      </c>
      <c r="I7278" s="1">
        <v>295</v>
      </c>
      <c r="J7278" s="1">
        <v>3</v>
      </c>
      <c r="K7278" s="1" t="s">
        <v>161</v>
      </c>
      <c r="L7278" s="1" t="s">
        <v>23798</v>
      </c>
    </row>
    <row r="7279" spans="1:12">
      <c r="A7279" s="1">
        <v>8709</v>
      </c>
      <c r="B7279" s="1" t="s">
        <v>23801</v>
      </c>
      <c r="C7279" s="1" t="s">
        <v>23801</v>
      </c>
      <c r="D7279" s="1" t="s">
        <v>3705</v>
      </c>
      <c r="F7279" s="1" t="s">
        <v>23802</v>
      </c>
      <c r="G7279" s="1">
        <v>0.27200000000000002</v>
      </c>
      <c r="H7279" s="1">
        <v>34.747999999999998</v>
      </c>
      <c r="I7279" s="1">
        <v>3989</v>
      </c>
      <c r="J7279" s="1">
        <v>3</v>
      </c>
      <c r="K7279" s="1" t="s">
        <v>161</v>
      </c>
      <c r="L7279" s="1" t="s">
        <v>23801</v>
      </c>
    </row>
    <row r="7280" spans="1:12">
      <c r="A7280" s="1">
        <v>8710</v>
      </c>
      <c r="B7280" s="1" t="s">
        <v>23803</v>
      </c>
      <c r="C7280" s="1" t="s">
        <v>23803</v>
      </c>
      <c r="D7280" s="1" t="s">
        <v>3705</v>
      </c>
      <c r="F7280" s="1" t="s">
        <v>23804</v>
      </c>
      <c r="G7280" s="1">
        <v>-0.56888899999999998</v>
      </c>
      <c r="H7280" s="1">
        <v>37.492221999999998</v>
      </c>
      <c r="I7280" s="1">
        <v>4131</v>
      </c>
      <c r="J7280" s="1">
        <v>3</v>
      </c>
      <c r="K7280" s="1" t="s">
        <v>161</v>
      </c>
      <c r="L7280" s="1" t="s">
        <v>23803</v>
      </c>
    </row>
    <row r="7281" spans="1:12">
      <c r="A7281" s="1">
        <v>8711</v>
      </c>
      <c r="B7281" s="1" t="s">
        <v>23805</v>
      </c>
      <c r="C7281" s="1" t="s">
        <v>23805</v>
      </c>
      <c r="D7281" s="1" t="s">
        <v>3705</v>
      </c>
      <c r="F7281" s="1" t="s">
        <v>23806</v>
      </c>
      <c r="G7281" s="1">
        <v>0.31119999999999998</v>
      </c>
      <c r="H7281" s="1">
        <v>38.305599999999998</v>
      </c>
      <c r="I7281" s="1">
        <v>1764</v>
      </c>
      <c r="J7281" s="1">
        <v>3</v>
      </c>
      <c r="K7281" s="1" t="s">
        <v>161</v>
      </c>
      <c r="L7281" s="1" t="s">
        <v>23805</v>
      </c>
    </row>
    <row r="7282" spans="1:12">
      <c r="A7282" s="1">
        <v>8712</v>
      </c>
      <c r="B7282" s="1" t="s">
        <v>23807</v>
      </c>
      <c r="C7282" s="1" t="s">
        <v>23807</v>
      </c>
      <c r="D7282" s="1" t="s">
        <v>3705</v>
      </c>
      <c r="E7282" s="1" t="s">
        <v>23808</v>
      </c>
      <c r="F7282" s="1" t="s">
        <v>23809</v>
      </c>
      <c r="G7282" s="1">
        <v>-0.468611</v>
      </c>
      <c r="H7282" s="1">
        <v>39.649444000000003</v>
      </c>
      <c r="I7282" s="1">
        <v>469</v>
      </c>
      <c r="J7282" s="1">
        <v>3</v>
      </c>
      <c r="K7282" s="1" t="s">
        <v>161</v>
      </c>
      <c r="L7282" s="1" t="s">
        <v>23807</v>
      </c>
    </row>
    <row r="7283" spans="1:12">
      <c r="A7283" s="1">
        <v>8713</v>
      </c>
      <c r="B7283" s="1" t="s">
        <v>23810</v>
      </c>
      <c r="C7283" s="1" t="s">
        <v>23810</v>
      </c>
      <c r="D7283" s="1" t="s">
        <v>3705</v>
      </c>
      <c r="E7283" s="1" t="s">
        <v>23811</v>
      </c>
      <c r="F7283" s="1" t="s">
        <v>23812</v>
      </c>
      <c r="G7283" s="1">
        <v>-1.52</v>
      </c>
      <c r="H7283" s="1">
        <v>40.003889999999998</v>
      </c>
      <c r="I7283" s="1">
        <v>220</v>
      </c>
      <c r="J7283" s="1">
        <v>3</v>
      </c>
      <c r="K7283" s="1" t="s">
        <v>161</v>
      </c>
      <c r="L7283" s="1" t="s">
        <v>23810</v>
      </c>
    </row>
    <row r="7284" spans="1:12">
      <c r="A7284" s="1">
        <v>8714</v>
      </c>
      <c r="B7284" s="1" t="s">
        <v>23813</v>
      </c>
      <c r="C7284" s="1" t="s">
        <v>23813</v>
      </c>
      <c r="D7284" s="1" t="s">
        <v>3705</v>
      </c>
      <c r="F7284" s="1" t="s">
        <v>23814</v>
      </c>
      <c r="G7284" s="1">
        <v>-0.59166799999999997</v>
      </c>
      <c r="H7284" s="1">
        <v>34.479999999999997</v>
      </c>
      <c r="I7284" s="1">
        <v>4231</v>
      </c>
      <c r="J7284" s="1">
        <v>3</v>
      </c>
      <c r="K7284" s="1" t="s">
        <v>161</v>
      </c>
      <c r="L7284" s="1" t="s">
        <v>23813</v>
      </c>
    </row>
    <row r="7285" spans="1:12">
      <c r="A7285" s="1">
        <v>8715</v>
      </c>
      <c r="B7285" s="1" t="s">
        <v>23815</v>
      </c>
      <c r="C7285" s="1" t="s">
        <v>23815</v>
      </c>
      <c r="D7285" s="1" t="s">
        <v>3705</v>
      </c>
      <c r="F7285" s="1" t="s">
        <v>23816</v>
      </c>
      <c r="G7285" s="1">
        <v>0.34361000000000003</v>
      </c>
      <c r="H7285" s="1">
        <v>37.587778</v>
      </c>
      <c r="I7285" s="1">
        <v>3688</v>
      </c>
      <c r="J7285" s="1">
        <v>3</v>
      </c>
      <c r="K7285" s="1" t="s">
        <v>161</v>
      </c>
      <c r="L7285" s="1" t="s">
        <v>23815</v>
      </c>
    </row>
    <row r="7286" spans="1:12">
      <c r="A7286" s="1">
        <v>8716</v>
      </c>
      <c r="B7286" s="1" t="s">
        <v>23817</v>
      </c>
      <c r="C7286" s="1" t="s">
        <v>23817</v>
      </c>
      <c r="D7286" s="1" t="s">
        <v>3705</v>
      </c>
      <c r="E7286" s="1" t="s">
        <v>23818</v>
      </c>
      <c r="F7286" s="1" t="s">
        <v>23819</v>
      </c>
      <c r="G7286" s="1">
        <v>3.49</v>
      </c>
      <c r="H7286" s="1">
        <v>35.840000000000003</v>
      </c>
      <c r="I7286" s="1">
        <v>1296</v>
      </c>
      <c r="J7286" s="1">
        <v>3</v>
      </c>
      <c r="K7286" s="1" t="s">
        <v>161</v>
      </c>
      <c r="L7286" s="1" t="s">
        <v>23817</v>
      </c>
    </row>
    <row r="7287" spans="1:12">
      <c r="A7287" s="1">
        <v>8717</v>
      </c>
      <c r="B7287" s="1" t="s">
        <v>23820</v>
      </c>
      <c r="C7287" s="1" t="s">
        <v>23820</v>
      </c>
      <c r="D7287" s="1" t="s">
        <v>3705</v>
      </c>
      <c r="E7287" s="1" t="s">
        <v>23821</v>
      </c>
      <c r="F7287" s="1" t="s">
        <v>23822</v>
      </c>
      <c r="G7287" s="1">
        <v>-0.38500000000000001</v>
      </c>
      <c r="H7287" s="1">
        <v>35.244999999999997</v>
      </c>
      <c r="I7287" s="1">
        <v>6453</v>
      </c>
      <c r="J7287" s="1">
        <v>3</v>
      </c>
      <c r="K7287" s="1" t="s">
        <v>161</v>
      </c>
      <c r="L7287" s="1" t="s">
        <v>23820</v>
      </c>
    </row>
    <row r="7288" spans="1:12">
      <c r="A7288" s="1">
        <v>8718</v>
      </c>
      <c r="B7288" s="1" t="s">
        <v>23823</v>
      </c>
      <c r="C7288" s="1" t="s">
        <v>23823</v>
      </c>
      <c r="D7288" s="1" t="s">
        <v>3705</v>
      </c>
      <c r="E7288" s="1" t="s">
        <v>23824</v>
      </c>
      <c r="F7288" s="1" t="s">
        <v>23825</v>
      </c>
      <c r="G7288" s="1">
        <v>-2.9</v>
      </c>
      <c r="H7288" s="1">
        <v>38.073889000000001</v>
      </c>
      <c r="I7288" s="1">
        <v>2832</v>
      </c>
      <c r="J7288" s="1">
        <v>3</v>
      </c>
      <c r="K7288" s="1" t="s">
        <v>161</v>
      </c>
      <c r="L7288" s="1" t="s">
        <v>23823</v>
      </c>
    </row>
    <row r="7289" spans="1:12">
      <c r="A7289" s="1">
        <v>8719</v>
      </c>
      <c r="B7289" s="1" t="s">
        <v>23826</v>
      </c>
      <c r="C7289" s="1" t="s">
        <v>23827</v>
      </c>
      <c r="D7289" s="1" t="s">
        <v>3705</v>
      </c>
      <c r="E7289" s="1" t="s">
        <v>23828</v>
      </c>
      <c r="F7289" s="1" t="s">
        <v>1212</v>
      </c>
      <c r="G7289" s="1">
        <v>0.19120000000000001</v>
      </c>
      <c r="H7289" s="1">
        <v>35.395400000000002</v>
      </c>
      <c r="I7289" s="1">
        <v>7095</v>
      </c>
      <c r="J7289" s="1">
        <v>3</v>
      </c>
      <c r="K7289" s="1" t="s">
        <v>161</v>
      </c>
      <c r="L7289" s="1" t="s">
        <v>23826</v>
      </c>
    </row>
    <row r="7290" spans="1:12">
      <c r="A7290" s="1">
        <v>8720</v>
      </c>
      <c r="B7290" s="1" t="s">
        <v>23829</v>
      </c>
      <c r="C7290" s="1" t="s">
        <v>23829</v>
      </c>
      <c r="D7290" s="1" t="s">
        <v>2976</v>
      </c>
      <c r="E7290" s="1" t="s">
        <v>23830</v>
      </c>
      <c r="F7290" s="1" t="s">
        <v>1212</v>
      </c>
      <c r="G7290" s="1">
        <v>-22.111111000000001</v>
      </c>
      <c r="H7290" s="1">
        <v>43.270555999999999</v>
      </c>
      <c r="I7290" s="1">
        <v>27</v>
      </c>
      <c r="J7290" s="1">
        <v>3</v>
      </c>
      <c r="K7290" s="1" t="s">
        <v>161</v>
      </c>
      <c r="L7290" s="1" t="s">
        <v>23829</v>
      </c>
    </row>
    <row r="7291" spans="1:12">
      <c r="A7291" s="1">
        <v>8721</v>
      </c>
      <c r="B7291" s="1" t="s">
        <v>23831</v>
      </c>
      <c r="C7291" s="1" t="s">
        <v>23831</v>
      </c>
      <c r="D7291" s="1" t="s">
        <v>2976</v>
      </c>
      <c r="E7291" s="1" t="s">
        <v>23832</v>
      </c>
      <c r="F7291" s="1" t="s">
        <v>23833</v>
      </c>
      <c r="G7291" s="1">
        <v>-19.836943999999999</v>
      </c>
      <c r="H7291" s="1">
        <v>47.065277999999999</v>
      </c>
      <c r="I7291" s="1">
        <v>4913</v>
      </c>
      <c r="J7291" s="1">
        <v>3</v>
      </c>
      <c r="K7291" s="1" t="s">
        <v>161</v>
      </c>
      <c r="L7291" s="1" t="s">
        <v>23831</v>
      </c>
    </row>
    <row r="7292" spans="1:12">
      <c r="A7292" s="1">
        <v>8722</v>
      </c>
      <c r="B7292" s="1" t="s">
        <v>23834</v>
      </c>
      <c r="C7292" s="1" t="s">
        <v>23834</v>
      </c>
      <c r="D7292" s="1" t="s">
        <v>2976</v>
      </c>
      <c r="E7292" s="1" t="s">
        <v>23835</v>
      </c>
      <c r="F7292" s="1" t="s">
        <v>23836</v>
      </c>
      <c r="G7292" s="1">
        <v>-24.236111000000001</v>
      </c>
      <c r="H7292" s="1">
        <v>45.305</v>
      </c>
      <c r="I7292" s="1">
        <v>1259</v>
      </c>
      <c r="J7292" s="1">
        <v>3</v>
      </c>
      <c r="K7292" s="1" t="s">
        <v>161</v>
      </c>
      <c r="L7292" s="1" t="s">
        <v>23834</v>
      </c>
    </row>
    <row r="7293" spans="1:12">
      <c r="A7293" s="1">
        <v>8723</v>
      </c>
      <c r="B7293" s="1" t="s">
        <v>23837</v>
      </c>
      <c r="C7293" s="1" t="s">
        <v>23837</v>
      </c>
      <c r="D7293" s="1" t="s">
        <v>9291</v>
      </c>
      <c r="F7293" s="1" t="s">
        <v>23838</v>
      </c>
      <c r="G7293" s="1">
        <v>65.434722232222001</v>
      </c>
      <c r="H7293" s="1">
        <v>52.200000009999997</v>
      </c>
      <c r="I7293" s="1">
        <v>262</v>
      </c>
      <c r="J7293" s="1">
        <v>4</v>
      </c>
      <c r="K7293" s="1" t="s">
        <v>201</v>
      </c>
      <c r="L7293" s="1" t="s">
        <v>23837</v>
      </c>
    </row>
    <row r="7294" spans="1:12">
      <c r="A7294" s="1">
        <v>8724</v>
      </c>
      <c r="B7294" s="1" t="s">
        <v>23839</v>
      </c>
      <c r="C7294" s="1" t="s">
        <v>23840</v>
      </c>
      <c r="D7294" s="1" t="s">
        <v>1210</v>
      </c>
      <c r="E7294" s="1" t="s">
        <v>23841</v>
      </c>
      <c r="F7294" s="1" t="s">
        <v>1212</v>
      </c>
      <c r="G7294" s="1">
        <v>39.366500000000002</v>
      </c>
      <c r="H7294" s="1">
        <v>-74.441999999999993</v>
      </c>
      <c r="I7294" s="1">
        <v>8</v>
      </c>
      <c r="J7294" s="1">
        <v>-5</v>
      </c>
      <c r="K7294" s="1" t="s">
        <v>236</v>
      </c>
      <c r="L7294" s="1" t="s">
        <v>23839</v>
      </c>
    </row>
    <row r="7295" spans="1:12">
      <c r="A7295" s="1">
        <v>8725</v>
      </c>
      <c r="B7295" s="1" t="s">
        <v>23842</v>
      </c>
      <c r="C7295" s="1" t="s">
        <v>23843</v>
      </c>
      <c r="D7295" s="1" t="s">
        <v>1210</v>
      </c>
      <c r="E7295" s="1" t="s">
        <v>23844</v>
      </c>
      <c r="F7295" s="1" t="s">
        <v>1212</v>
      </c>
      <c r="G7295" s="1">
        <v>42.106000000000002</v>
      </c>
      <c r="H7295" s="1">
        <v>-72.593053999999995</v>
      </c>
      <c r="I7295" s="1">
        <v>65</v>
      </c>
      <c r="J7295" s="1">
        <v>-5</v>
      </c>
      <c r="K7295" s="1" t="s">
        <v>236</v>
      </c>
      <c r="L7295" s="1" t="s">
        <v>23842</v>
      </c>
    </row>
    <row r="7296" spans="1:12">
      <c r="A7296" s="1">
        <v>8726</v>
      </c>
      <c r="B7296" s="1" t="s">
        <v>23845</v>
      </c>
      <c r="C7296" s="1" t="s">
        <v>23846</v>
      </c>
      <c r="D7296" s="1" t="s">
        <v>1210</v>
      </c>
      <c r="E7296" s="1" t="s">
        <v>23847</v>
      </c>
      <c r="F7296" s="1" t="s">
        <v>1212</v>
      </c>
      <c r="G7296" s="1">
        <v>42.375</v>
      </c>
      <c r="H7296" s="1">
        <v>-72.511388999999994</v>
      </c>
      <c r="I7296" s="1">
        <v>258</v>
      </c>
      <c r="J7296" s="1">
        <v>-5</v>
      </c>
      <c r="K7296" s="1" t="s">
        <v>236</v>
      </c>
      <c r="L7296" s="1" t="s">
        <v>23845</v>
      </c>
    </row>
    <row r="7297" spans="1:12">
      <c r="A7297" s="1">
        <v>8727</v>
      </c>
      <c r="B7297" s="1" t="s">
        <v>23848</v>
      </c>
      <c r="C7297" s="1" t="s">
        <v>23849</v>
      </c>
      <c r="D7297" s="1" t="s">
        <v>1210</v>
      </c>
      <c r="F7297" s="1" t="s">
        <v>1212</v>
      </c>
      <c r="G7297" s="1">
        <v>38.9696286</v>
      </c>
      <c r="H7297" s="1">
        <v>-74.960918000000007</v>
      </c>
      <c r="I7297" s="1">
        <v>0</v>
      </c>
      <c r="J7297" s="1">
        <v>-5</v>
      </c>
      <c r="K7297" s="1" t="s">
        <v>236</v>
      </c>
      <c r="L7297" s="1" t="s">
        <v>23848</v>
      </c>
    </row>
    <row r="7298" spans="1:12">
      <c r="A7298" s="1">
        <v>8728</v>
      </c>
      <c r="B7298" s="1" t="s">
        <v>23850</v>
      </c>
      <c r="C7298" s="1" t="s">
        <v>23851</v>
      </c>
      <c r="D7298" s="1" t="s">
        <v>1210</v>
      </c>
      <c r="F7298" s="1" t="s">
        <v>1212</v>
      </c>
      <c r="G7298" s="1">
        <v>38.781655000000001</v>
      </c>
      <c r="H7298" s="1">
        <v>-75.119534000000002</v>
      </c>
      <c r="I7298" s="1">
        <v>0</v>
      </c>
      <c r="J7298" s="1">
        <v>-5</v>
      </c>
      <c r="K7298" s="1" t="s">
        <v>236</v>
      </c>
      <c r="L7298" s="1" t="s">
        <v>23850</v>
      </c>
    </row>
    <row r="7299" spans="1:12">
      <c r="A7299" s="1">
        <v>8729</v>
      </c>
      <c r="B7299" s="1" t="s">
        <v>23852</v>
      </c>
      <c r="C7299" s="1" t="s">
        <v>23853</v>
      </c>
      <c r="D7299" s="1" t="s">
        <v>1210</v>
      </c>
      <c r="F7299" s="1" t="s">
        <v>1212</v>
      </c>
      <c r="G7299" s="1">
        <v>44.399169999999998</v>
      </c>
      <c r="H7299" s="1">
        <v>-68.224999999999994</v>
      </c>
      <c r="I7299" s="1">
        <v>0</v>
      </c>
      <c r="J7299" s="1">
        <v>-5</v>
      </c>
      <c r="K7299" s="1" t="s">
        <v>236</v>
      </c>
      <c r="L7299" s="1" t="s">
        <v>23852</v>
      </c>
    </row>
    <row r="7300" spans="1:12">
      <c r="A7300" s="1">
        <v>8730</v>
      </c>
      <c r="B7300" s="1" t="s">
        <v>23854</v>
      </c>
      <c r="C7300" s="1" t="s">
        <v>23855</v>
      </c>
      <c r="D7300" s="1" t="s">
        <v>233</v>
      </c>
      <c r="F7300" s="1" t="s">
        <v>1212</v>
      </c>
      <c r="G7300" s="1">
        <v>43.833227000000001</v>
      </c>
      <c r="H7300" s="1">
        <v>-66.122653</v>
      </c>
      <c r="I7300" s="1">
        <v>0</v>
      </c>
      <c r="J7300" s="1">
        <v>-4</v>
      </c>
      <c r="K7300" s="1" t="s">
        <v>236</v>
      </c>
      <c r="L7300" s="1" t="s">
        <v>23854</v>
      </c>
    </row>
    <row r="7301" spans="1:12">
      <c r="A7301" s="1">
        <v>8731</v>
      </c>
      <c r="B7301" s="1" t="s">
        <v>23856</v>
      </c>
      <c r="C7301" s="1" t="s">
        <v>23857</v>
      </c>
      <c r="D7301" s="1" t="s">
        <v>5363</v>
      </c>
      <c r="F7301" s="1" t="s">
        <v>1212</v>
      </c>
      <c r="G7301" s="1">
        <v>46.435833000000002</v>
      </c>
      <c r="H7301" s="1">
        <v>6.9102779999999999</v>
      </c>
      <c r="I7301" s="1">
        <v>1280</v>
      </c>
      <c r="J7301" s="1">
        <v>1</v>
      </c>
      <c r="K7301" s="1" t="s">
        <v>184</v>
      </c>
      <c r="L7301" s="1" t="s">
        <v>23856</v>
      </c>
    </row>
    <row r="7302" spans="1:12">
      <c r="A7302" s="1">
        <v>8732</v>
      </c>
      <c r="B7302" s="1" t="s">
        <v>23858</v>
      </c>
      <c r="C7302" s="1" t="s">
        <v>731</v>
      </c>
      <c r="D7302" s="1" t="s">
        <v>1644</v>
      </c>
      <c r="E7302" s="1" t="s">
        <v>23859</v>
      </c>
      <c r="F7302" s="1" t="s">
        <v>1212</v>
      </c>
      <c r="G7302" s="1">
        <v>51.532600000000002</v>
      </c>
      <c r="H7302" s="1">
        <v>0.12330000000000001</v>
      </c>
      <c r="I7302" s="1">
        <v>72</v>
      </c>
      <c r="J7302" s="1">
        <v>0</v>
      </c>
      <c r="K7302" s="1" t="s">
        <v>184</v>
      </c>
      <c r="L7302" s="1" t="s">
        <v>23858</v>
      </c>
    </row>
    <row r="7303" spans="1:12">
      <c r="A7303" s="1">
        <v>8733</v>
      </c>
      <c r="B7303" s="1" t="s">
        <v>23860</v>
      </c>
      <c r="C7303" s="1" t="s">
        <v>23861</v>
      </c>
      <c r="D7303" s="1" t="s">
        <v>1644</v>
      </c>
      <c r="E7303" s="1" t="s">
        <v>23862</v>
      </c>
      <c r="F7303" s="1" t="s">
        <v>1212</v>
      </c>
      <c r="G7303" s="1">
        <v>51.902000000000001</v>
      </c>
      <c r="H7303" s="1">
        <v>0.20699999999999999</v>
      </c>
      <c r="I7303" s="1">
        <v>262</v>
      </c>
      <c r="J7303" s="1">
        <v>0</v>
      </c>
      <c r="K7303" s="1" t="s">
        <v>184</v>
      </c>
      <c r="L7303" s="1" t="s">
        <v>23860</v>
      </c>
    </row>
    <row r="7304" spans="1:12">
      <c r="A7304" s="1">
        <v>8734</v>
      </c>
      <c r="B7304" s="1" t="s">
        <v>23863</v>
      </c>
      <c r="C7304" s="1" t="s">
        <v>514</v>
      </c>
      <c r="D7304" s="1" t="s">
        <v>1644</v>
      </c>
      <c r="E7304" s="1" t="s">
        <v>23864</v>
      </c>
      <c r="F7304" s="1" t="s">
        <v>1212</v>
      </c>
      <c r="G7304" s="1">
        <v>52.574800000000003</v>
      </c>
      <c r="H7304" s="1">
        <v>-0.25019999999999998</v>
      </c>
      <c r="I7304" s="1">
        <v>91</v>
      </c>
      <c r="J7304" s="1">
        <v>0</v>
      </c>
      <c r="K7304" s="1" t="s">
        <v>184</v>
      </c>
      <c r="L7304" s="1" t="s">
        <v>23863</v>
      </c>
    </row>
    <row r="7305" spans="1:12">
      <c r="A7305" s="1">
        <v>8735</v>
      </c>
      <c r="B7305" s="1" t="s">
        <v>23865</v>
      </c>
      <c r="C7305" s="1" t="s">
        <v>23865</v>
      </c>
      <c r="D7305" s="1" t="s">
        <v>10040</v>
      </c>
      <c r="E7305" s="1" t="s">
        <v>23866</v>
      </c>
      <c r="F7305" s="1" t="s">
        <v>1212</v>
      </c>
      <c r="G7305" s="1">
        <v>-4.1833330000000002</v>
      </c>
      <c r="H7305" s="1">
        <v>121.61667</v>
      </c>
      <c r="I7305" s="1">
        <v>0</v>
      </c>
      <c r="J7305" s="1">
        <v>8</v>
      </c>
      <c r="K7305" s="1" t="s">
        <v>201</v>
      </c>
      <c r="L7305" s="1" t="s">
        <v>23865</v>
      </c>
    </row>
    <row r="7306" spans="1:12">
      <c r="A7306" s="1">
        <v>8736</v>
      </c>
      <c r="B7306" s="1" t="s">
        <v>23867</v>
      </c>
      <c r="C7306" s="1" t="s">
        <v>23868</v>
      </c>
      <c r="D7306" s="1" t="s">
        <v>1210</v>
      </c>
      <c r="F7306" s="1" t="s">
        <v>1212</v>
      </c>
      <c r="G7306" s="1">
        <v>45.866405</v>
      </c>
      <c r="H7306" s="1">
        <v>-84.720253999999997</v>
      </c>
      <c r="I7306" s="1">
        <v>587</v>
      </c>
      <c r="J7306" s="1">
        <v>-5</v>
      </c>
      <c r="K7306" s="1" t="s">
        <v>236</v>
      </c>
      <c r="L7306" s="1" t="s">
        <v>23867</v>
      </c>
    </row>
    <row r="7307" spans="1:12">
      <c r="A7307" s="1">
        <v>8737</v>
      </c>
      <c r="B7307" s="1" t="s">
        <v>23869</v>
      </c>
      <c r="C7307" s="1" t="s">
        <v>23870</v>
      </c>
      <c r="D7307" s="1" t="s">
        <v>1210</v>
      </c>
      <c r="F7307" s="1" t="s">
        <v>1212</v>
      </c>
      <c r="G7307" s="1">
        <v>45.848801000000002</v>
      </c>
      <c r="H7307" s="1">
        <v>-84.615926999999999</v>
      </c>
      <c r="I7307" s="1">
        <v>889</v>
      </c>
      <c r="J7307" s="1">
        <v>-5</v>
      </c>
      <c r="K7307" s="1" t="s">
        <v>236</v>
      </c>
      <c r="L7307" s="1" t="s">
        <v>23869</v>
      </c>
    </row>
    <row r="7308" spans="1:12">
      <c r="A7308" s="1">
        <v>8738</v>
      </c>
      <c r="B7308" s="1" t="s">
        <v>23871</v>
      </c>
      <c r="C7308" s="1" t="s">
        <v>23871</v>
      </c>
      <c r="D7308" s="1" t="s">
        <v>9291</v>
      </c>
      <c r="F7308" s="1" t="s">
        <v>23872</v>
      </c>
      <c r="G7308" s="1">
        <v>57.338582000000002</v>
      </c>
      <c r="H7308" s="1">
        <v>43.094900000000003</v>
      </c>
      <c r="I7308" s="1">
        <v>413</v>
      </c>
      <c r="J7308" s="1">
        <v>4</v>
      </c>
      <c r="K7308" s="1" t="s">
        <v>184</v>
      </c>
      <c r="L7308" s="1" t="s">
        <v>23871</v>
      </c>
    </row>
    <row r="7309" spans="1:12">
      <c r="A7309" s="1">
        <v>8739</v>
      </c>
      <c r="B7309" s="1" t="s">
        <v>23873</v>
      </c>
      <c r="C7309" s="1" t="s">
        <v>23874</v>
      </c>
      <c r="D7309" s="1" t="s">
        <v>1644</v>
      </c>
      <c r="E7309" s="1" t="s">
        <v>23875</v>
      </c>
      <c r="F7309" s="1" t="s">
        <v>1212</v>
      </c>
      <c r="G7309" s="1">
        <v>52.103999999999999</v>
      </c>
      <c r="H7309" s="1">
        <v>0.16600000000000001</v>
      </c>
      <c r="I7309" s="1">
        <v>95</v>
      </c>
      <c r="J7309" s="1">
        <v>0</v>
      </c>
      <c r="K7309" s="1" t="s">
        <v>184</v>
      </c>
      <c r="L7309" s="1" t="s">
        <v>23873</v>
      </c>
    </row>
    <row r="7310" spans="1:12">
      <c r="A7310" s="1">
        <v>8740</v>
      </c>
      <c r="B7310" s="1" t="s">
        <v>23876</v>
      </c>
      <c r="C7310" s="1" t="s">
        <v>23877</v>
      </c>
      <c r="D7310" s="1" t="s">
        <v>9291</v>
      </c>
      <c r="E7310" s="1" t="s">
        <v>23878</v>
      </c>
      <c r="F7310" s="1" t="s">
        <v>23879</v>
      </c>
      <c r="G7310" s="1">
        <v>51.966667000000001</v>
      </c>
      <c r="H7310" s="1">
        <v>85.833332999999996</v>
      </c>
      <c r="I7310" s="1">
        <v>965</v>
      </c>
      <c r="J7310" s="1">
        <v>7</v>
      </c>
      <c r="K7310" s="1" t="s">
        <v>161</v>
      </c>
      <c r="L7310" s="1" t="s">
        <v>23876</v>
      </c>
    </row>
    <row r="7311" spans="1:12">
      <c r="A7311" s="1">
        <v>8741</v>
      </c>
      <c r="B7311" s="1" t="s">
        <v>23880</v>
      </c>
      <c r="C7311" s="1" t="s">
        <v>23881</v>
      </c>
      <c r="D7311" s="1" t="s">
        <v>2247</v>
      </c>
      <c r="F7311" s="1" t="s">
        <v>23882</v>
      </c>
      <c r="G7311" s="1">
        <v>53.362900000000003</v>
      </c>
      <c r="H7311" s="1">
        <v>20.204000000000001</v>
      </c>
      <c r="I7311" s="1">
        <v>520</v>
      </c>
      <c r="J7311" s="1">
        <v>1</v>
      </c>
      <c r="K7311" s="1" t="s">
        <v>184</v>
      </c>
      <c r="L7311" s="1" t="s">
        <v>23880</v>
      </c>
    </row>
    <row r="7312" spans="1:12">
      <c r="A7312" s="1">
        <v>8742</v>
      </c>
      <c r="B7312" s="1" t="s">
        <v>23883</v>
      </c>
      <c r="C7312" s="1" t="s">
        <v>23884</v>
      </c>
      <c r="D7312" s="1" t="s">
        <v>1210</v>
      </c>
      <c r="E7312" s="1" t="s">
        <v>23885</v>
      </c>
      <c r="F7312" s="1" t="s">
        <v>23886</v>
      </c>
      <c r="G7312" s="1">
        <v>43.771166700000002</v>
      </c>
      <c r="H7312" s="1">
        <v>-88.488416700000002</v>
      </c>
      <c r="I7312" s="1">
        <v>808</v>
      </c>
      <c r="J7312" s="1">
        <v>-6</v>
      </c>
      <c r="K7312" s="1" t="s">
        <v>236</v>
      </c>
      <c r="L7312" s="1" t="s">
        <v>23883</v>
      </c>
    </row>
    <row r="7313" spans="1:12">
      <c r="A7313" s="1">
        <v>8743</v>
      </c>
      <c r="B7313" s="1" t="s">
        <v>23887</v>
      </c>
      <c r="C7313" s="1" t="s">
        <v>23888</v>
      </c>
      <c r="D7313" s="1" t="s">
        <v>1210</v>
      </c>
      <c r="E7313" s="1" t="s">
        <v>23889</v>
      </c>
      <c r="F7313" s="1" t="s">
        <v>23890</v>
      </c>
      <c r="G7313" s="1">
        <v>44.33325</v>
      </c>
      <c r="H7313" s="1">
        <v>-89.0197778</v>
      </c>
      <c r="I7313" s="1">
        <v>840</v>
      </c>
      <c r="J7313" s="1">
        <v>-6</v>
      </c>
      <c r="K7313" s="1" t="s">
        <v>236</v>
      </c>
      <c r="L7313" s="1" t="s">
        <v>23887</v>
      </c>
    </row>
    <row r="7314" spans="1:12">
      <c r="A7314" s="1">
        <v>8744</v>
      </c>
      <c r="B7314" s="1" t="s">
        <v>23891</v>
      </c>
      <c r="C7314" s="1" t="s">
        <v>23892</v>
      </c>
      <c r="D7314" s="1" t="s">
        <v>1210</v>
      </c>
      <c r="E7314" s="1" t="s">
        <v>23893</v>
      </c>
      <c r="F7314" s="1" t="s">
        <v>23894</v>
      </c>
      <c r="G7314" s="1">
        <v>44.545135600000002</v>
      </c>
      <c r="H7314" s="1">
        <v>-89.530284399999999</v>
      </c>
      <c r="I7314" s="1">
        <v>1110</v>
      </c>
      <c r="J7314" s="1">
        <v>-6</v>
      </c>
      <c r="K7314" s="1" t="s">
        <v>236</v>
      </c>
      <c r="L7314" s="1" t="s">
        <v>23891</v>
      </c>
    </row>
    <row r="7315" spans="1:12">
      <c r="A7315" s="1">
        <v>8745</v>
      </c>
      <c r="B7315" s="1" t="s">
        <v>23895</v>
      </c>
      <c r="C7315" s="1" t="s">
        <v>23896</v>
      </c>
      <c r="D7315" s="1" t="s">
        <v>9291</v>
      </c>
      <c r="F7315" s="1" t="s">
        <v>23897</v>
      </c>
      <c r="G7315" s="1">
        <v>68.868301000000002</v>
      </c>
      <c r="H7315" s="1">
        <v>179.37300099999999</v>
      </c>
      <c r="I7315" s="1">
        <v>20</v>
      </c>
      <c r="J7315" s="1">
        <v>12</v>
      </c>
      <c r="K7315" s="1" t="s">
        <v>201</v>
      </c>
      <c r="L7315" s="1" t="s">
        <v>23895</v>
      </c>
    </row>
    <row r="7316" spans="1:12">
      <c r="A7316" s="1">
        <v>8746</v>
      </c>
      <c r="B7316" s="1" t="s">
        <v>23898</v>
      </c>
      <c r="C7316" s="1" t="s">
        <v>23899</v>
      </c>
      <c r="D7316" s="1" t="s">
        <v>9291</v>
      </c>
      <c r="F7316" s="1" t="s">
        <v>23900</v>
      </c>
      <c r="G7316" s="1">
        <v>66.450858999999994</v>
      </c>
      <c r="H7316" s="1">
        <v>143.261551</v>
      </c>
      <c r="I7316" s="1">
        <v>656</v>
      </c>
      <c r="J7316" s="1">
        <v>12</v>
      </c>
      <c r="K7316" s="1" t="s">
        <v>201</v>
      </c>
      <c r="L7316" s="1" t="s">
        <v>23898</v>
      </c>
    </row>
    <row r="7317" spans="1:12">
      <c r="A7317" s="1">
        <v>8747</v>
      </c>
      <c r="B7317" s="1" t="s">
        <v>23901</v>
      </c>
      <c r="C7317" s="1" t="s">
        <v>23902</v>
      </c>
      <c r="D7317" s="1" t="s">
        <v>1210</v>
      </c>
      <c r="E7317" s="1" t="s">
        <v>23903</v>
      </c>
      <c r="F7317" s="1" t="s">
        <v>23904</v>
      </c>
      <c r="G7317" s="1">
        <v>46.311199000000002</v>
      </c>
      <c r="H7317" s="1">
        <v>-85.457297999999994</v>
      </c>
      <c r="I7317" s="1">
        <v>869</v>
      </c>
      <c r="J7317" s="1">
        <v>-5</v>
      </c>
      <c r="K7317" s="1" t="s">
        <v>236</v>
      </c>
      <c r="L7317" s="1" t="s">
        <v>23901</v>
      </c>
    </row>
    <row r="7318" spans="1:12">
      <c r="A7318" s="1">
        <v>8748</v>
      </c>
      <c r="B7318" s="1" t="s">
        <v>23905</v>
      </c>
      <c r="C7318" s="1" t="s">
        <v>23906</v>
      </c>
      <c r="D7318" s="1" t="s">
        <v>1210</v>
      </c>
      <c r="E7318" s="1" t="s">
        <v>23907</v>
      </c>
      <c r="F7318" s="1" t="s">
        <v>1212</v>
      </c>
      <c r="G7318" s="1">
        <v>45.247745600000002</v>
      </c>
      <c r="H7318" s="1">
        <v>-92.994385300000005</v>
      </c>
      <c r="I7318" s="1">
        <v>925</v>
      </c>
      <c r="J7318" s="1">
        <v>-5</v>
      </c>
      <c r="K7318" s="1" t="s">
        <v>236</v>
      </c>
      <c r="L7318" s="1" t="s">
        <v>23905</v>
      </c>
    </row>
    <row r="7319" spans="1:12">
      <c r="A7319" s="1">
        <v>8749</v>
      </c>
      <c r="B7319" s="1" t="s">
        <v>23908</v>
      </c>
      <c r="C7319" s="1" t="s">
        <v>1305</v>
      </c>
      <c r="D7319" s="1" t="s">
        <v>1196</v>
      </c>
      <c r="E7319" s="1" t="s">
        <v>23909</v>
      </c>
      <c r="F7319" s="1" t="s">
        <v>1212</v>
      </c>
      <c r="G7319" s="1">
        <v>52.329034999999998</v>
      </c>
      <c r="H7319" s="1">
        <v>9.8221360000000004</v>
      </c>
      <c r="I7319" s="1">
        <v>152</v>
      </c>
      <c r="J7319" s="1">
        <v>1</v>
      </c>
      <c r="K7319" s="1" t="s">
        <v>184</v>
      </c>
      <c r="L7319" s="1" t="s">
        <v>23908</v>
      </c>
    </row>
    <row r="7320" spans="1:12">
      <c r="A7320" s="1">
        <v>8750</v>
      </c>
      <c r="B7320" s="1" t="s">
        <v>23910</v>
      </c>
      <c r="C7320" s="1" t="s">
        <v>23911</v>
      </c>
      <c r="D7320" s="1" t="s">
        <v>1196</v>
      </c>
      <c r="E7320" s="1" t="s">
        <v>23912</v>
      </c>
      <c r="F7320" s="1" t="s">
        <v>23913</v>
      </c>
      <c r="G7320" s="1">
        <v>54.157778</v>
      </c>
      <c r="H7320" s="1">
        <v>13.772778000000001</v>
      </c>
      <c r="I7320" s="1">
        <v>7</v>
      </c>
      <c r="J7320" s="1">
        <v>1</v>
      </c>
      <c r="K7320" s="1" t="s">
        <v>184</v>
      </c>
      <c r="L7320" s="1" t="s">
        <v>23910</v>
      </c>
    </row>
    <row r="7321" spans="1:12">
      <c r="A7321" s="1">
        <v>8751</v>
      </c>
      <c r="B7321" s="1" t="s">
        <v>23914</v>
      </c>
      <c r="C7321" s="1" t="s">
        <v>23914</v>
      </c>
      <c r="D7321" s="1" t="s">
        <v>2247</v>
      </c>
      <c r="F7321" s="1" t="s">
        <v>23915</v>
      </c>
      <c r="G7321" s="1">
        <v>52.110399999999998</v>
      </c>
      <c r="H7321" s="1">
        <v>21.165199999999999</v>
      </c>
      <c r="I7321" s="1">
        <v>110</v>
      </c>
      <c r="J7321" s="1">
        <v>1</v>
      </c>
      <c r="K7321" s="1" t="s">
        <v>184</v>
      </c>
      <c r="L7321" s="1" t="s">
        <v>23914</v>
      </c>
    </row>
    <row r="7322" spans="1:12">
      <c r="A7322" s="1">
        <v>8752</v>
      </c>
      <c r="B7322" s="1" t="s">
        <v>23916</v>
      </c>
      <c r="C7322" s="1" t="s">
        <v>23917</v>
      </c>
      <c r="D7322" s="1" t="s">
        <v>10040</v>
      </c>
      <c r="F7322" s="1" t="s">
        <v>23918</v>
      </c>
      <c r="G7322" s="1">
        <v>-7.7203900000000001</v>
      </c>
      <c r="H7322" s="1">
        <v>108.489998</v>
      </c>
      <c r="I7322" s="1">
        <v>16</v>
      </c>
      <c r="J7322" s="1">
        <v>7</v>
      </c>
      <c r="K7322" s="1" t="s">
        <v>201</v>
      </c>
      <c r="L7322" s="1" t="s">
        <v>23916</v>
      </c>
    </row>
    <row r="7323" spans="1:12">
      <c r="A7323" s="1">
        <v>8753</v>
      </c>
      <c r="B7323" s="1" t="s">
        <v>23919</v>
      </c>
      <c r="C7323" s="1" t="s">
        <v>23920</v>
      </c>
      <c r="D7323" s="1" t="s">
        <v>2821</v>
      </c>
      <c r="F7323" s="1" t="s">
        <v>1212</v>
      </c>
      <c r="G7323" s="1">
        <v>-19.350000000000001</v>
      </c>
      <c r="H7323" s="1">
        <v>22.5</v>
      </c>
      <c r="I7323" s="1">
        <v>965</v>
      </c>
      <c r="J7323" s="1">
        <v>1</v>
      </c>
      <c r="K7323" s="1" t="s">
        <v>161</v>
      </c>
      <c r="L7323" s="1" t="s">
        <v>23919</v>
      </c>
    </row>
    <row r="7324" spans="1:12">
      <c r="A7324" s="1">
        <v>8754</v>
      </c>
      <c r="B7324" s="1" t="s">
        <v>23921</v>
      </c>
      <c r="C7324" s="1" t="s">
        <v>23922</v>
      </c>
      <c r="D7324" s="1" t="s">
        <v>2821</v>
      </c>
      <c r="F7324" s="1" t="s">
        <v>1212</v>
      </c>
      <c r="G7324" s="1">
        <v>-19.309999999999999</v>
      </c>
      <c r="H7324" s="1">
        <v>23.08</v>
      </c>
      <c r="I7324" s="1">
        <v>965</v>
      </c>
      <c r="J7324" s="1">
        <v>1</v>
      </c>
      <c r="K7324" s="1" t="s">
        <v>161</v>
      </c>
      <c r="L7324" s="1" t="s">
        <v>23921</v>
      </c>
    </row>
    <row r="7325" spans="1:12">
      <c r="A7325" s="1">
        <v>8755</v>
      </c>
      <c r="B7325" s="1" t="s">
        <v>23923</v>
      </c>
      <c r="C7325" s="1" t="s">
        <v>23924</v>
      </c>
      <c r="D7325" s="1" t="s">
        <v>9536</v>
      </c>
      <c r="F7325" s="1" t="s">
        <v>1212</v>
      </c>
      <c r="G7325" s="1">
        <v>28.641970000000001</v>
      </c>
      <c r="H7325" s="1">
        <v>77.220600000000005</v>
      </c>
      <c r="I7325" s="1">
        <v>708</v>
      </c>
      <c r="J7325" s="1">
        <v>5.3</v>
      </c>
      <c r="K7325" s="1" t="s">
        <v>201</v>
      </c>
      <c r="L7325" s="1" t="s">
        <v>23923</v>
      </c>
    </row>
    <row r="7326" spans="1:12">
      <c r="A7326" s="1">
        <v>8756</v>
      </c>
      <c r="B7326" s="1" t="s">
        <v>23925</v>
      </c>
      <c r="C7326" s="1" t="s">
        <v>9801</v>
      </c>
      <c r="D7326" s="1" t="s">
        <v>9536</v>
      </c>
      <c r="F7326" s="1" t="s">
        <v>1212</v>
      </c>
      <c r="G7326" s="1">
        <v>27.157800000000002</v>
      </c>
      <c r="H7326" s="1">
        <v>77.989930000000001</v>
      </c>
      <c r="I7326" s="1">
        <v>571</v>
      </c>
      <c r="J7326" s="1">
        <v>5.3</v>
      </c>
      <c r="K7326" s="1" t="s">
        <v>201</v>
      </c>
      <c r="L7326" s="1" t="s">
        <v>23925</v>
      </c>
    </row>
    <row r="7327" spans="1:12">
      <c r="A7327" s="1">
        <v>8757</v>
      </c>
      <c r="B7327" s="1" t="s">
        <v>23926</v>
      </c>
      <c r="C7327" s="1" t="s">
        <v>10781</v>
      </c>
      <c r="D7327" s="1" t="s">
        <v>10648</v>
      </c>
      <c r="F7327" s="1" t="s">
        <v>1212</v>
      </c>
      <c r="G7327" s="1">
        <v>43.780900000000003</v>
      </c>
      <c r="H7327" s="1">
        <v>87.584999999999994</v>
      </c>
      <c r="I7327" s="1">
        <v>2844</v>
      </c>
      <c r="J7327" s="1">
        <v>8</v>
      </c>
      <c r="K7327" s="1" t="s">
        <v>201</v>
      </c>
      <c r="L7327" s="1" t="s">
        <v>23926</v>
      </c>
    </row>
    <row r="7328" spans="1:12">
      <c r="A7328" s="1">
        <v>8758</v>
      </c>
      <c r="B7328" s="1" t="s">
        <v>23927</v>
      </c>
      <c r="C7328" s="1" t="s">
        <v>23928</v>
      </c>
      <c r="D7328" s="1" t="s">
        <v>10648</v>
      </c>
      <c r="F7328" s="1" t="s">
        <v>1212</v>
      </c>
      <c r="G7328" s="1">
        <v>43.151000000000003</v>
      </c>
      <c r="H7328" s="1">
        <v>88.875</v>
      </c>
      <c r="I7328" s="1">
        <v>98</v>
      </c>
      <c r="J7328" s="1">
        <v>8</v>
      </c>
      <c r="K7328" s="1" t="s">
        <v>201</v>
      </c>
      <c r="L7328" s="1" t="s">
        <v>23927</v>
      </c>
    </row>
    <row r="7329" spans="1:12">
      <c r="A7329" s="1">
        <v>8759</v>
      </c>
      <c r="B7329" s="1" t="s">
        <v>23929</v>
      </c>
      <c r="C7329" s="1" t="s">
        <v>23930</v>
      </c>
      <c r="D7329" s="1" t="s">
        <v>1210</v>
      </c>
      <c r="E7329" s="1" t="s">
        <v>23931</v>
      </c>
      <c r="F7329" s="1" t="s">
        <v>23932</v>
      </c>
      <c r="G7329" s="1">
        <v>40.753388899999997</v>
      </c>
      <c r="H7329" s="1">
        <v>-82.723805600000006</v>
      </c>
      <c r="I7329" s="1">
        <v>1224</v>
      </c>
      <c r="J7329" s="1">
        <v>-4</v>
      </c>
      <c r="K7329" s="1" t="s">
        <v>236</v>
      </c>
      <c r="L7329" s="1" t="s">
        <v>23929</v>
      </c>
    </row>
    <row r="7330" spans="1:12">
      <c r="A7330" s="1">
        <v>8760</v>
      </c>
      <c r="B7330" s="1" t="s">
        <v>23933</v>
      </c>
      <c r="C7330" s="1" t="s">
        <v>23934</v>
      </c>
      <c r="D7330" s="1" t="s">
        <v>3705</v>
      </c>
      <c r="F7330" s="1" t="s">
        <v>23935</v>
      </c>
      <c r="G7330" s="1">
        <v>-1.29861</v>
      </c>
      <c r="H7330" s="1">
        <v>35.063611000000002</v>
      </c>
      <c r="I7330" s="1">
        <v>5200</v>
      </c>
      <c r="J7330" s="1">
        <v>3</v>
      </c>
      <c r="K7330" s="1" t="s">
        <v>161</v>
      </c>
      <c r="L7330" s="1" t="s">
        <v>23933</v>
      </c>
    </row>
    <row r="7331" spans="1:12">
      <c r="A7331" s="1">
        <v>8761</v>
      </c>
      <c r="B7331" s="1" t="s">
        <v>23936</v>
      </c>
      <c r="C7331" s="1" t="s">
        <v>23936</v>
      </c>
      <c r="D7331" s="1" t="s">
        <v>8432</v>
      </c>
      <c r="E7331" s="1" t="s">
        <v>23937</v>
      </c>
      <c r="F7331" s="1" t="s">
        <v>23938</v>
      </c>
      <c r="G7331" s="1">
        <v>-0.76666699999999999</v>
      </c>
      <c r="H7331" s="1">
        <v>-75.533330000000007</v>
      </c>
      <c r="I7331" s="1">
        <v>997</v>
      </c>
      <c r="J7331" s="1">
        <v>-5</v>
      </c>
      <c r="K7331" s="1" t="s">
        <v>5710</v>
      </c>
      <c r="L7331" s="1" t="s">
        <v>23936</v>
      </c>
    </row>
    <row r="7332" spans="1:12">
      <c r="A7332" s="1">
        <v>8762</v>
      </c>
      <c r="B7332" s="1" t="s">
        <v>23939</v>
      </c>
      <c r="C7332" s="1" t="s">
        <v>23940</v>
      </c>
      <c r="D7332" s="1" t="s">
        <v>8432</v>
      </c>
      <c r="E7332" s="1" t="s">
        <v>23941</v>
      </c>
      <c r="F7332" s="1" t="s">
        <v>23942</v>
      </c>
      <c r="G7332" s="1">
        <v>-2</v>
      </c>
      <c r="H7332" s="1">
        <v>-77</v>
      </c>
      <c r="I7332" s="1">
        <v>7076</v>
      </c>
      <c r="J7332" s="1">
        <v>-5</v>
      </c>
      <c r="K7332" s="1" t="s">
        <v>5710</v>
      </c>
      <c r="L7332" s="1" t="s">
        <v>23939</v>
      </c>
    </row>
    <row r="7333" spans="1:12">
      <c r="A7333" s="1">
        <v>8763</v>
      </c>
      <c r="B7333" s="1" t="s">
        <v>23943</v>
      </c>
      <c r="C7333" s="1" t="s">
        <v>23944</v>
      </c>
      <c r="D7333" s="1" t="s">
        <v>1210</v>
      </c>
      <c r="E7333" s="1" t="s">
        <v>23945</v>
      </c>
      <c r="F7333" s="1" t="s">
        <v>23946</v>
      </c>
      <c r="G7333" s="1">
        <v>36.621943999999999</v>
      </c>
      <c r="H7333" s="1">
        <v>-87.415000000000006</v>
      </c>
      <c r="I7333" s="1">
        <v>550</v>
      </c>
      <c r="J7333" s="1">
        <v>-5</v>
      </c>
      <c r="K7333" s="1" t="s">
        <v>236</v>
      </c>
      <c r="L7333" s="1" t="s">
        <v>23943</v>
      </c>
    </row>
    <row r="7334" spans="1:12">
      <c r="A7334" s="1">
        <v>8764</v>
      </c>
      <c r="B7334" s="1" t="s">
        <v>23947</v>
      </c>
      <c r="C7334" s="1" t="s">
        <v>23948</v>
      </c>
      <c r="D7334" s="1" t="s">
        <v>1644</v>
      </c>
      <c r="F7334" s="1" t="s">
        <v>1212</v>
      </c>
      <c r="G7334" s="1">
        <v>56.412399999999998</v>
      </c>
      <c r="H7334" s="1">
        <v>-5.4702000000000002</v>
      </c>
      <c r="I7334" s="1">
        <v>0</v>
      </c>
      <c r="J7334" s="1">
        <v>0</v>
      </c>
      <c r="K7334" s="1" t="s">
        <v>184</v>
      </c>
      <c r="L7334" s="1" t="s">
        <v>23947</v>
      </c>
    </row>
    <row r="7335" spans="1:12">
      <c r="A7335" s="1">
        <v>8765</v>
      </c>
      <c r="B7335" s="1" t="s">
        <v>23949</v>
      </c>
      <c r="C7335" s="1" t="s">
        <v>12894</v>
      </c>
      <c r="D7335" s="1" t="s">
        <v>1196</v>
      </c>
      <c r="F7335" s="1" t="s">
        <v>1212</v>
      </c>
      <c r="G7335" s="1">
        <v>47.9878</v>
      </c>
      <c r="H7335" s="1">
        <v>10.181100000000001</v>
      </c>
      <c r="I7335" s="1">
        <v>2077</v>
      </c>
      <c r="J7335" s="1">
        <v>1</v>
      </c>
      <c r="K7335" s="1" t="s">
        <v>184</v>
      </c>
      <c r="L7335" s="1" t="s">
        <v>23949</v>
      </c>
    </row>
    <row r="7336" spans="1:12">
      <c r="A7336" s="1">
        <v>8766</v>
      </c>
      <c r="B7336" s="1" t="s">
        <v>23950</v>
      </c>
      <c r="C7336" s="1" t="s">
        <v>23951</v>
      </c>
      <c r="D7336" s="1" t="s">
        <v>1196</v>
      </c>
      <c r="F7336" s="1" t="s">
        <v>1212</v>
      </c>
      <c r="G7336" s="1">
        <v>48.4</v>
      </c>
      <c r="H7336" s="1">
        <v>9.9832999999999998</v>
      </c>
      <c r="I7336" s="1">
        <v>1641</v>
      </c>
      <c r="J7336" s="1">
        <v>1</v>
      </c>
      <c r="K7336" s="1" t="s">
        <v>184</v>
      </c>
      <c r="L7336" s="1" t="s">
        <v>23950</v>
      </c>
    </row>
    <row r="7337" spans="1:12">
      <c r="A7337" s="1">
        <v>8767</v>
      </c>
      <c r="B7337" s="1" t="s">
        <v>23952</v>
      </c>
      <c r="C7337" s="1" t="s">
        <v>13510</v>
      </c>
      <c r="D7337" s="1" t="s">
        <v>1196</v>
      </c>
      <c r="F7337" s="1" t="s">
        <v>1212</v>
      </c>
      <c r="G7337" s="1">
        <v>50.7667</v>
      </c>
      <c r="H7337" s="1">
        <v>6.1</v>
      </c>
      <c r="I7337" s="1">
        <v>873</v>
      </c>
      <c r="J7337" s="1">
        <v>1</v>
      </c>
      <c r="K7337" s="1" t="s">
        <v>184</v>
      </c>
      <c r="L7337" s="1" t="s">
        <v>23952</v>
      </c>
    </row>
    <row r="7338" spans="1:12">
      <c r="A7338" s="1">
        <v>8768</v>
      </c>
      <c r="B7338" s="1" t="s">
        <v>23953</v>
      </c>
      <c r="C7338" s="1" t="s">
        <v>1174</v>
      </c>
      <c r="D7338" s="1" t="s">
        <v>1146</v>
      </c>
      <c r="E7338" s="1" t="s">
        <v>23954</v>
      </c>
      <c r="F7338" s="1" t="s">
        <v>1212</v>
      </c>
      <c r="G7338" s="1">
        <v>50.633299999999998</v>
      </c>
      <c r="H7338" s="1">
        <v>5.5666700000000002</v>
      </c>
      <c r="I7338" s="1">
        <v>659</v>
      </c>
      <c r="J7338" s="1">
        <v>1</v>
      </c>
      <c r="K7338" s="1" t="s">
        <v>184</v>
      </c>
      <c r="L7338" s="1" t="s">
        <v>23953</v>
      </c>
    </row>
    <row r="7339" spans="1:12">
      <c r="A7339" s="1">
        <v>8769</v>
      </c>
      <c r="B7339" s="1" t="s">
        <v>23955</v>
      </c>
      <c r="C7339" s="1" t="s">
        <v>1154</v>
      </c>
      <c r="D7339" s="1" t="s">
        <v>1146</v>
      </c>
      <c r="F7339" s="1" t="s">
        <v>23956</v>
      </c>
      <c r="G7339" s="1">
        <v>50.841099999999997</v>
      </c>
      <c r="H7339" s="1">
        <v>4.3563999999999998</v>
      </c>
      <c r="I7339" s="1">
        <v>43</v>
      </c>
      <c r="J7339" s="1">
        <v>1</v>
      </c>
      <c r="K7339" s="1" t="s">
        <v>184</v>
      </c>
      <c r="L7339" s="1" t="s">
        <v>23955</v>
      </c>
    </row>
    <row r="7340" spans="1:12">
      <c r="A7340" s="1">
        <v>8770</v>
      </c>
      <c r="B7340" s="1" t="s">
        <v>23957</v>
      </c>
      <c r="C7340" s="1" t="s">
        <v>23958</v>
      </c>
      <c r="D7340" s="1" t="s">
        <v>1196</v>
      </c>
      <c r="E7340" s="1" t="s">
        <v>23959</v>
      </c>
      <c r="F7340" s="1" t="s">
        <v>1212</v>
      </c>
      <c r="G7340" s="1">
        <v>54.411000000000001</v>
      </c>
      <c r="H7340" s="1">
        <v>8.3145000000000007</v>
      </c>
      <c r="I7340" s="1">
        <v>24</v>
      </c>
      <c r="J7340" s="1">
        <v>1</v>
      </c>
      <c r="K7340" s="1" t="s">
        <v>184</v>
      </c>
      <c r="L7340" s="1" t="s">
        <v>23957</v>
      </c>
    </row>
    <row r="7341" spans="1:12">
      <c r="A7341" s="1">
        <v>8771</v>
      </c>
      <c r="B7341" s="1" t="s">
        <v>23960</v>
      </c>
      <c r="C7341" s="1" t="s">
        <v>12308</v>
      </c>
      <c r="D7341" s="1" t="s">
        <v>1210</v>
      </c>
      <c r="E7341" s="1" t="s">
        <v>23961</v>
      </c>
      <c r="F7341" s="1" t="s">
        <v>23962</v>
      </c>
      <c r="G7341" s="1">
        <v>34.665599999999998</v>
      </c>
      <c r="H7341" s="1">
        <v>-120.4675</v>
      </c>
      <c r="I7341" s="1">
        <v>88</v>
      </c>
      <c r="J7341" s="1">
        <v>-8</v>
      </c>
      <c r="K7341" s="1" t="s">
        <v>236</v>
      </c>
      <c r="L7341" s="1" t="s">
        <v>23960</v>
      </c>
    </row>
    <row r="7342" spans="1:12">
      <c r="A7342" s="1">
        <v>8772</v>
      </c>
      <c r="B7342" s="1" t="s">
        <v>23963</v>
      </c>
      <c r="C7342" s="1" t="s">
        <v>23964</v>
      </c>
      <c r="D7342" s="1" t="s">
        <v>1210</v>
      </c>
      <c r="E7342" s="1" t="s">
        <v>23965</v>
      </c>
      <c r="F7342" s="1" t="s">
        <v>23966</v>
      </c>
      <c r="G7342" s="1">
        <v>39.978900000000003</v>
      </c>
      <c r="H7342" s="1">
        <v>-75.865399999999994</v>
      </c>
      <c r="I7342" s="1">
        <v>660</v>
      </c>
      <c r="J7342" s="1">
        <v>-5</v>
      </c>
      <c r="K7342" s="1" t="s">
        <v>236</v>
      </c>
      <c r="L7342" s="1" t="s">
        <v>23963</v>
      </c>
    </row>
    <row r="7343" spans="1:12">
      <c r="A7343" s="1">
        <v>8773</v>
      </c>
      <c r="B7343" s="1" t="s">
        <v>23967</v>
      </c>
      <c r="C7343" s="1" t="s">
        <v>23968</v>
      </c>
      <c r="D7343" s="1" t="s">
        <v>6584</v>
      </c>
      <c r="E7343" s="1" t="s">
        <v>23969</v>
      </c>
      <c r="F7343" s="1" t="s">
        <v>23970</v>
      </c>
      <c r="G7343" s="1">
        <v>31.558889000000001</v>
      </c>
      <c r="H7343" s="1">
        <v>64.364166999999995</v>
      </c>
      <c r="I7343" s="1">
        <v>2464</v>
      </c>
      <c r="J7343" s="1">
        <v>4.5</v>
      </c>
      <c r="K7343" s="1" t="s">
        <v>161</v>
      </c>
      <c r="L7343" s="1" t="s">
        <v>23967</v>
      </c>
    </row>
    <row r="7344" spans="1:12">
      <c r="A7344" s="1">
        <v>8774</v>
      </c>
      <c r="B7344" s="1" t="s">
        <v>23971</v>
      </c>
      <c r="C7344" s="1" t="s">
        <v>23972</v>
      </c>
      <c r="D7344" s="1" t="s">
        <v>9287</v>
      </c>
      <c r="E7344" s="1" t="s">
        <v>23973</v>
      </c>
      <c r="F7344" s="1" t="s">
        <v>23974</v>
      </c>
      <c r="G7344" s="1">
        <v>38.746389000000001</v>
      </c>
      <c r="H7344" s="1">
        <v>48.817777999999997</v>
      </c>
      <c r="I7344" s="1">
        <v>30</v>
      </c>
      <c r="J7344" s="1">
        <v>4</v>
      </c>
      <c r="K7344" s="1" t="s">
        <v>161</v>
      </c>
      <c r="L7344" s="1" t="s">
        <v>23971</v>
      </c>
    </row>
    <row r="7345" spans="1:12">
      <c r="A7345" s="1">
        <v>8775</v>
      </c>
      <c r="B7345" s="1" t="s">
        <v>23975</v>
      </c>
      <c r="C7345" s="1" t="s">
        <v>23976</v>
      </c>
      <c r="D7345" s="1" t="s">
        <v>9287</v>
      </c>
      <c r="E7345" s="1" t="s">
        <v>23977</v>
      </c>
      <c r="F7345" s="1" t="s">
        <v>23978</v>
      </c>
      <c r="G7345" s="1">
        <v>40.826667</v>
      </c>
      <c r="H7345" s="1">
        <v>47.712499999999999</v>
      </c>
      <c r="I7345" s="1">
        <v>100</v>
      </c>
      <c r="J7345" s="1">
        <v>4</v>
      </c>
      <c r="K7345" s="1" t="s">
        <v>184</v>
      </c>
      <c r="L7345" s="1" t="s">
        <v>23975</v>
      </c>
    </row>
    <row r="7346" spans="1:12">
      <c r="A7346" s="1">
        <v>8776</v>
      </c>
      <c r="B7346" s="1" t="s">
        <v>23979</v>
      </c>
      <c r="C7346" s="1" t="s">
        <v>23980</v>
      </c>
      <c r="D7346" s="1" t="s">
        <v>9287</v>
      </c>
      <c r="E7346" s="1" t="s">
        <v>23981</v>
      </c>
      <c r="F7346" s="1" t="s">
        <v>23982</v>
      </c>
      <c r="G7346" s="1">
        <v>41.562221999999998</v>
      </c>
      <c r="H7346" s="1">
        <v>46.667222000000002</v>
      </c>
      <c r="I7346" s="1">
        <v>100</v>
      </c>
      <c r="J7346" s="1">
        <v>4</v>
      </c>
      <c r="K7346" s="1" t="s">
        <v>184</v>
      </c>
      <c r="L7346" s="1" t="s">
        <v>23979</v>
      </c>
    </row>
    <row r="7347" spans="1:12">
      <c r="A7347" s="1">
        <v>8777</v>
      </c>
      <c r="B7347" s="1" t="s">
        <v>23983</v>
      </c>
      <c r="C7347" s="1" t="s">
        <v>23984</v>
      </c>
      <c r="D7347" s="1" t="s">
        <v>1210</v>
      </c>
      <c r="E7347" s="1" t="s">
        <v>23985</v>
      </c>
      <c r="F7347" s="1" t="s">
        <v>23986</v>
      </c>
      <c r="G7347" s="1">
        <v>44.264443999999997</v>
      </c>
      <c r="H7347" s="1">
        <v>-73.961944000000003</v>
      </c>
      <c r="I7347" s="1">
        <v>1747</v>
      </c>
      <c r="J7347" s="1">
        <v>5</v>
      </c>
      <c r="K7347" s="1" t="s">
        <v>236</v>
      </c>
      <c r="L7347" s="1" t="s">
        <v>23983</v>
      </c>
    </row>
    <row r="7348" spans="1:12">
      <c r="A7348" s="1">
        <v>8778</v>
      </c>
      <c r="B7348" s="1" t="s">
        <v>23987</v>
      </c>
      <c r="C7348" s="1" t="s">
        <v>23987</v>
      </c>
      <c r="D7348" s="1" t="s">
        <v>1210</v>
      </c>
      <c r="E7348" s="1" t="s">
        <v>23988</v>
      </c>
      <c r="F7348" s="1" t="s">
        <v>1212</v>
      </c>
      <c r="G7348" s="1">
        <v>43.975061699999998</v>
      </c>
      <c r="H7348" s="1">
        <v>-74.420439999999999</v>
      </c>
      <c r="I7348" s="1">
        <v>1629</v>
      </c>
      <c r="J7348" s="1">
        <v>5</v>
      </c>
      <c r="K7348" s="1" t="s">
        <v>236</v>
      </c>
      <c r="L7348" s="1" t="s">
        <v>23987</v>
      </c>
    </row>
    <row r="7349" spans="1:12">
      <c r="A7349" s="1">
        <v>8779</v>
      </c>
      <c r="B7349" s="1" t="s">
        <v>23989</v>
      </c>
      <c r="C7349" s="1" t="s">
        <v>23990</v>
      </c>
      <c r="D7349" s="1" t="s">
        <v>9291</v>
      </c>
      <c r="F7349" s="1" t="s">
        <v>23991</v>
      </c>
      <c r="G7349" s="1">
        <v>62.470999999999997</v>
      </c>
      <c r="H7349" s="1">
        <v>136.505</v>
      </c>
      <c r="I7349" s="1">
        <v>932</v>
      </c>
      <c r="J7349" s="1">
        <v>10</v>
      </c>
      <c r="K7349" s="1" t="s">
        <v>201</v>
      </c>
      <c r="L7349" s="1" t="s">
        <v>23989</v>
      </c>
    </row>
    <row r="7350" spans="1:12">
      <c r="A7350" s="1">
        <v>8780</v>
      </c>
      <c r="B7350" s="1" t="s">
        <v>23992</v>
      </c>
      <c r="C7350" s="1" t="s">
        <v>9290</v>
      </c>
      <c r="D7350" s="1" t="s">
        <v>9291</v>
      </c>
      <c r="F7350" s="1" t="s">
        <v>23993</v>
      </c>
      <c r="G7350" s="1">
        <v>62.062600000000003</v>
      </c>
      <c r="H7350" s="1">
        <v>129.33340000000001</v>
      </c>
      <c r="I7350" s="1">
        <v>577</v>
      </c>
      <c r="J7350" s="1">
        <v>10</v>
      </c>
      <c r="K7350" s="1" t="s">
        <v>201</v>
      </c>
      <c r="L7350" s="1" t="s">
        <v>23992</v>
      </c>
    </row>
    <row r="7351" spans="1:12">
      <c r="A7351" s="1">
        <v>8781</v>
      </c>
      <c r="B7351" s="1" t="s">
        <v>23994</v>
      </c>
      <c r="C7351" s="1" t="s">
        <v>23995</v>
      </c>
      <c r="D7351" s="1" t="s">
        <v>10648</v>
      </c>
      <c r="E7351" s="1" t="s">
        <v>23996</v>
      </c>
      <c r="F7351" s="1" t="s">
        <v>1212</v>
      </c>
      <c r="G7351" s="1">
        <v>29.515000000000001</v>
      </c>
      <c r="H7351" s="1">
        <v>108.83</v>
      </c>
      <c r="I7351" s="1">
        <v>2461</v>
      </c>
      <c r="J7351" s="1">
        <v>8</v>
      </c>
      <c r="K7351" s="1" t="s">
        <v>201</v>
      </c>
      <c r="L7351" s="1" t="s">
        <v>23994</v>
      </c>
    </row>
    <row r="7352" spans="1:12">
      <c r="A7352" s="1">
        <v>8782</v>
      </c>
      <c r="B7352" s="1" t="s">
        <v>23997</v>
      </c>
      <c r="C7352" s="1" t="s">
        <v>23998</v>
      </c>
      <c r="D7352" s="1" t="s">
        <v>9291</v>
      </c>
      <c r="E7352" s="1" t="s">
        <v>23999</v>
      </c>
      <c r="F7352" s="1" t="s">
        <v>24000</v>
      </c>
      <c r="G7352" s="1">
        <v>43.573900000000002</v>
      </c>
      <c r="H7352" s="1">
        <v>145.41069999999999</v>
      </c>
      <c r="I7352" s="1">
        <v>50</v>
      </c>
      <c r="J7352" s="1">
        <v>12</v>
      </c>
      <c r="K7352" s="1" t="s">
        <v>201</v>
      </c>
      <c r="L7352" s="1" t="s">
        <v>23997</v>
      </c>
    </row>
    <row r="7353" spans="1:12">
      <c r="A7353" s="1">
        <v>8783</v>
      </c>
      <c r="B7353" s="1" t="s">
        <v>24001</v>
      </c>
      <c r="C7353" s="1" t="s">
        <v>21520</v>
      </c>
      <c r="D7353" s="1" t="s">
        <v>1210</v>
      </c>
      <c r="E7353" s="1" t="s">
        <v>24002</v>
      </c>
      <c r="F7353" s="1" t="s">
        <v>1212</v>
      </c>
      <c r="G7353" s="1">
        <v>45.657600000000002</v>
      </c>
      <c r="H7353" s="1">
        <v>-120.96639999999999</v>
      </c>
      <c r="I7353" s="1">
        <v>1</v>
      </c>
      <c r="J7353" s="1">
        <v>-8</v>
      </c>
      <c r="K7353" s="1" t="s">
        <v>236</v>
      </c>
      <c r="L7353" s="1" t="s">
        <v>24001</v>
      </c>
    </row>
    <row r="7354" spans="1:12">
      <c r="A7354" s="1">
        <v>8784</v>
      </c>
      <c r="B7354" s="1" t="s">
        <v>24003</v>
      </c>
      <c r="C7354" s="1" t="s">
        <v>8840</v>
      </c>
      <c r="D7354" s="1" t="s">
        <v>1210</v>
      </c>
      <c r="E7354" s="1" t="s">
        <v>24004</v>
      </c>
      <c r="F7354" s="1" t="s">
        <v>24005</v>
      </c>
      <c r="G7354" s="1">
        <v>40.707478000000002</v>
      </c>
      <c r="H7354" s="1">
        <v>-84.027078099999997</v>
      </c>
      <c r="I7354" s="1">
        <v>975</v>
      </c>
      <c r="J7354" s="1">
        <v>-5</v>
      </c>
      <c r="K7354" s="1" t="s">
        <v>236</v>
      </c>
      <c r="L7354" s="1" t="s">
        <v>24003</v>
      </c>
    </row>
    <row r="7355" spans="1:12">
      <c r="A7355" s="1">
        <v>8785</v>
      </c>
      <c r="B7355" s="1" t="s">
        <v>24006</v>
      </c>
      <c r="C7355" s="1" t="s">
        <v>24007</v>
      </c>
      <c r="D7355" s="1" t="s">
        <v>20756</v>
      </c>
      <c r="E7355" s="1" t="s">
        <v>24008</v>
      </c>
      <c r="F7355" s="1" t="s">
        <v>1212</v>
      </c>
      <c r="G7355" s="1">
        <v>39.747332999999998</v>
      </c>
      <c r="H7355" s="1">
        <v>127.474611</v>
      </c>
      <c r="I7355" s="1">
        <v>0</v>
      </c>
      <c r="J7355" s="1">
        <v>9</v>
      </c>
      <c r="K7355" s="1" t="s">
        <v>161</v>
      </c>
      <c r="L7355" s="1" t="s">
        <v>24006</v>
      </c>
    </row>
    <row r="7356" spans="1:12">
      <c r="A7356" s="1">
        <v>8786</v>
      </c>
      <c r="B7356" s="1" t="s">
        <v>24009</v>
      </c>
      <c r="C7356" s="1" t="s">
        <v>13949</v>
      </c>
      <c r="D7356" s="1" t="s">
        <v>20756</v>
      </c>
      <c r="E7356" s="1" t="s">
        <v>24010</v>
      </c>
      <c r="F7356" s="1" t="s">
        <v>1212</v>
      </c>
      <c r="G7356" s="1">
        <v>41.907167000000001</v>
      </c>
      <c r="H7356" s="1">
        <v>128.40988899999999</v>
      </c>
      <c r="I7356" s="1">
        <v>0</v>
      </c>
      <c r="J7356" s="1">
        <v>9</v>
      </c>
      <c r="K7356" s="1" t="s">
        <v>161</v>
      </c>
      <c r="L7356" s="1" t="s">
        <v>24009</v>
      </c>
    </row>
    <row r="7357" spans="1:12">
      <c r="A7357" s="1">
        <v>8787</v>
      </c>
      <c r="B7357" s="1" t="s">
        <v>18480</v>
      </c>
      <c r="C7357" s="1" t="s">
        <v>24011</v>
      </c>
      <c r="D7357" s="1" t="s">
        <v>2115</v>
      </c>
      <c r="F7357" s="1" t="s">
        <v>1212</v>
      </c>
      <c r="G7357" s="1">
        <v>62.474976458</v>
      </c>
      <c r="H7357" s="1">
        <v>6.1528587340999996</v>
      </c>
      <c r="I7357" s="1">
        <v>0</v>
      </c>
      <c r="J7357" s="1">
        <v>1</v>
      </c>
      <c r="K7357" s="1" t="s">
        <v>184</v>
      </c>
      <c r="L7357" s="1" t="s">
        <v>18480</v>
      </c>
    </row>
    <row r="7358" spans="1:12">
      <c r="A7358" s="1">
        <v>8788</v>
      </c>
      <c r="B7358" s="1" t="s">
        <v>24012</v>
      </c>
      <c r="C7358" s="1" t="s">
        <v>24013</v>
      </c>
      <c r="D7358" s="1" t="s">
        <v>9536</v>
      </c>
      <c r="F7358" s="1" t="s">
        <v>1212</v>
      </c>
      <c r="G7358" s="1">
        <v>27.3521</v>
      </c>
      <c r="H7358" s="1">
        <v>88.605099999999993</v>
      </c>
      <c r="I7358" s="1">
        <v>1500</v>
      </c>
      <c r="J7358" s="1">
        <v>4.5</v>
      </c>
      <c r="K7358" s="1" t="s">
        <v>201</v>
      </c>
      <c r="L7358" s="1" t="s">
        <v>24012</v>
      </c>
    </row>
    <row r="7359" spans="1:12">
      <c r="A7359" s="1">
        <v>8789</v>
      </c>
      <c r="B7359" s="1" t="s">
        <v>24014</v>
      </c>
      <c r="C7359" s="1" t="s">
        <v>15411</v>
      </c>
      <c r="D7359" s="1" t="s">
        <v>1210</v>
      </c>
      <c r="E7359" s="1" t="s">
        <v>24015</v>
      </c>
      <c r="F7359" s="1" t="s">
        <v>24016</v>
      </c>
      <c r="G7359" s="1">
        <v>31.151972199999999</v>
      </c>
      <c r="H7359" s="1">
        <v>-81.391055600000001</v>
      </c>
      <c r="I7359" s="1">
        <v>19</v>
      </c>
      <c r="J7359" s="1">
        <v>-4</v>
      </c>
      <c r="K7359" s="1" t="s">
        <v>236</v>
      </c>
      <c r="L7359" s="1" t="s">
        <v>24014</v>
      </c>
    </row>
    <row r="7360" spans="1:12">
      <c r="A7360" s="1">
        <v>8790</v>
      </c>
      <c r="B7360" s="1" t="s">
        <v>24017</v>
      </c>
      <c r="C7360" s="1" t="s">
        <v>24017</v>
      </c>
      <c r="D7360" s="1" t="s">
        <v>1210</v>
      </c>
      <c r="E7360" s="1" t="s">
        <v>24018</v>
      </c>
      <c r="F7360" s="1" t="s">
        <v>24019</v>
      </c>
      <c r="G7360" s="1">
        <v>40.772472200000003</v>
      </c>
      <c r="H7360" s="1">
        <v>-80.391444399999997</v>
      </c>
      <c r="I7360" s="1">
        <v>1253</v>
      </c>
      <c r="J7360" s="1">
        <v>-4</v>
      </c>
      <c r="K7360" s="1" t="s">
        <v>236</v>
      </c>
      <c r="L7360" s="1" t="s">
        <v>24017</v>
      </c>
    </row>
    <row r="7361" spans="1:12">
      <c r="A7361" s="1">
        <v>8791</v>
      </c>
      <c r="B7361" s="1" t="s">
        <v>19062</v>
      </c>
      <c r="C7361" s="1" t="s">
        <v>24020</v>
      </c>
      <c r="D7361" s="1" t="s">
        <v>1210</v>
      </c>
      <c r="E7361" s="1" t="s">
        <v>24021</v>
      </c>
      <c r="F7361" s="1" t="s">
        <v>1212</v>
      </c>
      <c r="G7361" s="1">
        <v>28.057500000000001</v>
      </c>
      <c r="H7361" s="1">
        <v>-81.762805599999993</v>
      </c>
      <c r="I7361" s="1">
        <v>140</v>
      </c>
      <c r="J7361" s="1">
        <v>-7</v>
      </c>
      <c r="K7361" s="1" t="s">
        <v>236</v>
      </c>
      <c r="L7361" s="1" t="s">
        <v>19062</v>
      </c>
    </row>
    <row r="7362" spans="1:12">
      <c r="A7362" s="1">
        <v>8792</v>
      </c>
      <c r="B7362" s="1" t="s">
        <v>24022</v>
      </c>
      <c r="C7362" s="1" t="s">
        <v>6041</v>
      </c>
      <c r="D7362" s="1" t="s">
        <v>1210</v>
      </c>
      <c r="E7362" s="1" t="s">
        <v>24023</v>
      </c>
      <c r="F7362" s="1" t="s">
        <v>24024</v>
      </c>
      <c r="G7362" s="1">
        <v>33.311401799999999</v>
      </c>
      <c r="H7362" s="1">
        <v>-79.320313900000002</v>
      </c>
      <c r="I7362" s="1">
        <v>40</v>
      </c>
      <c r="J7362" s="1">
        <v>-4</v>
      </c>
      <c r="K7362" s="1" t="s">
        <v>236</v>
      </c>
      <c r="L7362" s="1" t="s">
        <v>24022</v>
      </c>
    </row>
    <row r="7363" spans="1:12">
      <c r="A7363" s="1">
        <v>8793</v>
      </c>
      <c r="B7363" s="1" t="s">
        <v>24025</v>
      </c>
      <c r="C7363" s="1" t="s">
        <v>11102</v>
      </c>
      <c r="D7363" s="1" t="s">
        <v>1210</v>
      </c>
      <c r="E7363" s="1" t="s">
        <v>24026</v>
      </c>
      <c r="F7363" s="1" t="s">
        <v>24027</v>
      </c>
      <c r="G7363" s="1">
        <v>35.219999399999999</v>
      </c>
      <c r="H7363" s="1">
        <v>-84.832369</v>
      </c>
      <c r="I7363" s="1">
        <v>874</v>
      </c>
      <c r="J7363" s="1">
        <v>-4</v>
      </c>
      <c r="K7363" s="1" t="s">
        <v>236</v>
      </c>
      <c r="L7363" s="1" t="s">
        <v>24025</v>
      </c>
    </row>
    <row r="7364" spans="1:12">
      <c r="A7364" s="1">
        <v>8794</v>
      </c>
      <c r="B7364" s="1" t="s">
        <v>24028</v>
      </c>
      <c r="C7364" s="1" t="s">
        <v>11636</v>
      </c>
      <c r="D7364" s="1" t="s">
        <v>1210</v>
      </c>
      <c r="E7364" s="1" t="s">
        <v>24029</v>
      </c>
      <c r="F7364" s="1" t="s">
        <v>1212</v>
      </c>
      <c r="G7364" s="1">
        <v>35.486249999999998</v>
      </c>
      <c r="H7364" s="1">
        <v>-84.931083299999997</v>
      </c>
      <c r="I7364" s="1">
        <v>718</v>
      </c>
      <c r="J7364" s="1">
        <v>-4</v>
      </c>
      <c r="K7364" s="1" t="s">
        <v>236</v>
      </c>
      <c r="L7364" s="1" t="s">
        <v>24028</v>
      </c>
    </row>
    <row r="7365" spans="1:12">
      <c r="A7365" s="1">
        <v>8795</v>
      </c>
      <c r="B7365" s="1" t="s">
        <v>24030</v>
      </c>
      <c r="C7365" s="1" t="s">
        <v>24031</v>
      </c>
      <c r="D7365" s="1" t="s">
        <v>1210</v>
      </c>
      <c r="E7365" s="1" t="s">
        <v>24032</v>
      </c>
      <c r="F7365" s="1" t="s">
        <v>1212</v>
      </c>
      <c r="G7365" s="1">
        <v>40.360217900000002</v>
      </c>
      <c r="H7365" s="1">
        <v>-80.700874200000001</v>
      </c>
      <c r="I7365" s="1">
        <v>1196</v>
      </c>
      <c r="J7365" s="1">
        <v>-4</v>
      </c>
      <c r="K7365" s="1" t="s">
        <v>236</v>
      </c>
      <c r="L7365" s="1" t="s">
        <v>24030</v>
      </c>
    </row>
    <row r="7366" spans="1:12">
      <c r="A7366" s="1">
        <v>8796</v>
      </c>
      <c r="B7366" s="1" t="s">
        <v>24033</v>
      </c>
      <c r="C7366" s="1" t="s">
        <v>24033</v>
      </c>
      <c r="D7366" s="1" t="s">
        <v>1210</v>
      </c>
      <c r="E7366" s="1" t="s">
        <v>24034</v>
      </c>
      <c r="F7366" s="1" t="s">
        <v>24035</v>
      </c>
      <c r="G7366" s="1">
        <v>47.493138899999998</v>
      </c>
      <c r="H7366" s="1">
        <v>-122.21575</v>
      </c>
      <c r="I7366" s="1">
        <v>32</v>
      </c>
      <c r="J7366" s="1">
        <v>-7</v>
      </c>
      <c r="K7366" s="1" t="s">
        <v>236</v>
      </c>
      <c r="L7366" s="1" t="s">
        <v>24033</v>
      </c>
    </row>
    <row r="7367" spans="1:12">
      <c r="A7367" s="1">
        <v>8797</v>
      </c>
      <c r="B7367" s="1" t="s">
        <v>13976</v>
      </c>
      <c r="C7367" s="1" t="s">
        <v>24036</v>
      </c>
      <c r="D7367" s="1" t="s">
        <v>1210</v>
      </c>
      <c r="E7367" s="1" t="s">
        <v>13978</v>
      </c>
      <c r="F7367" s="1" t="s">
        <v>13979</v>
      </c>
      <c r="G7367" s="1">
        <v>40.849277800000003</v>
      </c>
      <c r="H7367" s="1">
        <v>-77.848694399999999</v>
      </c>
      <c r="I7367" s="1">
        <v>1239</v>
      </c>
      <c r="J7367" s="1">
        <v>-4</v>
      </c>
      <c r="K7367" s="1" t="s">
        <v>236</v>
      </c>
      <c r="L7367" s="1" t="s">
        <v>13976</v>
      </c>
    </row>
    <row r="7368" spans="1:12">
      <c r="A7368" s="1">
        <v>8798</v>
      </c>
      <c r="B7368" s="1" t="s">
        <v>24037</v>
      </c>
      <c r="C7368" s="1" t="s">
        <v>24038</v>
      </c>
      <c r="D7368" s="1" t="s">
        <v>1210</v>
      </c>
      <c r="E7368" s="1" t="s">
        <v>24039</v>
      </c>
      <c r="F7368" s="1" t="s">
        <v>24040</v>
      </c>
      <c r="G7368" s="1">
        <v>34.091666699999998</v>
      </c>
      <c r="H7368" s="1">
        <v>-117.7817778</v>
      </c>
      <c r="I7368" s="1">
        <v>1014</v>
      </c>
      <c r="J7368" s="1">
        <v>-7</v>
      </c>
      <c r="K7368" s="1" t="s">
        <v>236</v>
      </c>
      <c r="L7368" s="1" t="s">
        <v>24037</v>
      </c>
    </row>
    <row r="7369" spans="1:12">
      <c r="A7369" s="1">
        <v>8799</v>
      </c>
      <c r="B7369" s="1" t="s">
        <v>24041</v>
      </c>
      <c r="C7369" s="1" t="s">
        <v>24042</v>
      </c>
      <c r="D7369" s="1" t="s">
        <v>1210</v>
      </c>
      <c r="E7369" s="1" t="s">
        <v>24043</v>
      </c>
      <c r="F7369" s="1" t="s">
        <v>1212</v>
      </c>
      <c r="G7369" s="1">
        <v>31.074472199999999</v>
      </c>
      <c r="H7369" s="1">
        <v>-81.427777800000001</v>
      </c>
      <c r="I7369" s="1">
        <v>11</v>
      </c>
      <c r="J7369" s="1">
        <v>-4</v>
      </c>
      <c r="K7369" s="1" t="s">
        <v>236</v>
      </c>
      <c r="L7369" s="1" t="s">
        <v>24041</v>
      </c>
    </row>
    <row r="7370" spans="1:12">
      <c r="A7370" s="1">
        <v>8800</v>
      </c>
      <c r="B7370" s="1" t="s">
        <v>24044</v>
      </c>
      <c r="C7370" s="1" t="s">
        <v>24045</v>
      </c>
      <c r="D7370" s="1" t="s">
        <v>1210</v>
      </c>
      <c r="E7370" s="1" t="s">
        <v>24046</v>
      </c>
      <c r="F7370" s="1" t="s">
        <v>24047</v>
      </c>
      <c r="G7370" s="1">
        <v>29.1342222</v>
      </c>
      <c r="H7370" s="1">
        <v>-83.050472200000002</v>
      </c>
      <c r="I7370" s="1">
        <v>11</v>
      </c>
      <c r="J7370" s="1">
        <v>-4</v>
      </c>
      <c r="K7370" s="1" t="s">
        <v>236</v>
      </c>
      <c r="L7370" s="1" t="s">
        <v>24044</v>
      </c>
    </row>
    <row r="7371" spans="1:12">
      <c r="A7371" s="1">
        <v>8801</v>
      </c>
      <c r="B7371" s="1" t="s">
        <v>24048</v>
      </c>
      <c r="C7371" s="1" t="s">
        <v>24048</v>
      </c>
      <c r="D7371" s="1" t="s">
        <v>1210</v>
      </c>
      <c r="E7371" s="1" t="s">
        <v>24049</v>
      </c>
      <c r="F7371" s="1" t="s">
        <v>24050</v>
      </c>
      <c r="G7371" s="1">
        <v>29.635527799999998</v>
      </c>
      <c r="H7371" s="1">
        <v>-83.104749999999996</v>
      </c>
      <c r="I7371" s="1">
        <v>42</v>
      </c>
      <c r="J7371" s="1">
        <v>-4</v>
      </c>
      <c r="K7371" s="1" t="s">
        <v>236</v>
      </c>
      <c r="L7371" s="1" t="s">
        <v>24048</v>
      </c>
    </row>
    <row r="7372" spans="1:12">
      <c r="A7372" s="1">
        <v>8802</v>
      </c>
      <c r="B7372" s="1" t="s">
        <v>24051</v>
      </c>
      <c r="C7372" s="1" t="s">
        <v>24051</v>
      </c>
      <c r="D7372" s="1" t="s">
        <v>1210</v>
      </c>
      <c r="E7372" s="1" t="s">
        <v>24052</v>
      </c>
      <c r="F7372" s="1" t="s">
        <v>24053</v>
      </c>
      <c r="G7372" s="1">
        <v>34.6722222</v>
      </c>
      <c r="H7372" s="1">
        <v>-82.885888899999998</v>
      </c>
      <c r="I7372" s="1">
        <v>891</v>
      </c>
      <c r="J7372" s="1">
        <v>-4</v>
      </c>
      <c r="K7372" s="1" t="s">
        <v>236</v>
      </c>
      <c r="L7372" s="1" t="s">
        <v>24051</v>
      </c>
    </row>
    <row r="7373" spans="1:12">
      <c r="A7373" s="1">
        <v>8803</v>
      </c>
      <c r="B7373" s="1" t="s">
        <v>24054</v>
      </c>
      <c r="C7373" s="1" t="s">
        <v>24055</v>
      </c>
      <c r="D7373" s="1" t="s">
        <v>1210</v>
      </c>
      <c r="E7373" s="1" t="s">
        <v>24056</v>
      </c>
      <c r="F7373" s="1" t="s">
        <v>1212</v>
      </c>
      <c r="G7373" s="1">
        <v>40.481805600000001</v>
      </c>
      <c r="H7373" s="1">
        <v>-111.4288056</v>
      </c>
      <c r="I7373" s="1">
        <v>5637</v>
      </c>
      <c r="J7373" s="1">
        <v>-6</v>
      </c>
      <c r="K7373" s="1" t="s">
        <v>236</v>
      </c>
      <c r="L7373" s="1" t="s">
        <v>24054</v>
      </c>
    </row>
    <row r="7374" spans="1:12">
      <c r="A7374" s="1">
        <v>8804</v>
      </c>
      <c r="B7374" s="1" t="s">
        <v>24057</v>
      </c>
      <c r="C7374" s="1" t="s">
        <v>10990</v>
      </c>
      <c r="D7374" s="1" t="s">
        <v>1210</v>
      </c>
      <c r="E7374" s="1" t="s">
        <v>24058</v>
      </c>
      <c r="F7374" s="1" t="s">
        <v>24059</v>
      </c>
      <c r="G7374" s="1">
        <v>37.693916700000003</v>
      </c>
      <c r="H7374" s="1">
        <v>-97.214916700000003</v>
      </c>
      <c r="I7374" s="1">
        <v>1409</v>
      </c>
      <c r="J7374" s="1">
        <v>-5</v>
      </c>
      <c r="K7374" s="1" t="s">
        <v>236</v>
      </c>
      <c r="L7374" s="1" t="s">
        <v>24057</v>
      </c>
    </row>
    <row r="7375" spans="1:12">
      <c r="A7375" s="1">
        <v>8805</v>
      </c>
      <c r="B7375" s="1" t="s">
        <v>22810</v>
      </c>
      <c r="C7375" s="1" t="s">
        <v>7138</v>
      </c>
      <c r="D7375" s="1" t="s">
        <v>1210</v>
      </c>
      <c r="E7375" s="1" t="s">
        <v>24060</v>
      </c>
      <c r="F7375" s="1" t="s">
        <v>1212</v>
      </c>
      <c r="G7375" s="1">
        <v>34.312217500000003</v>
      </c>
      <c r="H7375" s="1">
        <v>-84.422155599999996</v>
      </c>
      <c r="I7375" s="1">
        <v>1219</v>
      </c>
      <c r="J7375" s="1">
        <v>-4</v>
      </c>
      <c r="K7375" s="1" t="s">
        <v>236</v>
      </c>
      <c r="L7375" s="1" t="s">
        <v>22810</v>
      </c>
    </row>
    <row r="7376" spans="1:12">
      <c r="A7376" s="1">
        <v>8806</v>
      </c>
      <c r="B7376" s="1" t="s">
        <v>24061</v>
      </c>
      <c r="C7376" s="1" t="s">
        <v>24062</v>
      </c>
      <c r="D7376" s="1" t="s">
        <v>1210</v>
      </c>
      <c r="E7376" s="1" t="s">
        <v>24063</v>
      </c>
      <c r="F7376" s="1" t="s">
        <v>1212</v>
      </c>
      <c r="G7376" s="1">
        <v>30.611833300000001</v>
      </c>
      <c r="H7376" s="1">
        <v>-81.461194399999997</v>
      </c>
      <c r="I7376" s="1">
        <v>16</v>
      </c>
      <c r="J7376" s="1">
        <v>-4</v>
      </c>
      <c r="K7376" s="1" t="s">
        <v>236</v>
      </c>
      <c r="L7376" s="1" t="s">
        <v>24061</v>
      </c>
    </row>
    <row r="7377" spans="1:12">
      <c r="A7377" s="1">
        <v>8807</v>
      </c>
      <c r="B7377" s="1" t="s">
        <v>24064</v>
      </c>
      <c r="C7377" s="1" t="s">
        <v>10381</v>
      </c>
      <c r="D7377" s="1" t="s">
        <v>10040</v>
      </c>
      <c r="F7377" s="1" t="s">
        <v>24065</v>
      </c>
      <c r="G7377" s="1">
        <v>-0.875</v>
      </c>
      <c r="H7377" s="1">
        <v>100.3519</v>
      </c>
      <c r="I7377" s="1">
        <v>3</v>
      </c>
      <c r="J7377" s="1">
        <v>7</v>
      </c>
      <c r="K7377" s="1" t="s">
        <v>161</v>
      </c>
      <c r="L7377" s="1" t="s">
        <v>24064</v>
      </c>
    </row>
    <row r="7378" spans="1:12">
      <c r="A7378" s="1">
        <v>8808</v>
      </c>
      <c r="B7378" s="1" t="s">
        <v>24066</v>
      </c>
      <c r="C7378" s="1" t="s">
        <v>24067</v>
      </c>
      <c r="D7378" s="1" t="s">
        <v>1210</v>
      </c>
      <c r="F7378" s="1" t="s">
        <v>24068</v>
      </c>
      <c r="G7378" s="1">
        <v>34.455449999999999</v>
      </c>
      <c r="H7378" s="1">
        <v>-84.939162199999998</v>
      </c>
      <c r="I7378" s="1">
        <v>651</v>
      </c>
      <c r="J7378" s="1">
        <v>-7</v>
      </c>
      <c r="K7378" s="1" t="s">
        <v>236</v>
      </c>
      <c r="L7378" s="1" t="s">
        <v>24066</v>
      </c>
    </row>
    <row r="7379" spans="1:12">
      <c r="A7379" s="1">
        <v>8809</v>
      </c>
      <c r="B7379" s="1" t="s">
        <v>24069</v>
      </c>
      <c r="C7379" s="1" t="s">
        <v>24070</v>
      </c>
      <c r="D7379" s="1" t="s">
        <v>1210</v>
      </c>
      <c r="F7379" s="1" t="s">
        <v>24071</v>
      </c>
      <c r="G7379" s="1">
        <v>34.499848299999996</v>
      </c>
      <c r="H7379" s="1">
        <v>-83.556670100000005</v>
      </c>
      <c r="I7379" s="1">
        <v>1448</v>
      </c>
      <c r="J7379" s="1">
        <v>-4</v>
      </c>
      <c r="K7379" s="1" t="s">
        <v>236</v>
      </c>
      <c r="L7379" s="1" t="s">
        <v>24069</v>
      </c>
    </row>
    <row r="7380" spans="1:12">
      <c r="A7380" s="1">
        <v>8810</v>
      </c>
      <c r="B7380" s="1" t="s">
        <v>24072</v>
      </c>
      <c r="C7380" s="1" t="s">
        <v>1271</v>
      </c>
      <c r="D7380" s="1" t="s">
        <v>1196</v>
      </c>
      <c r="E7380" s="1" t="s">
        <v>24073</v>
      </c>
      <c r="F7380" s="1" t="s">
        <v>1212</v>
      </c>
      <c r="G7380" s="1">
        <v>53.552776000000001</v>
      </c>
      <c r="H7380" s="1">
        <v>10.006683000000001</v>
      </c>
      <c r="I7380" s="1">
        <v>30</v>
      </c>
      <c r="J7380" s="1">
        <v>1</v>
      </c>
      <c r="K7380" s="1" t="s">
        <v>184</v>
      </c>
      <c r="L7380" s="1" t="s">
        <v>24072</v>
      </c>
    </row>
    <row r="7381" spans="1:12">
      <c r="A7381" s="1">
        <v>8811</v>
      </c>
      <c r="B7381" s="1" t="s">
        <v>24074</v>
      </c>
      <c r="C7381" s="1" t="s">
        <v>6041</v>
      </c>
      <c r="D7381" s="1" t="s">
        <v>1210</v>
      </c>
      <c r="E7381" s="1" t="s">
        <v>24075</v>
      </c>
      <c r="F7381" s="1" t="s">
        <v>24076</v>
      </c>
      <c r="G7381" s="1">
        <v>30.678809000000001</v>
      </c>
      <c r="H7381" s="1">
        <v>-97.679383700000002</v>
      </c>
      <c r="I7381" s="1">
        <v>790</v>
      </c>
      <c r="J7381" s="1">
        <v>-5</v>
      </c>
      <c r="K7381" s="1" t="s">
        <v>236</v>
      </c>
      <c r="L7381" s="1" t="s">
        <v>24074</v>
      </c>
    </row>
    <row r="7382" spans="1:12">
      <c r="A7382" s="1">
        <v>8812</v>
      </c>
      <c r="B7382" s="1" t="s">
        <v>24077</v>
      </c>
      <c r="C7382" s="1" t="s">
        <v>24078</v>
      </c>
      <c r="D7382" s="1" t="s">
        <v>1210</v>
      </c>
      <c r="F7382" s="1" t="s">
        <v>24079</v>
      </c>
      <c r="G7382" s="1">
        <v>41.969833000000001</v>
      </c>
      <c r="H7382" s="1">
        <v>-73.864554999999996</v>
      </c>
      <c r="I7382" s="1">
        <v>323</v>
      </c>
      <c r="J7382" s="1">
        <v>-5</v>
      </c>
      <c r="K7382" s="1" t="s">
        <v>161</v>
      </c>
      <c r="L7382" s="1" t="s">
        <v>24077</v>
      </c>
    </row>
    <row r="7383" spans="1:12">
      <c r="A7383" s="1">
        <v>8813</v>
      </c>
      <c r="B7383" s="1" t="s">
        <v>24080</v>
      </c>
      <c r="C7383" s="1" t="s">
        <v>24081</v>
      </c>
      <c r="D7383" s="1" t="s">
        <v>1644</v>
      </c>
      <c r="E7383" s="1" t="s">
        <v>24082</v>
      </c>
      <c r="F7383" s="1" t="s">
        <v>24083</v>
      </c>
      <c r="G7383" s="1">
        <v>52.090829999999997</v>
      </c>
      <c r="H7383" s="1">
        <v>0.13194</v>
      </c>
      <c r="I7383" s="1">
        <v>125</v>
      </c>
      <c r="J7383" s="1">
        <v>0</v>
      </c>
      <c r="K7383" s="1" t="s">
        <v>184</v>
      </c>
      <c r="L7383" s="1" t="s">
        <v>24080</v>
      </c>
    </row>
    <row r="7384" spans="1:12">
      <c r="A7384" s="1">
        <v>8814</v>
      </c>
      <c r="B7384" s="1" t="s">
        <v>24084</v>
      </c>
      <c r="C7384" s="1" t="s">
        <v>24085</v>
      </c>
      <c r="D7384" s="1" t="s">
        <v>1196</v>
      </c>
      <c r="F7384" s="1" t="s">
        <v>1212</v>
      </c>
      <c r="G7384" s="1">
        <v>51.794600000000003</v>
      </c>
      <c r="H7384" s="1">
        <v>11.0183</v>
      </c>
      <c r="I7384" s="1">
        <v>551</v>
      </c>
      <c r="J7384" s="1">
        <v>1</v>
      </c>
      <c r="K7384" s="1" t="s">
        <v>184</v>
      </c>
      <c r="L7384" s="1" t="s">
        <v>24084</v>
      </c>
    </row>
    <row r="7385" spans="1:12">
      <c r="A7385" s="1">
        <v>8815</v>
      </c>
      <c r="B7385" s="1" t="s">
        <v>24086</v>
      </c>
      <c r="C7385" s="1" t="s">
        <v>19189</v>
      </c>
      <c r="D7385" s="1" t="s">
        <v>1210</v>
      </c>
      <c r="E7385" s="1" t="s">
        <v>24087</v>
      </c>
      <c r="F7385" s="1" t="s">
        <v>24088</v>
      </c>
      <c r="G7385" s="1">
        <v>41.101669999999999</v>
      </c>
      <c r="H7385" s="1">
        <v>-102.985</v>
      </c>
      <c r="I7385" s="1">
        <v>4313</v>
      </c>
      <c r="J7385" s="1">
        <v>-7</v>
      </c>
      <c r="K7385" s="1" t="s">
        <v>236</v>
      </c>
      <c r="L7385" s="1" t="s">
        <v>24086</v>
      </c>
    </row>
    <row r="7386" spans="1:12">
      <c r="A7386" s="1">
        <v>8816</v>
      </c>
      <c r="B7386" s="1" t="s">
        <v>24089</v>
      </c>
      <c r="C7386" s="1" t="s">
        <v>24090</v>
      </c>
      <c r="D7386" s="1" t="s">
        <v>3377</v>
      </c>
      <c r="F7386" s="1" t="s">
        <v>24091</v>
      </c>
      <c r="G7386" s="1">
        <v>13.255610000000001</v>
      </c>
      <c r="H7386" s="1">
        <v>-10.50432</v>
      </c>
      <c r="I7386" s="1">
        <v>538</v>
      </c>
      <c r="J7386" s="1">
        <v>0</v>
      </c>
      <c r="K7386" s="1" t="s">
        <v>201</v>
      </c>
      <c r="L7386" s="1" t="s">
        <v>24089</v>
      </c>
    </row>
    <row r="7387" spans="1:12">
      <c r="A7387" s="1">
        <v>8817</v>
      </c>
      <c r="B7387" s="1" t="s">
        <v>24092</v>
      </c>
      <c r="C7387" s="1" t="s">
        <v>24093</v>
      </c>
      <c r="D7387" s="1" t="s">
        <v>6330</v>
      </c>
      <c r="F7387" s="1" t="s">
        <v>1212</v>
      </c>
      <c r="G7387" s="1">
        <v>-33.717388999999997</v>
      </c>
      <c r="H7387" s="1">
        <v>150.871396</v>
      </c>
      <c r="I7387" s="1">
        <v>21</v>
      </c>
      <c r="J7387" s="1">
        <v>10</v>
      </c>
      <c r="K7387" s="1" t="s">
        <v>6333</v>
      </c>
      <c r="L7387" s="1" t="s">
        <v>24092</v>
      </c>
    </row>
    <row r="7388" spans="1:12">
      <c r="A7388" s="1">
        <v>8818</v>
      </c>
      <c r="B7388" s="1" t="s">
        <v>24094</v>
      </c>
      <c r="C7388" s="1" t="s">
        <v>24095</v>
      </c>
      <c r="D7388" s="1" t="s">
        <v>1210</v>
      </c>
      <c r="F7388" s="1" t="s">
        <v>24096</v>
      </c>
      <c r="G7388" s="1">
        <v>38.666944000000001</v>
      </c>
      <c r="H7388" s="1">
        <v>-78.500556000000003</v>
      </c>
      <c r="I7388" s="1">
        <v>903</v>
      </c>
      <c r="J7388" s="1">
        <v>-5</v>
      </c>
      <c r="K7388" s="1" t="s">
        <v>236</v>
      </c>
      <c r="L7388" s="1" t="s">
        <v>24094</v>
      </c>
    </row>
    <row r="7389" spans="1:12">
      <c r="A7389" s="1">
        <v>8819</v>
      </c>
      <c r="B7389" s="1" t="s">
        <v>24097</v>
      </c>
      <c r="C7389" s="1" t="s">
        <v>24098</v>
      </c>
      <c r="D7389" s="1" t="s">
        <v>1210</v>
      </c>
      <c r="E7389" s="1" t="s">
        <v>24099</v>
      </c>
      <c r="F7389" s="1" t="s">
        <v>1212</v>
      </c>
      <c r="G7389" s="1">
        <v>38.076943999999997</v>
      </c>
      <c r="H7389" s="1">
        <v>-78.944166999999993</v>
      </c>
      <c r="I7389" s="1">
        <v>1437</v>
      </c>
      <c r="J7389" s="1">
        <v>-5</v>
      </c>
      <c r="K7389" s="1" t="s">
        <v>236</v>
      </c>
      <c r="L7389" s="1" t="s">
        <v>24097</v>
      </c>
    </row>
    <row r="7390" spans="1:12">
      <c r="A7390" s="1">
        <v>8820</v>
      </c>
      <c r="B7390" s="1" t="s">
        <v>24100</v>
      </c>
      <c r="C7390" s="1" t="s">
        <v>24100</v>
      </c>
      <c r="D7390" s="1" t="s">
        <v>6330</v>
      </c>
      <c r="E7390" s="1" t="s">
        <v>24101</v>
      </c>
      <c r="F7390" s="1" t="s">
        <v>24102</v>
      </c>
      <c r="G7390" s="1">
        <v>-23.186</v>
      </c>
      <c r="H7390" s="1">
        <v>150.94300000000001</v>
      </c>
      <c r="I7390" s="1">
        <v>250</v>
      </c>
      <c r="J7390" s="1">
        <v>10</v>
      </c>
      <c r="K7390" s="1" t="s">
        <v>161</v>
      </c>
      <c r="L7390" s="1" t="s">
        <v>24100</v>
      </c>
    </row>
    <row r="7391" spans="1:12">
      <c r="A7391" s="1">
        <v>8821</v>
      </c>
      <c r="B7391" s="1" t="s">
        <v>24103</v>
      </c>
      <c r="C7391" s="1" t="s">
        <v>24103</v>
      </c>
      <c r="D7391" s="1" t="s">
        <v>6330</v>
      </c>
      <c r="E7391" s="1" t="s">
        <v>24104</v>
      </c>
      <c r="F7391" s="1" t="s">
        <v>24105</v>
      </c>
      <c r="G7391" s="1">
        <v>-14.73457</v>
      </c>
      <c r="H7391" s="1">
        <v>134.52520000000001</v>
      </c>
      <c r="I7391" s="1">
        <v>70</v>
      </c>
      <c r="J7391" s="1">
        <v>9.5</v>
      </c>
      <c r="K7391" s="1" t="s">
        <v>161</v>
      </c>
      <c r="L7391" s="1" t="s">
        <v>24103</v>
      </c>
    </row>
    <row r="7392" spans="1:12">
      <c r="A7392" s="1">
        <v>8822</v>
      </c>
      <c r="B7392" s="1" t="s">
        <v>24106</v>
      </c>
      <c r="C7392" s="1" t="s">
        <v>24106</v>
      </c>
      <c r="D7392" s="1" t="s">
        <v>6330</v>
      </c>
      <c r="F7392" s="1" t="s">
        <v>24107</v>
      </c>
      <c r="G7392" s="1">
        <v>-17.706009999999999</v>
      </c>
      <c r="H7392" s="1">
        <v>145.14888999999999</v>
      </c>
      <c r="I7392" s="1">
        <v>2159</v>
      </c>
      <c r="J7392" s="1">
        <v>10</v>
      </c>
      <c r="K7392" s="1" t="s">
        <v>161</v>
      </c>
      <c r="L7392" s="1" t="s">
        <v>24106</v>
      </c>
    </row>
    <row r="7393" spans="1:12">
      <c r="A7393" s="1">
        <v>8823</v>
      </c>
      <c r="B7393" s="1" t="s">
        <v>24108</v>
      </c>
      <c r="C7393" s="1" t="s">
        <v>24108</v>
      </c>
      <c r="D7393" s="1" t="s">
        <v>6330</v>
      </c>
      <c r="E7393" s="1" t="s">
        <v>24109</v>
      </c>
      <c r="F7393" s="1" t="s">
        <v>24110</v>
      </c>
      <c r="G7393" s="1">
        <v>-17.559080000000002</v>
      </c>
      <c r="H7393" s="1">
        <v>146.01123000000001</v>
      </c>
      <c r="I7393" s="1">
        <v>46</v>
      </c>
      <c r="J7393" s="1">
        <v>10</v>
      </c>
      <c r="K7393" s="1" t="s">
        <v>161</v>
      </c>
      <c r="L7393" s="1" t="s">
        <v>24108</v>
      </c>
    </row>
    <row r="7394" spans="1:12">
      <c r="A7394" s="1">
        <v>8824</v>
      </c>
      <c r="B7394" s="1" t="s">
        <v>24111</v>
      </c>
      <c r="C7394" s="1" t="s">
        <v>24112</v>
      </c>
      <c r="D7394" s="1" t="s">
        <v>1210</v>
      </c>
      <c r="F7394" s="1" t="s">
        <v>24113</v>
      </c>
      <c r="G7394" s="1">
        <v>21.307221999999999</v>
      </c>
      <c r="H7394" s="1">
        <v>-158.070278</v>
      </c>
      <c r="I7394" s="1">
        <v>30</v>
      </c>
      <c r="J7394" s="1">
        <v>-10</v>
      </c>
      <c r="K7394" s="1" t="s">
        <v>161</v>
      </c>
      <c r="L7394" s="1" t="s">
        <v>24111</v>
      </c>
    </row>
    <row r="7395" spans="1:12">
      <c r="A7395" s="1">
        <v>8825</v>
      </c>
      <c r="B7395" s="1" t="s">
        <v>24114</v>
      </c>
      <c r="C7395" s="1" t="s">
        <v>24115</v>
      </c>
      <c r="D7395" s="1" t="s">
        <v>6584</v>
      </c>
      <c r="E7395" s="1" t="s">
        <v>24116</v>
      </c>
      <c r="F7395" s="1" t="s">
        <v>24117</v>
      </c>
      <c r="G7395" s="1">
        <v>34.816667000000002</v>
      </c>
      <c r="H7395" s="1">
        <v>67.816666999999995</v>
      </c>
      <c r="I7395" s="1">
        <v>2550</v>
      </c>
      <c r="J7395" s="1">
        <v>4.5</v>
      </c>
      <c r="K7395" s="1" t="s">
        <v>201</v>
      </c>
      <c r="L7395" s="1" t="s">
        <v>24114</v>
      </c>
    </row>
    <row r="7396" spans="1:12">
      <c r="A7396" s="1">
        <v>8826</v>
      </c>
      <c r="B7396" s="1" t="s">
        <v>24118</v>
      </c>
      <c r="C7396" s="1" t="s">
        <v>24119</v>
      </c>
      <c r="D7396" s="1" t="s">
        <v>10648</v>
      </c>
      <c r="E7396" s="1" t="s">
        <v>24120</v>
      </c>
      <c r="F7396" s="1" t="s">
        <v>1212</v>
      </c>
      <c r="G7396" s="1">
        <v>42.088056000000002</v>
      </c>
      <c r="H7396" s="1">
        <v>127.548889</v>
      </c>
      <c r="I7396" s="1">
        <v>2762</v>
      </c>
      <c r="J7396" s="1">
        <v>8</v>
      </c>
      <c r="K7396" s="1" t="s">
        <v>201</v>
      </c>
      <c r="L7396" s="1" t="s">
        <v>24118</v>
      </c>
    </row>
    <row r="7397" spans="1:12">
      <c r="A7397" s="1">
        <v>8827</v>
      </c>
      <c r="B7397" s="1" t="s">
        <v>24121</v>
      </c>
      <c r="C7397" s="1" t="s">
        <v>24122</v>
      </c>
      <c r="D7397" s="1" t="s">
        <v>1210</v>
      </c>
      <c r="F7397" s="1" t="s">
        <v>1212</v>
      </c>
      <c r="G7397" s="1">
        <v>37.87856</v>
      </c>
      <c r="H7397" s="1">
        <v>-122.512742</v>
      </c>
      <c r="I7397" s="1">
        <v>13</v>
      </c>
      <c r="J7397" s="1">
        <v>-8</v>
      </c>
      <c r="K7397" s="1" t="s">
        <v>236</v>
      </c>
      <c r="L7397" s="1" t="s">
        <v>24121</v>
      </c>
    </row>
    <row r="7398" spans="1:12">
      <c r="A7398" s="1">
        <v>8828</v>
      </c>
      <c r="B7398" s="1" t="s">
        <v>20374</v>
      </c>
      <c r="C7398" s="1" t="s">
        <v>24123</v>
      </c>
      <c r="D7398" s="1" t="s">
        <v>3705</v>
      </c>
      <c r="F7398" s="1" t="s">
        <v>1212</v>
      </c>
      <c r="G7398" s="1">
        <v>0.19270000000000001</v>
      </c>
      <c r="H7398" s="1">
        <v>37.472499999999997</v>
      </c>
      <c r="I7398" s="1">
        <v>6250</v>
      </c>
      <c r="J7398" s="1">
        <v>3</v>
      </c>
      <c r="K7398" s="1" t="s">
        <v>161</v>
      </c>
      <c r="L7398" s="1" t="s">
        <v>20374</v>
      </c>
    </row>
    <row r="7399" spans="1:12">
      <c r="A7399" s="1">
        <v>8829</v>
      </c>
      <c r="B7399" s="1" t="s">
        <v>24124</v>
      </c>
      <c r="C7399" s="1" t="s">
        <v>24125</v>
      </c>
      <c r="D7399" s="1" t="s">
        <v>8432</v>
      </c>
      <c r="F7399" s="1" t="s">
        <v>1212</v>
      </c>
      <c r="G7399" s="1">
        <v>-1.0102</v>
      </c>
      <c r="H7399" s="1">
        <v>-77.150099999999995</v>
      </c>
      <c r="I7399" s="1">
        <v>1000</v>
      </c>
      <c r="J7399" s="1">
        <v>-6</v>
      </c>
      <c r="K7399" s="1" t="s">
        <v>161</v>
      </c>
      <c r="L7399" s="1" t="s">
        <v>24124</v>
      </c>
    </row>
    <row r="7400" spans="1:12">
      <c r="A7400" s="1">
        <v>8830</v>
      </c>
      <c r="B7400" s="1" t="s">
        <v>20754</v>
      </c>
      <c r="C7400" s="1" t="s">
        <v>20755</v>
      </c>
      <c r="D7400" s="1" t="s">
        <v>20756</v>
      </c>
      <c r="E7400" s="1" t="s">
        <v>24126</v>
      </c>
      <c r="F7400" s="1" t="s">
        <v>24127</v>
      </c>
      <c r="G7400" s="1">
        <v>41.429699999999997</v>
      </c>
      <c r="H7400" s="1">
        <v>129.64879999999999</v>
      </c>
      <c r="I7400" s="1">
        <v>0</v>
      </c>
      <c r="J7400" s="1">
        <v>9</v>
      </c>
      <c r="K7400" s="1" t="s">
        <v>161</v>
      </c>
      <c r="L7400" s="1" t="s">
        <v>20754</v>
      </c>
    </row>
    <row r="7401" spans="1:12">
      <c r="A7401" s="1">
        <v>8831</v>
      </c>
      <c r="B7401" s="1" t="s">
        <v>24128</v>
      </c>
      <c r="C7401" s="1" t="s">
        <v>24128</v>
      </c>
      <c r="D7401" s="1" t="s">
        <v>6330</v>
      </c>
      <c r="E7401" s="1" t="s">
        <v>24129</v>
      </c>
      <c r="F7401" s="1" t="s">
        <v>24130</v>
      </c>
      <c r="G7401" s="1">
        <v>-28.1</v>
      </c>
      <c r="H7401" s="1">
        <v>140.19999999999999</v>
      </c>
      <c r="I7401" s="1">
        <v>143</v>
      </c>
      <c r="J7401" s="1">
        <v>9.5</v>
      </c>
      <c r="K7401" s="1" t="s">
        <v>6333</v>
      </c>
      <c r="L7401" s="1" t="s">
        <v>24128</v>
      </c>
    </row>
    <row r="7402" spans="1:12">
      <c r="A7402" s="1">
        <v>8832</v>
      </c>
      <c r="B7402" s="1" t="s">
        <v>24131</v>
      </c>
      <c r="C7402" s="1" t="s">
        <v>24131</v>
      </c>
      <c r="D7402" s="1" t="s">
        <v>2247</v>
      </c>
      <c r="E7402" s="1" t="s">
        <v>24132</v>
      </c>
      <c r="F7402" s="1" t="s">
        <v>24133</v>
      </c>
      <c r="G7402" s="1">
        <v>51.239333000000002</v>
      </c>
      <c r="H7402" s="1">
        <v>22.714082999999999</v>
      </c>
      <c r="I7402" s="1">
        <v>203</v>
      </c>
      <c r="J7402" s="1">
        <v>1</v>
      </c>
      <c r="K7402" s="1" t="s">
        <v>184</v>
      </c>
      <c r="L7402" s="1" t="s">
        <v>24131</v>
      </c>
    </row>
    <row r="7403" spans="1:12">
      <c r="A7403" s="1">
        <v>8834</v>
      </c>
      <c r="B7403" s="1" t="s">
        <v>24134</v>
      </c>
      <c r="C7403" s="1" t="s">
        <v>13342</v>
      </c>
      <c r="D7403" s="1" t="s">
        <v>1210</v>
      </c>
      <c r="F7403" s="1" t="s">
        <v>24135</v>
      </c>
      <c r="G7403" s="1">
        <v>34.860999999999997</v>
      </c>
      <c r="H7403" s="1">
        <v>-86.558000000000007</v>
      </c>
      <c r="I7403" s="1">
        <v>756</v>
      </c>
      <c r="J7403" s="1">
        <v>-6</v>
      </c>
      <c r="K7403" s="1" t="s">
        <v>236</v>
      </c>
      <c r="L7403" s="1" t="s">
        <v>24134</v>
      </c>
    </row>
    <row r="7404" spans="1:12">
      <c r="A7404" s="1">
        <v>8835</v>
      </c>
      <c r="B7404" s="1" t="s">
        <v>24136</v>
      </c>
      <c r="C7404" s="1" t="s">
        <v>24137</v>
      </c>
      <c r="D7404" s="1" t="s">
        <v>1210</v>
      </c>
      <c r="E7404" s="1" t="s">
        <v>24138</v>
      </c>
      <c r="F7404" s="1" t="s">
        <v>24139</v>
      </c>
      <c r="G7404" s="1">
        <v>39.078000000000003</v>
      </c>
      <c r="H7404" s="1">
        <v>-77.558000000000007</v>
      </c>
      <c r="I7404" s="1">
        <v>389</v>
      </c>
      <c r="J7404" s="1">
        <v>-5</v>
      </c>
      <c r="K7404" s="1" t="s">
        <v>236</v>
      </c>
      <c r="L7404" s="1" t="s">
        <v>24136</v>
      </c>
    </row>
    <row r="7405" spans="1:12">
      <c r="A7405" s="1">
        <v>8836</v>
      </c>
      <c r="B7405" s="1" t="s">
        <v>24140</v>
      </c>
      <c r="C7405" s="1" t="s">
        <v>24141</v>
      </c>
      <c r="D7405" s="1" t="s">
        <v>233</v>
      </c>
      <c r="F7405" s="1" t="s">
        <v>1212</v>
      </c>
      <c r="G7405" s="1">
        <v>43.563889000000003</v>
      </c>
      <c r="H7405" s="1">
        <v>-80.196111000000002</v>
      </c>
      <c r="I7405" s="1">
        <v>1100</v>
      </c>
      <c r="J7405" s="1">
        <v>-5</v>
      </c>
      <c r="K7405" s="1" t="s">
        <v>236</v>
      </c>
      <c r="L7405" s="1" t="s">
        <v>24140</v>
      </c>
    </row>
    <row r="7406" spans="1:12">
      <c r="A7406" s="1">
        <v>8837</v>
      </c>
      <c r="B7406" s="1" t="s">
        <v>24140</v>
      </c>
      <c r="C7406" s="1" t="s">
        <v>24142</v>
      </c>
      <c r="D7406" s="1" t="s">
        <v>233</v>
      </c>
      <c r="F7406" s="1" t="s">
        <v>1212</v>
      </c>
      <c r="G7406" s="1">
        <v>43.563889000000003</v>
      </c>
      <c r="H7406" s="1">
        <v>-80.196111000000002</v>
      </c>
      <c r="I7406" s="1">
        <v>1100</v>
      </c>
      <c r="J7406" s="1">
        <v>-5</v>
      </c>
      <c r="K7406" s="1" t="s">
        <v>236</v>
      </c>
      <c r="L7406" s="1" t="s">
        <v>24140</v>
      </c>
    </row>
    <row r="7407" spans="1:12">
      <c r="A7407" s="1">
        <v>8839</v>
      </c>
      <c r="B7407" s="1" t="s">
        <v>24143</v>
      </c>
      <c r="C7407" s="1" t="s">
        <v>24144</v>
      </c>
      <c r="D7407" s="1" t="s">
        <v>8340</v>
      </c>
      <c r="F7407" s="1" t="s">
        <v>24145</v>
      </c>
      <c r="G7407" s="1">
        <v>-33.665000999999997</v>
      </c>
      <c r="H7407" s="1">
        <v>-78.929703000000003</v>
      </c>
      <c r="I7407" s="1">
        <v>433</v>
      </c>
      <c r="J7407" s="1">
        <v>-4</v>
      </c>
      <c r="K7407" s="1" t="s">
        <v>5710</v>
      </c>
      <c r="L7407" s="1" t="s">
        <v>24143</v>
      </c>
    </row>
    <row r="7408" spans="1:12">
      <c r="A7408" s="1">
        <v>8840</v>
      </c>
      <c r="B7408" s="1" t="s">
        <v>24146</v>
      </c>
      <c r="C7408" s="1" t="s">
        <v>24147</v>
      </c>
      <c r="D7408" s="1" t="s">
        <v>3624</v>
      </c>
      <c r="E7408" s="1" t="s">
        <v>24148</v>
      </c>
      <c r="F7408" s="1" t="s">
        <v>24149</v>
      </c>
      <c r="G7408" s="1">
        <v>3.4702000000000002</v>
      </c>
      <c r="H7408" s="1">
        <v>72.834400000000002</v>
      </c>
      <c r="I7408" s="1">
        <v>6</v>
      </c>
      <c r="J7408" s="1">
        <v>5</v>
      </c>
      <c r="K7408" s="1" t="s">
        <v>161</v>
      </c>
      <c r="L7408" s="1" t="s">
        <v>24146</v>
      </c>
    </row>
    <row r="7409" spans="1:12">
      <c r="A7409" s="1">
        <v>8841</v>
      </c>
      <c r="B7409" s="1" t="s">
        <v>24150</v>
      </c>
      <c r="C7409" s="1" t="s">
        <v>24151</v>
      </c>
      <c r="D7409" s="1" t="s">
        <v>3624</v>
      </c>
      <c r="E7409" s="1" t="s">
        <v>24152</v>
      </c>
      <c r="F7409" s="1" t="s">
        <v>24153</v>
      </c>
      <c r="G7409" s="1">
        <v>5.7435</v>
      </c>
      <c r="H7409" s="1">
        <v>73.3249</v>
      </c>
      <c r="I7409" s="1">
        <v>6</v>
      </c>
      <c r="J7409" s="1">
        <v>5</v>
      </c>
      <c r="K7409" s="1" t="s">
        <v>161</v>
      </c>
      <c r="L7409" s="1" t="s">
        <v>24150</v>
      </c>
    </row>
    <row r="7410" spans="1:12">
      <c r="A7410" s="1">
        <v>8842</v>
      </c>
      <c r="B7410" s="1" t="s">
        <v>24154</v>
      </c>
      <c r="C7410" s="1" t="s">
        <v>24155</v>
      </c>
      <c r="D7410" s="1" t="s">
        <v>3624</v>
      </c>
      <c r="E7410" s="1" t="s">
        <v>24156</v>
      </c>
      <c r="F7410" s="1" t="s">
        <v>24157</v>
      </c>
      <c r="G7410" s="1">
        <v>3.5939000000000001</v>
      </c>
      <c r="H7410" s="1">
        <v>72.883399999999995</v>
      </c>
      <c r="I7410" s="1">
        <v>6</v>
      </c>
      <c r="J7410" s="1">
        <v>5</v>
      </c>
      <c r="K7410" s="1" t="s">
        <v>161</v>
      </c>
      <c r="L7410" s="1" t="s">
        <v>24154</v>
      </c>
    </row>
    <row r="7411" spans="1:12">
      <c r="A7411" s="1">
        <v>8843</v>
      </c>
      <c r="B7411" s="1" t="s">
        <v>24158</v>
      </c>
      <c r="C7411" s="1" t="s">
        <v>10647</v>
      </c>
      <c r="D7411" s="1" t="s">
        <v>10648</v>
      </c>
      <c r="F7411" s="1" t="s">
        <v>1212</v>
      </c>
      <c r="G7411" s="1">
        <v>39.540799999999997</v>
      </c>
      <c r="H7411" s="1">
        <v>116.2516</v>
      </c>
      <c r="I7411" s="1">
        <v>143</v>
      </c>
      <c r="J7411" s="1">
        <v>8</v>
      </c>
      <c r="K7411" s="1" t="s">
        <v>201</v>
      </c>
      <c r="L7411" s="1" t="s">
        <v>24158</v>
      </c>
    </row>
    <row r="7412" spans="1:12">
      <c r="A7412" s="1">
        <v>8844</v>
      </c>
      <c r="B7412" s="1" t="s">
        <v>24159</v>
      </c>
      <c r="C7412" s="1" t="s">
        <v>24160</v>
      </c>
      <c r="D7412" s="1" t="s">
        <v>10648</v>
      </c>
      <c r="F7412" s="1" t="s">
        <v>1212</v>
      </c>
      <c r="G7412" s="1">
        <v>40.965755000000001</v>
      </c>
      <c r="H7412" s="1">
        <v>117.954019</v>
      </c>
      <c r="I7412" s="1">
        <v>1083</v>
      </c>
      <c r="J7412" s="1">
        <v>8</v>
      </c>
      <c r="K7412" s="1" t="s">
        <v>201</v>
      </c>
      <c r="L7412" s="1" t="s">
        <v>24159</v>
      </c>
    </row>
  </sheetData>
  <customSheetViews>
    <customSheetView guid="{4AC5976F-35B3-460A-A140-4FE376F07F35}" state="hidden" topLeftCell="A7363">
      <selection activeCell="K7413" sqref="K741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Willkommen</vt:lpstr>
      <vt:lpstr>Rohdaten</vt:lpstr>
      <vt:lpstr>Flugrechner</vt:lpstr>
      <vt:lpstr>Factsheet</vt:lpstr>
      <vt:lpstr>Berechnungen</vt:lpstr>
      <vt:lpstr>Primärenergiefaktoren</vt:lpstr>
      <vt:lpstr>Listen</vt:lpstr>
      <vt:lpstr>Flughafen-Liste</vt:lpstr>
      <vt:lpstr>Factsheet!Druckbereich</vt:lpstr>
      <vt:lpstr>Rohdaten!Druckbereich</vt:lpstr>
      <vt:lpstr>Willkommen!Druckbereich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Klink</dc:creator>
  <cp:lastModifiedBy>Valentin Graf</cp:lastModifiedBy>
  <cp:lastPrinted>2018-06-01T10:02:28Z</cp:lastPrinted>
  <dcterms:created xsi:type="dcterms:W3CDTF">2017-07-20T13:20:52Z</dcterms:created>
  <dcterms:modified xsi:type="dcterms:W3CDTF">2019-04-25T07:27:58Z</dcterms:modified>
</cp:coreProperties>
</file>